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719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<sst xmlns="http://schemas.openxmlformats.org/spreadsheetml/2006/main" count="514" uniqueCount="207">
  <si>
    <t>УЗ</t>
  </si>
  <si>
    <t>Заказ</t>
  </si>
  <si>
    <t>Кол-во</t>
  </si>
  <si>
    <t>Цена за ед.</t>
  </si>
  <si>
    <t>%</t>
  </si>
  <si>
    <t>Стоимость</t>
  </si>
  <si>
    <t>(_Наташа_)</t>
  </si>
  <si>
    <t>Вуаль 2009/2010/6010/6002 300 Цвет N 1</t>
  </si>
  <si>
    <t>*Galina222*</t>
  </si>
  <si>
    <t>Ткань портьерная "ПЕСОК" 553 150 Цвет №67</t>
  </si>
  <si>
    <t>-Юлия-</t>
  </si>
  <si>
    <t>Ткань портьерная "БЛЭКАУТ" BLT26 280 Цвет №9 Цена 155р</t>
  </si>
  <si>
    <t>aliya01</t>
  </si>
  <si>
    <t>Магнит арт. FL09218 4S</t>
  </si>
  <si>
    <t>Вуаль 2009/2010/6010/6002 300 Цвет №1 Цена 46р</t>
  </si>
  <si>
    <t>Люверсы шторные пластик арт 304 цв. матовое серебро</t>
  </si>
  <si>
    <t>Вуаль 2009 300 Цвет №33 Цена 46р</t>
  </si>
  <si>
    <t>Anyavee</t>
  </si>
  <si>
    <t>Ткань портьерная "БЛЭКАУТ" BLT26 280 Цвет №9</t>
  </si>
  <si>
    <t>Шторная лента арт. U2_Z-200 50</t>
  </si>
  <si>
    <t>Вуаль 2009/2010/6010/6002 300 Цвет №1</t>
  </si>
  <si>
    <t>Портьера жак. Силуэт SX31, выс.280см цвет 1-т корич</t>
  </si>
  <si>
    <t>Bast</t>
  </si>
  <si>
    <t>Вуаль 2009/2010/6010 300 Цвет №1</t>
  </si>
  <si>
    <t>BRUN</t>
  </si>
  <si>
    <t>ПОРТ_ПЛЮШ_ГК_СОФТ арт. 42002 цв.пр. 5</t>
  </si>
  <si>
    <t>Блэкаут Люкс арт. J2265 цвет 5 280 см.</t>
  </si>
  <si>
    <t>Darla</t>
  </si>
  <si>
    <t>Вуаль 2009 300 Цвет №53</t>
  </si>
  <si>
    <t>Dgeini</t>
  </si>
  <si>
    <t>Gl@Murka</t>
  </si>
  <si>
    <t>Тюль Вуаль арт. 2009 цвет 11</t>
  </si>
  <si>
    <t>hoka9</t>
  </si>
  <si>
    <t>Вуаль 2009/2010/6010 300 Цвет №1 Цена 46р</t>
  </si>
  <si>
    <t>Тесьма шторная TF5-200 2,5 50 прозр. 1:2 Цена 11,40р на вуаль, органзу</t>
  </si>
  <si>
    <t>innamama</t>
  </si>
  <si>
    <t>Органза вышивка SE108, цв.1, цена 140 руб</t>
  </si>
  <si>
    <t>irinamaltsev28</t>
  </si>
  <si>
    <t>Органза с флоковой печатью CF-39- B, цв.2</t>
  </si>
  <si>
    <t>IRISCHKA44444</t>
  </si>
  <si>
    <t>Тесьма шторная Z7/Zw-200 4,0 50 прозр. 1:2</t>
  </si>
  <si>
    <t>Ткань портьерная "ТАФТА ФЛОК" XY195А цвет 3</t>
  </si>
  <si>
    <t>Органза однотонная LF 300 Цвет №1</t>
  </si>
  <si>
    <t>Ja-brunetko</t>
  </si>
  <si>
    <t>jlia2005</t>
  </si>
  <si>
    <t>Тесьма шторная TZ3-250 5,0 50 прозр. 1:2,5 на вуаль, органзу</t>
  </si>
  <si>
    <t>Тесьма шторная Z7/Zw-200 4,0 50 прозр. 1:2 12,плотные ткани</t>
  </si>
  <si>
    <t>Портьера жак. 31404 Капри, шир.150см, 6 слева направо</t>
  </si>
  <si>
    <t>juliaks</t>
  </si>
  <si>
    <t>Тесьма шторная TZ3-250 5,0 50 прозр. 1:2,5 Цена 19,00 на вуаль, органзу</t>
  </si>
  <si>
    <t>Вуаль 2009 300 Цвет №53 Цена 46р</t>
  </si>
  <si>
    <t>Вуаль 2009/2010/6010 300 Цвет №1 Цена 46р 9 метров</t>
  </si>
  <si>
    <t>Kariana</t>
  </si>
  <si>
    <t>Тюль кристалл фантазия под лен арт.ZF11, Цвет 2</t>
  </si>
  <si>
    <t>ПОРТ_ПЛЮШ_ГК_СОФТ 42002 Цвет 5</t>
  </si>
  <si>
    <t>ketty-k</t>
  </si>
  <si>
    <t>Органза однотонная LF 300 цвет 1</t>
  </si>
  <si>
    <t>klukina84</t>
  </si>
  <si>
    <t>Блэкаут Люкс арт. J2265 цвет 5 280 см. (кол-во 6м)</t>
  </si>
  <si>
    <t>Тесьма шторная Z7/Zw-200 4,0 50 прозр. 1:2 плотные ткани</t>
  </si>
  <si>
    <t>Kontra</t>
  </si>
  <si>
    <t>Портьера жак.31404 Капри, шир.150см Цвет №6</t>
  </si>
  <si>
    <t>kornisha</t>
  </si>
  <si>
    <t>Тесьма шторная Z7/Zw-200 4,0 50 прозр. 1:2 плотные ткани</t>
  </si>
  <si>
    <t>Krasapeta</t>
  </si>
  <si>
    <t>Larisa1973</t>
  </si>
  <si>
    <t>Тюль органза-флок 62 280 Цвет 3</t>
  </si>
  <si>
    <t>leemm</t>
  </si>
  <si>
    <t>LENA-NASTAI</t>
  </si>
  <si>
    <t>Тесьма шторная TZ3-250 5,0 50 прозр. 1:2,5 Цена 19,00 на вуаль, органзу</t>
  </si>
  <si>
    <t>linochka7</t>
  </si>
  <si>
    <t>LIT</t>
  </si>
  <si>
    <t>Ткань портьерная Версаль арт.168 цвет 318 280 195 185руб</t>
  </si>
  <si>
    <t>Lora1973</t>
  </si>
  <si>
    <t>Lubiana</t>
  </si>
  <si>
    <t>Тюль Вуаль арт. 2009 цвет 11 Цена 46р</t>
  </si>
  <si>
    <t>Madqueen</t>
  </si>
  <si>
    <t>makitra</t>
  </si>
  <si>
    <t>Тесьма шторная Z7/Zw-200   4,0   50   прозр.   1:2    плотные ткани</t>
  </si>
  <si>
    <t>КЛИПСА_МАГНИТ_БРОШЬ ST03-5</t>
  </si>
  <si>
    <t>Тесьма шторная   TZ3-250 5,0 50 прозр.   1:2,5  на вуаль, органзу</t>
  </si>
  <si>
    <t>магнит FL09218-4S</t>
  </si>
  <si>
    <t>MamaY</t>
  </si>
  <si>
    <t>Портьера жак. Силуэт SX31, выс.280см (тёмно-коричневый)</t>
  </si>
  <si>
    <t>mamazara</t>
  </si>
  <si>
    <t>BLT 26 280 цв. №9</t>
  </si>
  <si>
    <t>marixa 1985</t>
  </si>
  <si>
    <t>Тесьма шторная TZ3-250 5,0 50 прозр. 1:2,5</t>
  </si>
  <si>
    <t>N@T@C@</t>
  </si>
  <si>
    <t>Портьера жак. Силуэт SX31, выс.280см, цена 155 руб.</t>
  </si>
  <si>
    <t>Тесьма шторная Z7/Zw-200 4,0 50 прозр. 1:2 12,35р плотные ткани</t>
  </si>
  <si>
    <t>nale</t>
  </si>
  <si>
    <t>Ткань портьерная "ТАФТА ФЛОК" XY195А Цвет 3 150 77,5р</t>
  </si>
  <si>
    <t>Ткань портьерная "ТАФТА ФЛОК" XY195А Цвет 73 150 77,5р</t>
  </si>
  <si>
    <t>natibest</t>
  </si>
  <si>
    <t>Штора нитяная "Зара" радуга JGS цвет 123</t>
  </si>
  <si>
    <t>Портьера жак. Силуэт SX31, выс.280см,Цвет 9 цена 155 руб.</t>
  </si>
  <si>
    <t>Nell7610</t>
  </si>
  <si>
    <t>Ткань портьерная тафта "Блэкаут"BLT26 280 №9</t>
  </si>
  <si>
    <t>nuta.ksn</t>
  </si>
  <si>
    <t>есьма шторная TF5-200 2,5 50 прозр. 1:2 на вуаль, органзу</t>
  </si>
  <si>
    <t>oksanak71</t>
  </si>
  <si>
    <t>ola-shtrudya</t>
  </si>
  <si>
    <t>Ткань портьерная Версаль арт.168 цвет 318 280 195 руб</t>
  </si>
  <si>
    <t>Olya_10</t>
  </si>
  <si>
    <t>Тесьма шторная TZ3-250 5,0 50 прозр. 1:2,5</t>
  </si>
  <si>
    <t>peNOchet</t>
  </si>
  <si>
    <t>Тесьма шторная Z7/Zw-200 4,0 50 прозр. 1:2</t>
  </si>
  <si>
    <t>Вуаль 2009 300 Цвет №33</t>
  </si>
  <si>
    <t>Тесьма шторная TF5-200 2,5 50 прозр. 1:2</t>
  </si>
  <si>
    <t>Rosstat</t>
  </si>
  <si>
    <t>Scarlett29</t>
  </si>
  <si>
    <t>Тафта с флоком арт. XY195A цв. 73</t>
  </si>
  <si>
    <t>Тафта с флоком арт. XY195A цв. 3</t>
  </si>
  <si>
    <t>siberia.ice</t>
  </si>
  <si>
    <t>Ткань портьерная "ПЕСОК" 553 150 Цвет №67 Цена 50</t>
  </si>
  <si>
    <t>war_girl</t>
  </si>
  <si>
    <t>Ткань портьерная Версаль арт.168 цвет 318 280</t>
  </si>
  <si>
    <t>Xaritoshka</t>
  </si>
  <si>
    <t>yulaysha</t>
  </si>
  <si>
    <t>ZНаталья</t>
  </si>
  <si>
    <t>Тюль кристалл фантазия под лен арт.ZF11, Цвет 2 цена 112,5</t>
  </si>
  <si>
    <t>Алёка</t>
  </si>
  <si>
    <t>ПОРТ_ПЛЮШ_ГК_СОФТ Арт.42002 цвет 5</t>
  </si>
  <si>
    <t>Тесьма шторная TZ3-250 5,0 50 прозр. 1:2,5  на вуаль, органзу</t>
  </si>
  <si>
    <t>Вуаль 2009 300 Цвет №37</t>
  </si>
  <si>
    <t>УТЯЖЕЛИТЕЛЬ_Д/ШТОР 0-25</t>
  </si>
  <si>
    <t>АнюткаGolubka</t>
  </si>
  <si>
    <t>турецкие ткани: плюш , арт 42002, цв пр 5, цв 004</t>
  </si>
  <si>
    <t>асятася</t>
  </si>
  <si>
    <t>Тесьма шторная Z7/Zw-200 4,0 50 прозр. 1:2  плотные ткани</t>
  </si>
  <si>
    <t>Тесьма шторная TF5-200 2,5 50 прозр. 1:2   на вуаль, органз</t>
  </si>
  <si>
    <t>Бу***синка</t>
  </si>
  <si>
    <t>Органза с флоковой печатью CF-39- B</t>
  </si>
  <si>
    <t>Герцогиня</t>
  </si>
  <si>
    <t>Вуаль 2009/2010/6010 300 цвет №1</t>
  </si>
  <si>
    <t>ЖЕНЯ224</t>
  </si>
  <si>
    <t>Ткань портьерная  "ТАФТА ФЛОК" XY195А Цвет 73</t>
  </si>
  <si>
    <t>жук</t>
  </si>
  <si>
    <t>Тесьма шторная TZ3-250 5,0 50 прозр. 1:2,5 Цена 19,00 на вуаль, органзу 12 м</t>
  </si>
  <si>
    <t>Ив Анна</t>
  </si>
  <si>
    <t>К@реглазка</t>
  </si>
  <si>
    <t>Ткань портьерная "БЛЭКАУТ" BLT26 280 Цвет №9 - пристрой</t>
  </si>
  <si>
    <t>Кsюша</t>
  </si>
  <si>
    <t>Органза вышивка SE108, цв.1</t>
  </si>
  <si>
    <t>Портьера жак. Силуэт SX31, выс.280см (темно коричневый, первый в ряду)</t>
  </si>
  <si>
    <t>Органза Флок арт. 62 цв. 3 (белая с иероглифами)</t>
  </si>
  <si>
    <t>КАРАСУЧАНОЧКА</t>
  </si>
  <si>
    <t>Катрина Семенова</t>
  </si>
  <si>
    <t>Портьера жак. Силуэт SX31, выс.280см  Цвет 1 т-Коричневый</t>
  </si>
  <si>
    <t>Кондачкина</t>
  </si>
  <si>
    <t>Лариса Громова</t>
  </si>
  <si>
    <t>Тесьма шторная TF5-200 2,5 50 прозр. 1:2 на вуаль, органзу</t>
  </si>
  <si>
    <t>Ткань портьерная "ТАФТА ФЛОК" XY195А Цвет 3</t>
  </si>
  <si>
    <t>Ткань портьерная "ТАФТА ФЛОК" XY195А Цвет 73</t>
  </si>
  <si>
    <t>ЛЕНОК М</t>
  </si>
  <si>
    <t>Любарс</t>
  </si>
  <si>
    <t>Любовь26</t>
  </si>
  <si>
    <t>Вуаль, арт 2009 цвет 33, которя по высоте 3 м.</t>
  </si>
  <si>
    <t>Вуаль, арт 2009 цвет 1 (белая), которя по высоте 3 м.</t>
  </si>
  <si>
    <t>Вуаль, арт 2009 цвет 27, которя по высоте 3 м.</t>
  </si>
  <si>
    <t>людМИЛАчка</t>
  </si>
  <si>
    <t>мама Галя 25</t>
  </si>
  <si>
    <t>потр_плюш_гк_софт, цвет 5</t>
  </si>
  <si>
    <t>милена_с</t>
  </si>
  <si>
    <t>Вуаль 2009 300 Цвет №27</t>
  </si>
  <si>
    <t>Натали-ли-ли</t>
  </si>
  <si>
    <t>Оксаночка)))</t>
  </si>
  <si>
    <t>плайя</t>
  </si>
  <si>
    <t>Вуаль 2009 300 цвет № 53</t>
  </si>
  <si>
    <t>Света089</t>
  </si>
  <si>
    <t>Органза с флоковой печатью CF-39- B, цв.2, цена 102,50 руб</t>
  </si>
  <si>
    <t>Сливочка</t>
  </si>
  <si>
    <t>Ткань портьерная Версаль арт.168 цвет 318</t>
  </si>
  <si>
    <t>Танюта1</t>
  </si>
  <si>
    <t>Органза с флоковой печатью CF-39- B, цв.2,</t>
  </si>
  <si>
    <t>Таня1981</t>
  </si>
  <si>
    <t>тасся</t>
  </si>
  <si>
    <t>тать-яна</t>
  </si>
  <si>
    <t>вуаль 2009 300 цвет 27</t>
  </si>
  <si>
    <t>вуаль 2009 300 цвет 53</t>
  </si>
  <si>
    <t>чара</t>
  </si>
  <si>
    <t>Ткань портьерная "ПЕСОК" 553 150 Цвет №67 Цена 50</t>
  </si>
  <si>
    <t>Юлианк@</t>
  </si>
  <si>
    <t>ПОРТ_ПЛЮШ_ГК_СОФТ 42002 Цвет 5</t>
  </si>
  <si>
    <t>ортьера жак. Силуэт SX31, выс.280см,Цвет 9</t>
  </si>
  <si>
    <t>Органза однотонная LF 300 Цвет №1</t>
  </si>
  <si>
    <t>Блэкаут Люкс арт. J2265 цвет 5</t>
  </si>
  <si>
    <t>Юля Зрюмова</t>
  </si>
  <si>
    <t>ПОРТ_ЖАКК_БЛЭКАУТ_ЛЮКС J2265 цвет 5</t>
  </si>
  <si>
    <t>ЮМар</t>
  </si>
  <si>
    <t>плюш ГК СОФТ арт 42002  2130601 цвет 5</t>
  </si>
  <si>
    <t>Всего к оплате</t>
  </si>
  <si>
    <t>Оплачено</t>
  </si>
  <si>
    <t>ТР</t>
  </si>
  <si>
    <t>Долг</t>
  </si>
  <si>
    <t>Margozhetta</t>
  </si>
  <si>
    <t>Ivanova0709</t>
  </si>
  <si>
    <t>Murzilka</t>
  </si>
  <si>
    <t>6м Z1</t>
  </si>
  <si>
    <t>3 и 2,8 и 5,5  тz3</t>
  </si>
  <si>
    <t>орг  5м</t>
  </si>
  <si>
    <t>ОРГ: Юлианк@</t>
  </si>
  <si>
    <t>Binah</t>
  </si>
  <si>
    <t xml:space="preserve">Наталья Е </t>
  </si>
  <si>
    <t xml:space="preserve"> Jul'eta</t>
  </si>
  <si>
    <t xml:space="preserve">Барнаул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</si>
</sst>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24"/>
      <color indexed="8"/>
      <name val="Arial"/>
      <family val="2"/>
    </font>
    <font>
      <b/>
      <sz val="24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2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4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5" fillId="33" borderId="10" xfId="42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/>
      <protection/>
    </xf>
    <xf numFmtId="0" fontId="25" fillId="35" borderId="10" xfId="0" applyFont="1" applyFill="1" applyBorder="1" applyAlignment="1" applyProtection="1">
      <alignment horizontal="center"/>
      <protection/>
    </xf>
    <xf numFmtId="0" fontId="25" fillId="35" borderId="10" xfId="0" applyFont="1" applyFill="1" applyBorder="1" applyAlignment="1" applyProtection="1">
      <alignment/>
      <protection/>
    </xf>
    <xf numFmtId="0" fontId="26" fillId="35" borderId="10" xfId="0" applyFont="1" applyFill="1" applyBorder="1" applyAlignment="1" applyProtection="1">
      <alignment/>
      <protection/>
    </xf>
    <xf numFmtId="0" fontId="26" fillId="35" borderId="10" xfId="42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23.140625" style="0" customWidth="1"/>
    <col min="2" max="2" width="64.8515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4.57421875" style="0" customWidth="1"/>
    <col min="7" max="7" width="17.421875" style="0" customWidth="1"/>
    <col min="8" max="8" width="11.00390625" style="0" customWidth="1"/>
    <col min="13" max="13" width="0" style="0" hidden="1" customWidth="1"/>
  </cols>
  <sheetData>
    <row r="1" spans="1:10" s="1" customFormat="1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192</v>
      </c>
      <c r="H1" s="2" t="s">
        <v>193</v>
      </c>
      <c r="I1" s="2" t="s">
        <v>194</v>
      </c>
      <c r="J1" s="2" t="s">
        <v>195</v>
      </c>
    </row>
    <row r="2" spans="1:13" ht="15.75">
      <c r="A2" s="6" t="s">
        <v>6</v>
      </c>
      <c r="B2" s="3" t="s">
        <v>7</v>
      </c>
      <c r="C2" s="3">
        <v>5</v>
      </c>
      <c r="D2" s="3">
        <v>46</v>
      </c>
      <c r="E2" s="3">
        <v>15</v>
      </c>
      <c r="F2" s="3">
        <v>265</v>
      </c>
      <c r="G2" s="3">
        <v>265</v>
      </c>
      <c r="H2" s="6">
        <v>265</v>
      </c>
      <c r="I2" s="9">
        <f>C2*3.47</f>
        <v>17.35</v>
      </c>
      <c r="J2" s="16">
        <f>H2-G2-I2</f>
        <v>-17.35</v>
      </c>
      <c r="M2">
        <f>D2*C2</f>
        <v>230</v>
      </c>
    </row>
    <row r="3" spans="1:13" ht="15.75">
      <c r="A3" s="7" t="s">
        <v>8</v>
      </c>
      <c r="B3" s="4" t="s">
        <v>9</v>
      </c>
      <c r="C3" s="4">
        <v>14</v>
      </c>
      <c r="D3" s="4">
        <v>51</v>
      </c>
      <c r="E3" s="4">
        <v>15</v>
      </c>
      <c r="F3" s="4">
        <v>822</v>
      </c>
      <c r="G3" s="4">
        <v>822</v>
      </c>
      <c r="H3" s="7">
        <v>822</v>
      </c>
      <c r="I3" s="10">
        <f aca="true" t="shared" si="0" ref="I3:I66">C3*3.47</f>
        <v>48.580000000000005</v>
      </c>
      <c r="J3" s="17">
        <f>H3-G3-I3</f>
        <v>-48.580000000000005</v>
      </c>
      <c r="K3" s="15" t="s">
        <v>201</v>
      </c>
      <c r="M3">
        <f aca="true" t="shared" si="1" ref="M3:M66">D3*C3</f>
        <v>714</v>
      </c>
    </row>
    <row r="4" spans="1:13" ht="15.75">
      <c r="A4" s="6" t="s">
        <v>10</v>
      </c>
      <c r="B4" s="3" t="s">
        <v>11</v>
      </c>
      <c r="C4" s="3">
        <v>6</v>
      </c>
      <c r="D4" s="3">
        <v>155</v>
      </c>
      <c r="E4" s="3">
        <v>15</v>
      </c>
      <c r="F4" s="3">
        <v>1070</v>
      </c>
      <c r="G4" s="3">
        <v>1070</v>
      </c>
      <c r="H4" s="6">
        <v>1070</v>
      </c>
      <c r="I4" s="9">
        <f t="shared" si="0"/>
        <v>20.82</v>
      </c>
      <c r="J4" s="16">
        <f>H4-G4-I4</f>
        <v>-20.82</v>
      </c>
      <c r="M4">
        <f t="shared" si="1"/>
        <v>930</v>
      </c>
    </row>
    <row r="5" spans="1:13" ht="15.75">
      <c r="A5" s="7" t="s">
        <v>12</v>
      </c>
      <c r="B5" s="4" t="s">
        <v>13</v>
      </c>
      <c r="C5" s="4">
        <v>2</v>
      </c>
      <c r="D5" s="4">
        <v>95</v>
      </c>
      <c r="E5" s="4">
        <v>15</v>
      </c>
      <c r="F5" s="4">
        <v>219</v>
      </c>
      <c r="G5" s="4"/>
      <c r="H5" s="7"/>
      <c r="I5" s="10">
        <f>C5*5</f>
        <v>10</v>
      </c>
      <c r="J5" s="17"/>
      <c r="M5">
        <f t="shared" si="1"/>
        <v>190</v>
      </c>
    </row>
    <row r="6" spans="1:13" ht="15.75">
      <c r="A6" s="7" t="s">
        <v>12</v>
      </c>
      <c r="B6" s="4" t="s">
        <v>14</v>
      </c>
      <c r="C6" s="4">
        <v>3</v>
      </c>
      <c r="D6" s="4">
        <v>46</v>
      </c>
      <c r="E6" s="4">
        <v>15</v>
      </c>
      <c r="F6" s="4">
        <v>159</v>
      </c>
      <c r="G6" s="4"/>
      <c r="H6" s="7"/>
      <c r="I6" s="10">
        <f t="shared" si="0"/>
        <v>10.41</v>
      </c>
      <c r="J6" s="17"/>
      <c r="M6">
        <f t="shared" si="1"/>
        <v>138</v>
      </c>
    </row>
    <row r="7" spans="1:13" ht="15.75">
      <c r="A7" s="7" t="s">
        <v>12</v>
      </c>
      <c r="B7" s="4" t="s">
        <v>15</v>
      </c>
      <c r="C7" s="4">
        <v>20</v>
      </c>
      <c r="D7" s="4">
        <v>14</v>
      </c>
      <c r="E7" s="4">
        <v>15</v>
      </c>
      <c r="F7" s="4">
        <v>322</v>
      </c>
      <c r="G7" s="4"/>
      <c r="H7" s="7"/>
      <c r="I7" s="10">
        <f>C7*0.6</f>
        <v>12</v>
      </c>
      <c r="J7" s="17"/>
      <c r="M7">
        <f t="shared" si="1"/>
        <v>280</v>
      </c>
    </row>
    <row r="8" spans="1:13" ht="15.75">
      <c r="A8" s="7" t="s">
        <v>12</v>
      </c>
      <c r="B8" s="4" t="s">
        <v>16</v>
      </c>
      <c r="C8" s="4">
        <v>4</v>
      </c>
      <c r="D8" s="4">
        <v>46</v>
      </c>
      <c r="E8" s="4">
        <v>15</v>
      </c>
      <c r="F8" s="4">
        <v>212</v>
      </c>
      <c r="G8" s="4">
        <v>912</v>
      </c>
      <c r="H8" s="7">
        <v>912</v>
      </c>
      <c r="I8" s="10">
        <f t="shared" si="0"/>
        <v>13.88</v>
      </c>
      <c r="J8" s="17">
        <f>H8-G8-I8-I7-I6-I5</f>
        <v>-46.290000000000006</v>
      </c>
      <c r="M8">
        <f t="shared" si="1"/>
        <v>184</v>
      </c>
    </row>
    <row r="9" spans="1:13" ht="15.75">
      <c r="A9" s="6" t="s">
        <v>17</v>
      </c>
      <c r="B9" s="3" t="s">
        <v>18</v>
      </c>
      <c r="C9" s="3">
        <v>15</v>
      </c>
      <c r="D9" s="3">
        <v>155</v>
      </c>
      <c r="E9" s="3">
        <v>15</v>
      </c>
      <c r="F9" s="3">
        <v>2674</v>
      </c>
      <c r="G9" s="3"/>
      <c r="H9" s="6"/>
      <c r="I9" s="9">
        <f t="shared" si="0"/>
        <v>52.050000000000004</v>
      </c>
      <c r="J9" s="16"/>
      <c r="M9">
        <f t="shared" si="1"/>
        <v>2325</v>
      </c>
    </row>
    <row r="10" spans="1:13" ht="15.75">
      <c r="A10" s="6" t="s">
        <v>17</v>
      </c>
      <c r="B10" s="3" t="s">
        <v>19</v>
      </c>
      <c r="C10" s="3">
        <v>14</v>
      </c>
      <c r="D10" s="3">
        <v>16.15</v>
      </c>
      <c r="E10" s="3">
        <v>15</v>
      </c>
      <c r="F10" s="3">
        <v>261</v>
      </c>
      <c r="G10" s="3"/>
      <c r="H10" s="6"/>
      <c r="I10" s="9">
        <f>C10*0.5</f>
        <v>7</v>
      </c>
      <c r="J10" s="16"/>
      <c r="M10">
        <f t="shared" si="1"/>
        <v>226.09999999999997</v>
      </c>
    </row>
    <row r="11" spans="1:13" ht="15.75">
      <c r="A11" s="6" t="s">
        <v>17</v>
      </c>
      <c r="B11" s="3" t="s">
        <v>20</v>
      </c>
      <c r="C11" s="3">
        <v>11</v>
      </c>
      <c r="D11" s="3">
        <v>46</v>
      </c>
      <c r="E11" s="3">
        <v>15</v>
      </c>
      <c r="F11" s="3">
        <v>582</v>
      </c>
      <c r="G11" s="3"/>
      <c r="H11" s="6"/>
      <c r="I11" s="9">
        <f t="shared" si="0"/>
        <v>38.17</v>
      </c>
      <c r="J11" s="16"/>
      <c r="M11">
        <f t="shared" si="1"/>
        <v>506</v>
      </c>
    </row>
    <row r="12" spans="1:13" ht="15.75">
      <c r="A12" s="6" t="s">
        <v>17</v>
      </c>
      <c r="B12" s="3" t="s">
        <v>21</v>
      </c>
      <c r="C12" s="3">
        <v>27</v>
      </c>
      <c r="D12" s="3">
        <v>155</v>
      </c>
      <c r="E12" s="3">
        <v>15</v>
      </c>
      <c r="F12" s="3">
        <v>4813</v>
      </c>
      <c r="G12" s="3">
        <v>8330</v>
      </c>
      <c r="H12" s="6">
        <v>8330</v>
      </c>
      <c r="I12" s="9">
        <f t="shared" si="0"/>
        <v>93.69000000000001</v>
      </c>
      <c r="J12" s="16">
        <f>H12-G12-I12-I11-I10-I9</f>
        <v>-190.91000000000003</v>
      </c>
      <c r="M12">
        <f t="shared" si="1"/>
        <v>4185</v>
      </c>
    </row>
    <row r="13" spans="1:13" ht="15.75">
      <c r="A13" s="7" t="s">
        <v>22</v>
      </c>
      <c r="B13" s="4" t="s">
        <v>23</v>
      </c>
      <c r="C13" s="4">
        <v>7</v>
      </c>
      <c r="D13" s="4">
        <v>46</v>
      </c>
      <c r="E13" s="4">
        <v>15</v>
      </c>
      <c r="F13" s="4">
        <v>371</v>
      </c>
      <c r="G13" s="4">
        <v>371</v>
      </c>
      <c r="H13" s="7">
        <v>371</v>
      </c>
      <c r="I13" s="10">
        <f t="shared" si="0"/>
        <v>24.290000000000003</v>
      </c>
      <c r="J13" s="17">
        <f>H13-G13-I13</f>
        <v>-24.290000000000003</v>
      </c>
      <c r="M13">
        <f t="shared" si="1"/>
        <v>322</v>
      </c>
    </row>
    <row r="14" spans="1:13" ht="15.75">
      <c r="A14" s="6" t="s">
        <v>24</v>
      </c>
      <c r="B14" s="3" t="s">
        <v>25</v>
      </c>
      <c r="C14" s="3">
        <v>6</v>
      </c>
      <c r="D14" s="3">
        <v>214</v>
      </c>
      <c r="E14" s="3">
        <v>15</v>
      </c>
      <c r="F14" s="3">
        <v>1477</v>
      </c>
      <c r="G14" s="3"/>
      <c r="H14" s="6"/>
      <c r="I14" s="9">
        <f t="shared" si="0"/>
        <v>20.82</v>
      </c>
      <c r="J14" s="16"/>
      <c r="M14">
        <f t="shared" si="1"/>
        <v>1284</v>
      </c>
    </row>
    <row r="15" spans="1:13" ht="15.75">
      <c r="A15" s="6" t="s">
        <v>24</v>
      </c>
      <c r="B15" s="3" t="s">
        <v>26</v>
      </c>
      <c r="C15" s="3">
        <v>6</v>
      </c>
      <c r="D15" s="3">
        <v>210</v>
      </c>
      <c r="E15" s="3">
        <v>15</v>
      </c>
      <c r="F15" s="3">
        <v>1449</v>
      </c>
      <c r="G15" s="3">
        <v>2926</v>
      </c>
      <c r="H15" s="6">
        <v>2926</v>
      </c>
      <c r="I15" s="9">
        <f t="shared" si="0"/>
        <v>20.82</v>
      </c>
      <c r="J15" s="16">
        <f>H15-G15-I15-I14</f>
        <v>-41.64</v>
      </c>
      <c r="M15">
        <f t="shared" si="1"/>
        <v>1260</v>
      </c>
    </row>
    <row r="16" spans="1:13" ht="15.75">
      <c r="A16" s="7" t="s">
        <v>27</v>
      </c>
      <c r="B16" s="4" t="s">
        <v>28</v>
      </c>
      <c r="C16" s="4">
        <v>3</v>
      </c>
      <c r="D16" s="4">
        <v>46</v>
      </c>
      <c r="E16" s="4">
        <v>15</v>
      </c>
      <c r="F16" s="4">
        <v>159</v>
      </c>
      <c r="G16" s="4">
        <v>159</v>
      </c>
      <c r="H16" s="7">
        <v>159</v>
      </c>
      <c r="I16" s="10">
        <f t="shared" si="0"/>
        <v>10.41</v>
      </c>
      <c r="J16" s="17">
        <f>H16-G16-I16</f>
        <v>-10.41</v>
      </c>
      <c r="M16">
        <f t="shared" si="1"/>
        <v>138</v>
      </c>
    </row>
    <row r="17" spans="1:13" ht="15.75">
      <c r="A17" s="6" t="s">
        <v>29</v>
      </c>
      <c r="B17" s="3" t="s">
        <v>11</v>
      </c>
      <c r="C17" s="3">
        <v>6</v>
      </c>
      <c r="D17" s="3">
        <v>155</v>
      </c>
      <c r="E17" s="3">
        <v>15</v>
      </c>
      <c r="F17" s="3">
        <v>1070</v>
      </c>
      <c r="G17" s="3">
        <v>1070</v>
      </c>
      <c r="H17" s="6">
        <v>1070</v>
      </c>
      <c r="I17" s="9">
        <f t="shared" si="0"/>
        <v>20.82</v>
      </c>
      <c r="J17" s="16">
        <f>H17-G17-I17</f>
        <v>-20.82</v>
      </c>
      <c r="M17">
        <f t="shared" si="1"/>
        <v>930</v>
      </c>
    </row>
    <row r="18" spans="1:13" ht="15.75">
      <c r="A18" s="8" t="s">
        <v>30</v>
      </c>
      <c r="B18" s="4" t="s">
        <v>31</v>
      </c>
      <c r="C18" s="4">
        <v>4</v>
      </c>
      <c r="D18" s="4">
        <v>46</v>
      </c>
      <c r="E18" s="4">
        <v>15</v>
      </c>
      <c r="F18" s="4">
        <v>212</v>
      </c>
      <c r="G18" s="4">
        <v>212</v>
      </c>
      <c r="H18" s="7">
        <v>230</v>
      </c>
      <c r="I18" s="10">
        <f t="shared" si="0"/>
        <v>13.88</v>
      </c>
      <c r="J18" s="17">
        <f>H18-G18-I18</f>
        <v>4.119999999999999</v>
      </c>
      <c r="M18">
        <f t="shared" si="1"/>
        <v>184</v>
      </c>
    </row>
    <row r="19" spans="1:13" ht="15.75">
      <c r="A19" s="6" t="s">
        <v>32</v>
      </c>
      <c r="B19" s="3" t="s">
        <v>33</v>
      </c>
      <c r="C19" s="3">
        <v>10</v>
      </c>
      <c r="D19" s="3">
        <v>46</v>
      </c>
      <c r="E19" s="3">
        <v>15</v>
      </c>
      <c r="F19" s="3">
        <v>529</v>
      </c>
      <c r="G19" s="3"/>
      <c r="H19" s="6"/>
      <c r="I19" s="9">
        <f t="shared" si="0"/>
        <v>34.7</v>
      </c>
      <c r="J19" s="16"/>
      <c r="M19">
        <f t="shared" si="1"/>
        <v>460</v>
      </c>
    </row>
    <row r="20" spans="1:13" ht="15.75">
      <c r="A20" s="6" t="s">
        <v>32</v>
      </c>
      <c r="B20" s="3" t="s">
        <v>34</v>
      </c>
      <c r="C20" s="3">
        <v>20</v>
      </c>
      <c r="D20" s="3">
        <v>11.4</v>
      </c>
      <c r="E20" s="3">
        <v>15</v>
      </c>
      <c r="F20" s="3">
        <v>263</v>
      </c>
      <c r="G20" s="3">
        <v>792</v>
      </c>
      <c r="H20" s="6">
        <v>792</v>
      </c>
      <c r="I20" s="9">
        <f>C20*0.5</f>
        <v>10</v>
      </c>
      <c r="J20" s="16">
        <f>H20-G20-I20-I19</f>
        <v>-44.7</v>
      </c>
      <c r="M20">
        <f t="shared" si="1"/>
        <v>228</v>
      </c>
    </row>
    <row r="21" spans="1:13" ht="15.75">
      <c r="A21" s="7" t="s">
        <v>35</v>
      </c>
      <c r="B21" s="4" t="s">
        <v>36</v>
      </c>
      <c r="C21" s="4">
        <v>4</v>
      </c>
      <c r="D21" s="4">
        <v>140</v>
      </c>
      <c r="E21" s="4">
        <v>15</v>
      </c>
      <c r="F21" s="4">
        <v>644</v>
      </c>
      <c r="G21" s="4">
        <v>644</v>
      </c>
      <c r="H21" s="7">
        <v>644</v>
      </c>
      <c r="I21" s="10">
        <f t="shared" si="0"/>
        <v>13.88</v>
      </c>
      <c r="J21" s="17">
        <f>H21-G21-I21</f>
        <v>-13.88</v>
      </c>
      <c r="M21">
        <f t="shared" si="1"/>
        <v>560</v>
      </c>
    </row>
    <row r="22" spans="1:13" ht="15.75">
      <c r="A22" s="6" t="s">
        <v>37</v>
      </c>
      <c r="B22" s="3" t="s">
        <v>38</v>
      </c>
      <c r="C22" s="3">
        <v>6</v>
      </c>
      <c r="D22" s="3">
        <v>102.5</v>
      </c>
      <c r="E22" s="3">
        <v>15</v>
      </c>
      <c r="F22" s="3">
        <v>708</v>
      </c>
      <c r="G22" s="3">
        <v>708</v>
      </c>
      <c r="H22" s="6">
        <v>708</v>
      </c>
      <c r="I22" s="9">
        <f t="shared" si="0"/>
        <v>20.82</v>
      </c>
      <c r="J22" s="16">
        <f>H22-G22-I22</f>
        <v>-20.82</v>
      </c>
      <c r="M22">
        <f t="shared" si="1"/>
        <v>615</v>
      </c>
    </row>
    <row r="23" spans="1:13" ht="15.75">
      <c r="A23" s="7" t="s">
        <v>39</v>
      </c>
      <c r="B23" s="4" t="s">
        <v>40</v>
      </c>
      <c r="C23" s="4">
        <v>6</v>
      </c>
      <c r="D23" s="4">
        <v>12.35</v>
      </c>
      <c r="E23" s="4">
        <v>15</v>
      </c>
      <c r="F23" s="4">
        <v>86</v>
      </c>
      <c r="G23" s="4"/>
      <c r="H23" s="7"/>
      <c r="I23" s="10">
        <f>C23*0.5</f>
        <v>3</v>
      </c>
      <c r="J23" s="17"/>
      <c r="M23">
        <f t="shared" si="1"/>
        <v>74.1</v>
      </c>
    </row>
    <row r="24" spans="1:13" ht="15.75">
      <c r="A24" s="7" t="s">
        <v>39</v>
      </c>
      <c r="B24" s="4" t="s">
        <v>41</v>
      </c>
      <c r="C24" s="4">
        <v>6</v>
      </c>
      <c r="D24" s="4">
        <v>72.5</v>
      </c>
      <c r="E24" s="4">
        <v>15</v>
      </c>
      <c r="F24" s="4">
        <v>501</v>
      </c>
      <c r="G24" s="4"/>
      <c r="H24" s="7"/>
      <c r="I24" s="10">
        <f t="shared" si="0"/>
        <v>20.82</v>
      </c>
      <c r="J24" s="17"/>
      <c r="M24">
        <f t="shared" si="1"/>
        <v>435</v>
      </c>
    </row>
    <row r="25" spans="1:13" ht="15.75">
      <c r="A25" s="7" t="s">
        <v>39</v>
      </c>
      <c r="B25" s="4" t="s">
        <v>42</v>
      </c>
      <c r="C25" s="4">
        <v>7</v>
      </c>
      <c r="D25" s="4">
        <v>44</v>
      </c>
      <c r="E25" s="4">
        <v>15</v>
      </c>
      <c r="F25" s="4">
        <v>355</v>
      </c>
      <c r="G25" s="4">
        <v>942</v>
      </c>
      <c r="H25" s="7">
        <v>942</v>
      </c>
      <c r="I25" s="10">
        <f t="shared" si="0"/>
        <v>24.290000000000003</v>
      </c>
      <c r="J25" s="17">
        <f>H25-G25-I25-I24-I23</f>
        <v>-48.11</v>
      </c>
      <c r="M25">
        <f t="shared" si="1"/>
        <v>308</v>
      </c>
    </row>
    <row r="26" spans="1:13" ht="15.75">
      <c r="A26" s="6" t="s">
        <v>43</v>
      </c>
      <c r="B26" s="3" t="s">
        <v>38</v>
      </c>
      <c r="C26" s="3">
        <v>2</v>
      </c>
      <c r="D26" s="3">
        <v>102.5</v>
      </c>
      <c r="E26" s="3">
        <v>15</v>
      </c>
      <c r="F26" s="3">
        <v>236</v>
      </c>
      <c r="G26" s="3">
        <v>236</v>
      </c>
      <c r="H26" s="6">
        <v>236</v>
      </c>
      <c r="I26" s="9">
        <f t="shared" si="0"/>
        <v>6.94</v>
      </c>
      <c r="J26" s="16">
        <f>H26-G26-I26</f>
        <v>-6.94</v>
      </c>
      <c r="M26">
        <f t="shared" si="1"/>
        <v>205</v>
      </c>
    </row>
    <row r="27" spans="1:13" ht="15.75">
      <c r="A27" s="7" t="s">
        <v>44</v>
      </c>
      <c r="B27" s="4" t="s">
        <v>45</v>
      </c>
      <c r="C27" s="4">
        <v>4</v>
      </c>
      <c r="D27" s="4">
        <v>19</v>
      </c>
      <c r="E27" s="4">
        <v>15</v>
      </c>
      <c r="F27" s="4">
        <v>88</v>
      </c>
      <c r="G27" s="4"/>
      <c r="H27" s="7"/>
      <c r="I27" s="10">
        <f>C27*0.5</f>
        <v>2</v>
      </c>
      <c r="J27" s="17"/>
      <c r="M27">
        <f t="shared" si="1"/>
        <v>76</v>
      </c>
    </row>
    <row r="28" spans="1:13" ht="15.75">
      <c r="A28" s="7" t="s">
        <v>44</v>
      </c>
      <c r="B28" s="4" t="s">
        <v>46</v>
      </c>
      <c r="C28" s="4">
        <v>15</v>
      </c>
      <c r="D28" s="4">
        <v>12.35</v>
      </c>
      <c r="E28" s="4">
        <v>15</v>
      </c>
      <c r="F28" s="4">
        <v>214</v>
      </c>
      <c r="G28" s="4"/>
      <c r="H28" s="7"/>
      <c r="I28" s="10">
        <f>C28*0.5</f>
        <v>7.5</v>
      </c>
      <c r="J28" s="17"/>
      <c r="M28">
        <f t="shared" si="1"/>
        <v>185.25</v>
      </c>
    </row>
    <row r="29" spans="1:13" ht="15.75">
      <c r="A29" s="7" t="s">
        <v>44</v>
      </c>
      <c r="B29" s="4" t="s">
        <v>47</v>
      </c>
      <c r="C29" s="4">
        <v>24</v>
      </c>
      <c r="D29" s="4">
        <v>100</v>
      </c>
      <c r="E29" s="4">
        <v>15</v>
      </c>
      <c r="F29" s="4">
        <v>2760</v>
      </c>
      <c r="G29" s="4">
        <v>3062</v>
      </c>
      <c r="H29" s="7">
        <v>3068</v>
      </c>
      <c r="I29" s="10">
        <f t="shared" si="0"/>
        <v>83.28</v>
      </c>
      <c r="J29" s="17">
        <f>H29-G29-I29-I28-I27</f>
        <v>-86.78</v>
      </c>
      <c r="M29">
        <f t="shared" si="1"/>
        <v>2400</v>
      </c>
    </row>
    <row r="30" spans="1:13" ht="15.75">
      <c r="A30" s="6" t="s">
        <v>48</v>
      </c>
      <c r="B30" s="3" t="s">
        <v>49</v>
      </c>
      <c r="C30" s="3">
        <v>3</v>
      </c>
      <c r="D30" s="3">
        <v>19</v>
      </c>
      <c r="E30" s="3">
        <v>15</v>
      </c>
      <c r="F30" s="3">
        <v>66</v>
      </c>
      <c r="G30" s="3"/>
      <c r="H30" s="6"/>
      <c r="I30" s="9">
        <f>C30*0.5</f>
        <v>1.5</v>
      </c>
      <c r="J30" s="16"/>
      <c r="M30">
        <f t="shared" si="1"/>
        <v>57</v>
      </c>
    </row>
    <row r="31" spans="1:13" ht="15.75">
      <c r="A31" s="6" t="s">
        <v>48</v>
      </c>
      <c r="B31" s="3" t="s">
        <v>50</v>
      </c>
      <c r="C31" s="3">
        <v>8</v>
      </c>
      <c r="D31" s="3">
        <v>46</v>
      </c>
      <c r="E31" s="3">
        <v>15</v>
      </c>
      <c r="F31" s="3">
        <v>424</v>
      </c>
      <c r="G31" s="3"/>
      <c r="H31" s="6"/>
      <c r="I31" s="9">
        <f t="shared" si="0"/>
        <v>27.76</v>
      </c>
      <c r="J31" s="16"/>
      <c r="M31">
        <f t="shared" si="1"/>
        <v>368</v>
      </c>
    </row>
    <row r="32" spans="1:13" ht="15.75">
      <c r="A32" s="6" t="s">
        <v>48</v>
      </c>
      <c r="B32" s="3" t="s">
        <v>51</v>
      </c>
      <c r="C32" s="3">
        <v>6</v>
      </c>
      <c r="D32" s="3">
        <v>46</v>
      </c>
      <c r="E32" s="3">
        <v>15</v>
      </c>
      <c r="F32" s="3">
        <v>318</v>
      </c>
      <c r="G32" s="3">
        <v>808</v>
      </c>
      <c r="H32" s="6">
        <v>808</v>
      </c>
      <c r="I32" s="9">
        <f t="shared" si="0"/>
        <v>20.82</v>
      </c>
      <c r="J32" s="16">
        <f>H32-G32-I32-I31-I30</f>
        <v>-50.08</v>
      </c>
      <c r="M32">
        <f t="shared" si="1"/>
        <v>276</v>
      </c>
    </row>
    <row r="33" spans="1:13" ht="15.75">
      <c r="A33" s="7" t="s">
        <v>52</v>
      </c>
      <c r="B33" s="4" t="s">
        <v>53</v>
      </c>
      <c r="C33" s="4">
        <v>17</v>
      </c>
      <c r="D33" s="4">
        <v>112.5</v>
      </c>
      <c r="E33" s="4">
        <v>15</v>
      </c>
      <c r="F33" s="4">
        <v>2200</v>
      </c>
      <c r="G33" s="4"/>
      <c r="H33" s="7"/>
      <c r="I33" s="10">
        <f t="shared" si="0"/>
        <v>58.99</v>
      </c>
      <c r="J33" s="17"/>
      <c r="M33">
        <f t="shared" si="1"/>
        <v>1912.5</v>
      </c>
    </row>
    <row r="34" spans="1:13" ht="15.75">
      <c r="A34" s="7" t="s">
        <v>52</v>
      </c>
      <c r="B34" s="4" t="s">
        <v>54</v>
      </c>
      <c r="C34" s="4">
        <v>5</v>
      </c>
      <c r="D34" s="4">
        <v>214</v>
      </c>
      <c r="E34" s="4">
        <v>15</v>
      </c>
      <c r="F34" s="4">
        <v>1231</v>
      </c>
      <c r="G34" s="4"/>
      <c r="H34" s="7"/>
      <c r="I34" s="10">
        <f t="shared" si="0"/>
        <v>17.35</v>
      </c>
      <c r="J34" s="17"/>
      <c r="M34">
        <f t="shared" si="1"/>
        <v>1070</v>
      </c>
    </row>
    <row r="35" spans="1:13" ht="15.75">
      <c r="A35" s="7" t="s">
        <v>52</v>
      </c>
      <c r="B35" s="4" t="s">
        <v>20</v>
      </c>
      <c r="C35" s="4">
        <v>3</v>
      </c>
      <c r="D35" s="4">
        <v>46</v>
      </c>
      <c r="E35" s="4">
        <v>15</v>
      </c>
      <c r="F35" s="4">
        <v>159</v>
      </c>
      <c r="G35" s="4"/>
      <c r="H35" s="7"/>
      <c r="I35" s="10">
        <f t="shared" si="0"/>
        <v>10.41</v>
      </c>
      <c r="J35" s="17"/>
      <c r="M35">
        <f t="shared" si="1"/>
        <v>138</v>
      </c>
    </row>
    <row r="36" spans="1:13" ht="15.75">
      <c r="A36" s="7" t="s">
        <v>52</v>
      </c>
      <c r="B36" s="4" t="s">
        <v>38</v>
      </c>
      <c r="C36" s="4">
        <v>6</v>
      </c>
      <c r="D36" s="4">
        <v>102.5</v>
      </c>
      <c r="E36" s="4">
        <v>15</v>
      </c>
      <c r="F36" s="4">
        <v>708</v>
      </c>
      <c r="G36" s="4">
        <v>4298</v>
      </c>
      <c r="H36" s="7">
        <v>4390</v>
      </c>
      <c r="I36" s="10">
        <f t="shared" si="0"/>
        <v>20.82</v>
      </c>
      <c r="J36" s="17">
        <f>H36-G36-I36-I35-I34-I33</f>
        <v>-15.569999999999993</v>
      </c>
      <c r="K36" s="15" t="s">
        <v>200</v>
      </c>
      <c r="M36">
        <f t="shared" si="1"/>
        <v>615</v>
      </c>
    </row>
    <row r="37" spans="1:13" ht="15.75">
      <c r="A37" s="6" t="s">
        <v>55</v>
      </c>
      <c r="B37" s="3" t="s">
        <v>56</v>
      </c>
      <c r="C37" s="3">
        <v>18</v>
      </c>
      <c r="D37" s="3">
        <v>44</v>
      </c>
      <c r="E37" s="3">
        <v>15</v>
      </c>
      <c r="F37" s="3">
        <v>911</v>
      </c>
      <c r="G37" s="3"/>
      <c r="H37" s="6"/>
      <c r="I37" s="9">
        <f t="shared" si="0"/>
        <v>62.46</v>
      </c>
      <c r="J37" s="16"/>
      <c r="M37">
        <f t="shared" si="1"/>
        <v>792</v>
      </c>
    </row>
    <row r="38" spans="1:13" ht="15.75">
      <c r="A38" s="6" t="s">
        <v>55</v>
      </c>
      <c r="B38" s="3" t="s">
        <v>23</v>
      </c>
      <c r="C38" s="3">
        <v>12</v>
      </c>
      <c r="D38" s="3">
        <v>46</v>
      </c>
      <c r="E38" s="3">
        <v>15</v>
      </c>
      <c r="F38" s="3">
        <v>635</v>
      </c>
      <c r="G38" s="3">
        <v>1546</v>
      </c>
      <c r="H38" s="6">
        <v>1546</v>
      </c>
      <c r="I38" s="9">
        <f t="shared" si="0"/>
        <v>41.64</v>
      </c>
      <c r="J38" s="16">
        <f>H38-G38-I37</f>
        <v>-62.46</v>
      </c>
      <c r="M38">
        <f t="shared" si="1"/>
        <v>552</v>
      </c>
    </row>
    <row r="39" spans="1:13" ht="15.75">
      <c r="A39" s="7" t="s">
        <v>57</v>
      </c>
      <c r="B39" s="4" t="s">
        <v>58</v>
      </c>
      <c r="C39" s="4">
        <v>6</v>
      </c>
      <c r="D39" s="4">
        <v>210</v>
      </c>
      <c r="E39" s="4">
        <v>15</v>
      </c>
      <c r="F39" s="4">
        <v>1449</v>
      </c>
      <c r="G39" s="4"/>
      <c r="H39" s="7"/>
      <c r="I39" s="10">
        <f>C39*3.47</f>
        <v>20.82</v>
      </c>
      <c r="J39" s="17"/>
      <c r="M39">
        <f t="shared" si="1"/>
        <v>1260</v>
      </c>
    </row>
    <row r="40" spans="1:13" ht="15.75">
      <c r="A40" s="7" t="s">
        <v>57</v>
      </c>
      <c r="B40" s="4" t="s">
        <v>59</v>
      </c>
      <c r="C40" s="4">
        <v>6</v>
      </c>
      <c r="D40" s="4">
        <v>12.35</v>
      </c>
      <c r="E40" s="4">
        <v>15</v>
      </c>
      <c r="F40" s="4">
        <v>86</v>
      </c>
      <c r="G40" s="4">
        <v>1535</v>
      </c>
      <c r="H40" s="7">
        <v>1535</v>
      </c>
      <c r="I40" s="10">
        <f>C40*0.5</f>
        <v>3</v>
      </c>
      <c r="J40" s="17">
        <f>H40-G40-I40-I39</f>
        <v>-23.82</v>
      </c>
      <c r="M40">
        <f t="shared" si="1"/>
        <v>74.1</v>
      </c>
    </row>
    <row r="41" spans="1:13" ht="15.75">
      <c r="A41" s="6" t="s">
        <v>60</v>
      </c>
      <c r="B41" s="3" t="s">
        <v>61</v>
      </c>
      <c r="C41" s="3">
        <v>6.3</v>
      </c>
      <c r="D41" s="3">
        <v>100</v>
      </c>
      <c r="E41" s="3">
        <v>15</v>
      </c>
      <c r="F41" s="3">
        <v>725</v>
      </c>
      <c r="G41" s="3">
        <v>725</v>
      </c>
      <c r="H41" s="6">
        <v>725</v>
      </c>
      <c r="I41" s="9">
        <f t="shared" si="0"/>
        <v>21.861</v>
      </c>
      <c r="J41" s="16">
        <f>H41-G41-I41</f>
        <v>-21.861</v>
      </c>
      <c r="M41">
        <f t="shared" si="1"/>
        <v>630</v>
      </c>
    </row>
    <row r="42" spans="1:13" ht="15.75">
      <c r="A42" s="7" t="s">
        <v>62</v>
      </c>
      <c r="B42" s="4" t="s">
        <v>25</v>
      </c>
      <c r="C42" s="4">
        <v>6</v>
      </c>
      <c r="D42" s="4">
        <v>214</v>
      </c>
      <c r="E42" s="4">
        <v>15</v>
      </c>
      <c r="F42" s="4">
        <v>1477</v>
      </c>
      <c r="G42" s="4"/>
      <c r="H42" s="7"/>
      <c r="I42" s="10">
        <f t="shared" si="0"/>
        <v>20.82</v>
      </c>
      <c r="J42" s="17"/>
      <c r="M42">
        <f t="shared" si="1"/>
        <v>1284</v>
      </c>
    </row>
    <row r="43" spans="1:13" ht="15.75">
      <c r="A43" s="7" t="s">
        <v>62</v>
      </c>
      <c r="B43" s="4" t="s">
        <v>63</v>
      </c>
      <c r="C43" s="4">
        <v>6</v>
      </c>
      <c r="D43" s="4">
        <v>12.35</v>
      </c>
      <c r="E43" s="4">
        <v>15</v>
      </c>
      <c r="F43" s="4">
        <v>86</v>
      </c>
      <c r="G43" s="4"/>
      <c r="H43" s="7"/>
      <c r="I43" s="10">
        <f>C43*0.5</f>
        <v>3</v>
      </c>
      <c r="J43" s="17"/>
      <c r="M43">
        <f t="shared" si="1"/>
        <v>74.1</v>
      </c>
    </row>
    <row r="44" spans="1:13" ht="15.75">
      <c r="A44" s="7" t="s">
        <v>62</v>
      </c>
      <c r="B44" s="4" t="s">
        <v>53</v>
      </c>
      <c r="C44" s="4">
        <v>6</v>
      </c>
      <c r="D44" s="4">
        <v>112.5</v>
      </c>
      <c r="E44" s="4">
        <v>15</v>
      </c>
      <c r="F44" s="4">
        <v>777</v>
      </c>
      <c r="G44" s="4"/>
      <c r="H44" s="7"/>
      <c r="I44" s="10">
        <f t="shared" si="0"/>
        <v>20.82</v>
      </c>
      <c r="J44" s="17"/>
      <c r="M44">
        <f t="shared" si="1"/>
        <v>675</v>
      </c>
    </row>
    <row r="45" spans="1:13" ht="15.75">
      <c r="A45" s="7" t="s">
        <v>62</v>
      </c>
      <c r="B45" s="4" t="s">
        <v>19</v>
      </c>
      <c r="C45" s="4">
        <v>6</v>
      </c>
      <c r="D45" s="4">
        <v>16.15</v>
      </c>
      <c r="E45" s="4">
        <v>15</v>
      </c>
      <c r="F45" s="4">
        <v>112</v>
      </c>
      <c r="G45" s="4">
        <v>2452</v>
      </c>
      <c r="H45" s="7">
        <v>2452</v>
      </c>
      <c r="I45" s="10">
        <f>C45*0.5</f>
        <v>3</v>
      </c>
      <c r="J45" s="17">
        <f>H45-G45-I45-I44-I43-I42</f>
        <v>-47.64</v>
      </c>
      <c r="M45">
        <f t="shared" si="1"/>
        <v>96.89999999999999</v>
      </c>
    </row>
    <row r="46" spans="1:13" ht="15.75">
      <c r="A46" s="6" t="s">
        <v>64</v>
      </c>
      <c r="B46" s="3" t="s">
        <v>26</v>
      </c>
      <c r="C46" s="3">
        <v>5</v>
      </c>
      <c r="D46" s="3">
        <v>210</v>
      </c>
      <c r="E46" s="3">
        <v>15</v>
      </c>
      <c r="F46" s="3">
        <v>1208</v>
      </c>
      <c r="G46" s="3">
        <v>1208</v>
      </c>
      <c r="H46" s="6">
        <v>1208</v>
      </c>
      <c r="I46" s="9">
        <f t="shared" si="0"/>
        <v>17.35</v>
      </c>
      <c r="J46" s="16">
        <f>H46-G46-I46</f>
        <v>-17.35</v>
      </c>
      <c r="M46">
        <f t="shared" si="1"/>
        <v>1050</v>
      </c>
    </row>
    <row r="47" spans="1:13" ht="15.75">
      <c r="A47" s="7" t="s">
        <v>65</v>
      </c>
      <c r="B47" s="4" t="s">
        <v>66</v>
      </c>
      <c r="C47" s="4">
        <v>12</v>
      </c>
      <c r="D47" s="4">
        <v>127.5</v>
      </c>
      <c r="E47" s="4">
        <v>15</v>
      </c>
      <c r="F47" s="4">
        <v>1760</v>
      </c>
      <c r="G47" s="4">
        <v>1760</v>
      </c>
      <c r="H47" s="7">
        <v>1760</v>
      </c>
      <c r="I47" s="10">
        <f t="shared" si="0"/>
        <v>41.64</v>
      </c>
      <c r="J47" s="17">
        <f>H47-G47-I47</f>
        <v>-41.64</v>
      </c>
      <c r="M47">
        <f t="shared" si="1"/>
        <v>1530</v>
      </c>
    </row>
    <row r="48" spans="1:13" ht="15.75">
      <c r="A48" s="6" t="s">
        <v>67</v>
      </c>
      <c r="B48" s="3" t="s">
        <v>18</v>
      </c>
      <c r="C48" s="3">
        <v>1.7</v>
      </c>
      <c r="D48" s="3">
        <v>155</v>
      </c>
      <c r="E48" s="3">
        <v>15</v>
      </c>
      <c r="F48" s="3">
        <v>303</v>
      </c>
      <c r="G48" s="3">
        <v>303</v>
      </c>
      <c r="H48" s="6">
        <v>356.5</v>
      </c>
      <c r="I48" s="9">
        <f t="shared" si="0"/>
        <v>5.899</v>
      </c>
      <c r="J48" s="16">
        <f>H48-G48-I48</f>
        <v>47.601</v>
      </c>
      <c r="M48">
        <f t="shared" si="1"/>
        <v>263.5</v>
      </c>
    </row>
    <row r="49" spans="1:13" ht="15.75">
      <c r="A49" s="7" t="s">
        <v>68</v>
      </c>
      <c r="B49" s="4" t="s">
        <v>50</v>
      </c>
      <c r="C49" s="4">
        <v>4</v>
      </c>
      <c r="D49" s="4">
        <v>46</v>
      </c>
      <c r="E49" s="4">
        <v>15</v>
      </c>
      <c r="F49" s="4">
        <v>212</v>
      </c>
      <c r="G49" s="4"/>
      <c r="H49" s="7"/>
      <c r="I49" s="10">
        <f t="shared" si="0"/>
        <v>13.88</v>
      </c>
      <c r="J49" s="17"/>
      <c r="M49">
        <f t="shared" si="1"/>
        <v>184</v>
      </c>
    </row>
    <row r="50" spans="1:13" ht="15.75">
      <c r="A50" s="7" t="s">
        <v>68</v>
      </c>
      <c r="B50" s="4" t="s">
        <v>69</v>
      </c>
      <c r="C50" s="4">
        <v>4</v>
      </c>
      <c r="D50" s="4">
        <v>19</v>
      </c>
      <c r="E50" s="4">
        <v>15</v>
      </c>
      <c r="F50" s="4">
        <v>88</v>
      </c>
      <c r="G50" s="4">
        <v>300</v>
      </c>
      <c r="H50" s="7">
        <v>300</v>
      </c>
      <c r="I50" s="10">
        <f>C50*0.5</f>
        <v>2</v>
      </c>
      <c r="J50" s="17">
        <f>H50-G50-I50-I49</f>
        <v>-15.88</v>
      </c>
      <c r="M50">
        <f t="shared" si="1"/>
        <v>76</v>
      </c>
    </row>
    <row r="51" spans="1:13" ht="15.75">
      <c r="A51" s="6" t="s">
        <v>70</v>
      </c>
      <c r="B51" s="3" t="s">
        <v>20</v>
      </c>
      <c r="C51" s="3">
        <v>6</v>
      </c>
      <c r="D51" s="3">
        <v>46</v>
      </c>
      <c r="E51" s="3">
        <v>15</v>
      </c>
      <c r="F51" s="3">
        <v>318</v>
      </c>
      <c r="G51" s="3">
        <v>318</v>
      </c>
      <c r="H51" s="6">
        <v>318</v>
      </c>
      <c r="I51" s="9">
        <f t="shared" si="0"/>
        <v>20.82</v>
      </c>
      <c r="J51" s="16">
        <f>H51-G51-I51</f>
        <v>-20.82</v>
      </c>
      <c r="M51">
        <f t="shared" si="1"/>
        <v>276</v>
      </c>
    </row>
    <row r="52" spans="1:13" ht="15.75">
      <c r="A52" s="7" t="s">
        <v>71</v>
      </c>
      <c r="B52" s="4" t="s">
        <v>72</v>
      </c>
      <c r="C52" s="4">
        <v>11</v>
      </c>
      <c r="D52" s="4">
        <v>185</v>
      </c>
      <c r="E52" s="4">
        <v>15</v>
      </c>
      <c r="F52" s="4">
        <v>2341</v>
      </c>
      <c r="G52" s="4">
        <v>2341</v>
      </c>
      <c r="H52" s="7">
        <v>2341</v>
      </c>
      <c r="I52" s="10">
        <f t="shared" si="0"/>
        <v>38.17</v>
      </c>
      <c r="J52" s="17">
        <f>H52-G52-I52</f>
        <v>-38.17</v>
      </c>
      <c r="M52">
        <f t="shared" si="1"/>
        <v>2035</v>
      </c>
    </row>
    <row r="53" spans="1:13" ht="15.75">
      <c r="A53" s="6" t="s">
        <v>73</v>
      </c>
      <c r="B53" s="3" t="s">
        <v>11</v>
      </c>
      <c r="C53" s="3">
        <v>7.3</v>
      </c>
      <c r="D53" s="3">
        <v>155</v>
      </c>
      <c r="E53" s="3">
        <v>15</v>
      </c>
      <c r="F53" s="3">
        <v>1302</v>
      </c>
      <c r="G53" s="3">
        <v>1302</v>
      </c>
      <c r="H53" s="6">
        <v>1302</v>
      </c>
      <c r="I53" s="9">
        <f t="shared" si="0"/>
        <v>25.331</v>
      </c>
      <c r="J53" s="16">
        <f>H53-G53-I53</f>
        <v>-25.331</v>
      </c>
      <c r="M53">
        <f t="shared" si="1"/>
        <v>1131.5</v>
      </c>
    </row>
    <row r="54" spans="1:13" ht="15.75">
      <c r="A54" s="7" t="s">
        <v>74</v>
      </c>
      <c r="B54" s="4" t="s">
        <v>50</v>
      </c>
      <c r="C54" s="4">
        <v>4</v>
      </c>
      <c r="D54" s="4">
        <v>46</v>
      </c>
      <c r="E54" s="4">
        <v>15</v>
      </c>
      <c r="F54" s="4">
        <v>212</v>
      </c>
      <c r="G54" s="4"/>
      <c r="H54" s="7"/>
      <c r="I54" s="10">
        <f t="shared" si="0"/>
        <v>13.88</v>
      </c>
      <c r="J54" s="17"/>
      <c r="M54">
        <f t="shared" si="1"/>
        <v>184</v>
      </c>
    </row>
    <row r="55" spans="1:13" ht="15.75">
      <c r="A55" s="7" t="s">
        <v>74</v>
      </c>
      <c r="B55" s="4" t="s">
        <v>75</v>
      </c>
      <c r="C55" s="4">
        <v>9</v>
      </c>
      <c r="D55" s="4">
        <v>46</v>
      </c>
      <c r="E55" s="4">
        <v>15</v>
      </c>
      <c r="F55" s="4">
        <v>477</v>
      </c>
      <c r="G55" s="4"/>
      <c r="H55" s="7"/>
      <c r="I55" s="10">
        <f t="shared" si="0"/>
        <v>31.23</v>
      </c>
      <c r="J55" s="17"/>
      <c r="M55">
        <f t="shared" si="1"/>
        <v>414</v>
      </c>
    </row>
    <row r="56" spans="1:13" ht="15.75">
      <c r="A56" s="7" t="s">
        <v>74</v>
      </c>
      <c r="B56" s="4" t="s">
        <v>14</v>
      </c>
      <c r="C56" s="4">
        <v>5</v>
      </c>
      <c r="D56" s="4">
        <v>46</v>
      </c>
      <c r="E56" s="4">
        <v>15</v>
      </c>
      <c r="F56" s="4">
        <v>265</v>
      </c>
      <c r="G56" s="4">
        <v>954</v>
      </c>
      <c r="H56" s="7">
        <v>954</v>
      </c>
      <c r="I56" s="10">
        <f t="shared" si="0"/>
        <v>17.35</v>
      </c>
      <c r="J56" s="17">
        <f>H56-G56-I56-I55-I54</f>
        <v>-62.46</v>
      </c>
      <c r="M56">
        <f t="shared" si="1"/>
        <v>230</v>
      </c>
    </row>
    <row r="57" spans="1:13" ht="15.75">
      <c r="A57" s="6" t="s">
        <v>76</v>
      </c>
      <c r="B57" s="3" t="s">
        <v>9</v>
      </c>
      <c r="C57" s="3">
        <v>5</v>
      </c>
      <c r="D57" s="3">
        <v>51</v>
      </c>
      <c r="E57" s="3">
        <v>15</v>
      </c>
      <c r="F57" s="3">
        <v>294</v>
      </c>
      <c r="G57" s="3">
        <v>294</v>
      </c>
      <c r="H57" s="6">
        <v>294</v>
      </c>
      <c r="I57" s="9">
        <f t="shared" si="0"/>
        <v>17.35</v>
      </c>
      <c r="J57" s="16">
        <f>H57-G57-I57</f>
        <v>-17.35</v>
      </c>
      <c r="M57">
        <f t="shared" si="1"/>
        <v>255</v>
      </c>
    </row>
    <row r="58" spans="1:13" ht="15.75">
      <c r="A58" s="7" t="s">
        <v>77</v>
      </c>
      <c r="B58" s="4" t="s">
        <v>78</v>
      </c>
      <c r="C58" s="4">
        <v>20</v>
      </c>
      <c r="D58" s="4">
        <v>12.35</v>
      </c>
      <c r="E58" s="4">
        <v>15</v>
      </c>
      <c r="F58" s="4">
        <v>285</v>
      </c>
      <c r="G58" s="4"/>
      <c r="H58" s="7"/>
      <c r="I58" s="10">
        <f>C58*0.5</f>
        <v>10</v>
      </c>
      <c r="J58" s="17"/>
      <c r="M58">
        <f t="shared" si="1"/>
        <v>247</v>
      </c>
    </row>
    <row r="59" spans="1:13" ht="15.75">
      <c r="A59" s="7" t="s">
        <v>77</v>
      </c>
      <c r="B59" s="4" t="s">
        <v>79</v>
      </c>
      <c r="C59" s="4">
        <v>2</v>
      </c>
      <c r="D59" s="4">
        <v>86</v>
      </c>
      <c r="E59" s="4">
        <v>15</v>
      </c>
      <c r="F59" s="4">
        <v>198</v>
      </c>
      <c r="G59" s="4"/>
      <c r="H59" s="7"/>
      <c r="I59" s="10">
        <f>C59*5</f>
        <v>10</v>
      </c>
      <c r="J59" s="17"/>
      <c r="M59">
        <f t="shared" si="1"/>
        <v>172</v>
      </c>
    </row>
    <row r="60" spans="1:13" ht="15.75">
      <c r="A60" s="7" t="s">
        <v>77</v>
      </c>
      <c r="B60" s="4" t="s">
        <v>80</v>
      </c>
      <c r="C60" s="4">
        <v>17</v>
      </c>
      <c r="D60" s="4">
        <v>19</v>
      </c>
      <c r="E60" s="4">
        <v>15</v>
      </c>
      <c r="F60" s="4">
        <v>372</v>
      </c>
      <c r="G60" s="4"/>
      <c r="H60" s="7"/>
      <c r="I60" s="10">
        <f>C60*0.5</f>
        <v>8.5</v>
      </c>
      <c r="J60" s="17"/>
      <c r="M60">
        <f t="shared" si="1"/>
        <v>323</v>
      </c>
    </row>
    <row r="61" spans="1:13" ht="15.75">
      <c r="A61" s="7" t="s">
        <v>77</v>
      </c>
      <c r="B61" s="4" t="s">
        <v>81</v>
      </c>
      <c r="C61" s="4">
        <v>2</v>
      </c>
      <c r="D61" s="4">
        <v>95</v>
      </c>
      <c r="E61" s="4">
        <v>15</v>
      </c>
      <c r="F61" s="4">
        <v>219</v>
      </c>
      <c r="G61" s="4">
        <v>1074</v>
      </c>
      <c r="H61" s="7">
        <v>1074</v>
      </c>
      <c r="I61" s="10">
        <f>C61*5</f>
        <v>10</v>
      </c>
      <c r="J61" s="17">
        <f>H61-G61-I61-I60-I59-I58</f>
        <v>-38.5</v>
      </c>
      <c r="M61">
        <f t="shared" si="1"/>
        <v>190</v>
      </c>
    </row>
    <row r="62" spans="1:13" ht="15.75">
      <c r="A62" s="6" t="s">
        <v>82</v>
      </c>
      <c r="B62" s="3" t="s">
        <v>83</v>
      </c>
      <c r="C62" s="3">
        <v>6</v>
      </c>
      <c r="D62" s="3">
        <v>155</v>
      </c>
      <c r="E62" s="3">
        <v>15</v>
      </c>
      <c r="F62" s="3">
        <v>1070</v>
      </c>
      <c r="G62" s="3">
        <v>1070</v>
      </c>
      <c r="H62" s="6">
        <v>1070</v>
      </c>
      <c r="I62" s="9">
        <f t="shared" si="0"/>
        <v>20.82</v>
      </c>
      <c r="J62" s="16">
        <f>H62-G62-I62</f>
        <v>-20.82</v>
      </c>
      <c r="M62">
        <f t="shared" si="1"/>
        <v>930</v>
      </c>
    </row>
    <row r="63" spans="1:13" ht="15.75">
      <c r="A63" s="7" t="s">
        <v>84</v>
      </c>
      <c r="B63" s="4" t="s">
        <v>85</v>
      </c>
      <c r="C63" s="4">
        <v>5</v>
      </c>
      <c r="D63" s="4">
        <v>155</v>
      </c>
      <c r="E63" s="4">
        <v>15</v>
      </c>
      <c r="F63" s="4">
        <v>892</v>
      </c>
      <c r="G63" s="4">
        <v>892</v>
      </c>
      <c r="H63" s="7">
        <v>892</v>
      </c>
      <c r="I63" s="10">
        <f t="shared" si="0"/>
        <v>17.35</v>
      </c>
      <c r="J63" s="17">
        <f>H63-G63-I63</f>
        <v>-17.35</v>
      </c>
      <c r="M63">
        <f t="shared" si="1"/>
        <v>775</v>
      </c>
    </row>
    <row r="64" spans="1:13" ht="15.75">
      <c r="A64" s="6" t="s">
        <v>86</v>
      </c>
      <c r="B64" s="3" t="s">
        <v>87</v>
      </c>
      <c r="C64" s="3">
        <v>7</v>
      </c>
      <c r="D64" s="3">
        <v>19</v>
      </c>
      <c r="E64" s="3">
        <v>15</v>
      </c>
      <c r="F64" s="3">
        <v>153</v>
      </c>
      <c r="G64" s="3"/>
      <c r="H64" s="6"/>
      <c r="I64" s="9">
        <f>C64*0.5</f>
        <v>3.5</v>
      </c>
      <c r="J64" s="16"/>
      <c r="M64">
        <f t="shared" si="1"/>
        <v>133</v>
      </c>
    </row>
    <row r="65" spans="1:13" ht="15.75">
      <c r="A65" s="6" t="s">
        <v>86</v>
      </c>
      <c r="B65" s="3" t="s">
        <v>38</v>
      </c>
      <c r="C65" s="3">
        <v>7</v>
      </c>
      <c r="D65" s="3">
        <v>102.5</v>
      </c>
      <c r="E65" s="3">
        <v>15</v>
      </c>
      <c r="F65" s="3">
        <v>826</v>
      </c>
      <c r="G65" s="3">
        <v>979</v>
      </c>
      <c r="H65" s="6">
        <v>980</v>
      </c>
      <c r="I65" s="9">
        <f t="shared" si="0"/>
        <v>24.290000000000003</v>
      </c>
      <c r="J65" s="16">
        <f>H65-G65-I65-I64</f>
        <v>-26.790000000000003</v>
      </c>
      <c r="M65">
        <f t="shared" si="1"/>
        <v>717.5</v>
      </c>
    </row>
    <row r="66" spans="1:13" ht="15.75">
      <c r="A66" s="7" t="s">
        <v>88</v>
      </c>
      <c r="B66" s="4" t="s">
        <v>89</v>
      </c>
      <c r="C66" s="4">
        <v>6</v>
      </c>
      <c r="D66" s="4">
        <v>155</v>
      </c>
      <c r="E66" s="4">
        <v>15</v>
      </c>
      <c r="F66" s="4">
        <v>1070</v>
      </c>
      <c r="G66" s="4"/>
      <c r="H66" s="7"/>
      <c r="I66" s="10">
        <f t="shared" si="0"/>
        <v>20.82</v>
      </c>
      <c r="J66" s="17"/>
      <c r="M66">
        <f t="shared" si="1"/>
        <v>930</v>
      </c>
    </row>
    <row r="67" spans="1:13" ht="15.75">
      <c r="A67" s="7" t="s">
        <v>88</v>
      </c>
      <c r="B67" s="4" t="s">
        <v>90</v>
      </c>
      <c r="C67" s="4">
        <v>12</v>
      </c>
      <c r="D67" s="4">
        <v>12.35</v>
      </c>
      <c r="E67" s="4">
        <v>15</v>
      </c>
      <c r="F67" s="4">
        <v>171</v>
      </c>
      <c r="G67" s="4">
        <v>1241</v>
      </c>
      <c r="H67" s="7">
        <v>1241</v>
      </c>
      <c r="I67" s="10">
        <f>C67*0.5</f>
        <v>6</v>
      </c>
      <c r="J67" s="17">
        <f>H67-G67-I67-I66</f>
        <v>-26.82</v>
      </c>
      <c r="M67">
        <f aca="true" t="shared" si="2" ref="M67:M130">D67*C67</f>
        <v>148.2</v>
      </c>
    </row>
    <row r="68" spans="1:13" ht="15.75">
      <c r="A68" s="6" t="s">
        <v>91</v>
      </c>
      <c r="B68" s="3" t="s">
        <v>90</v>
      </c>
      <c r="C68" s="3">
        <v>7</v>
      </c>
      <c r="D68" s="3">
        <v>12.35</v>
      </c>
      <c r="E68" s="3">
        <v>15</v>
      </c>
      <c r="F68" s="3">
        <v>100</v>
      </c>
      <c r="G68" s="3"/>
      <c r="H68" s="6"/>
      <c r="I68" s="9">
        <f>C68*0.5</f>
        <v>3.5</v>
      </c>
      <c r="J68" s="16"/>
      <c r="M68">
        <f t="shared" si="2"/>
        <v>86.45</v>
      </c>
    </row>
    <row r="69" spans="1:13" ht="15.75">
      <c r="A69" s="6" t="s">
        <v>91</v>
      </c>
      <c r="B69" s="3" t="s">
        <v>92</v>
      </c>
      <c r="C69" s="3">
        <v>7</v>
      </c>
      <c r="D69" s="3">
        <v>72.5</v>
      </c>
      <c r="E69" s="3">
        <v>15</v>
      </c>
      <c r="F69" s="3">
        <v>584</v>
      </c>
      <c r="G69" s="3"/>
      <c r="H69" s="6"/>
      <c r="I69" s="9">
        <f aca="true" t="shared" si="3" ref="I69:I131">C69*3.47</f>
        <v>24.290000000000003</v>
      </c>
      <c r="J69" s="16"/>
      <c r="M69">
        <f t="shared" si="2"/>
        <v>507.5</v>
      </c>
    </row>
    <row r="70" spans="1:13" ht="15.75">
      <c r="A70" s="6" t="s">
        <v>91</v>
      </c>
      <c r="B70" s="3" t="s">
        <v>93</v>
      </c>
      <c r="C70" s="3">
        <v>7</v>
      </c>
      <c r="D70" s="3">
        <v>72.5</v>
      </c>
      <c r="E70" s="3">
        <v>15</v>
      </c>
      <c r="F70" s="3">
        <v>584</v>
      </c>
      <c r="G70" s="3"/>
      <c r="H70" s="6"/>
      <c r="I70" s="9">
        <f t="shared" si="3"/>
        <v>24.290000000000003</v>
      </c>
      <c r="J70" s="16"/>
      <c r="M70">
        <f t="shared" si="2"/>
        <v>507.5</v>
      </c>
    </row>
    <row r="71" spans="1:13" ht="15.75">
      <c r="A71" s="6" t="s">
        <v>91</v>
      </c>
      <c r="B71" s="3" t="s">
        <v>69</v>
      </c>
      <c r="C71" s="3">
        <v>5</v>
      </c>
      <c r="D71" s="3">
        <v>19</v>
      </c>
      <c r="E71" s="3">
        <v>15</v>
      </c>
      <c r="F71" s="3">
        <v>110</v>
      </c>
      <c r="G71" s="3"/>
      <c r="H71" s="6"/>
      <c r="I71" s="9">
        <f>C71*0.5</f>
        <v>2.5</v>
      </c>
      <c r="J71" s="16"/>
      <c r="M71">
        <f t="shared" si="2"/>
        <v>95</v>
      </c>
    </row>
    <row r="72" spans="1:13" ht="15.75">
      <c r="A72" s="6" t="s">
        <v>91</v>
      </c>
      <c r="B72" s="3" t="s">
        <v>14</v>
      </c>
      <c r="C72" s="3">
        <v>10</v>
      </c>
      <c r="D72" s="3">
        <v>46</v>
      </c>
      <c r="E72" s="3">
        <v>15</v>
      </c>
      <c r="F72" s="3">
        <v>529</v>
      </c>
      <c r="G72" s="3">
        <v>1907</v>
      </c>
      <c r="H72" s="6">
        <v>1907</v>
      </c>
      <c r="I72" s="9">
        <f t="shared" si="3"/>
        <v>34.7</v>
      </c>
      <c r="J72" s="16">
        <f>H72-G72-I72-I71-I70-I69-I68</f>
        <v>-89.28000000000002</v>
      </c>
      <c r="M72">
        <f t="shared" si="2"/>
        <v>460</v>
      </c>
    </row>
    <row r="73" spans="1:13" ht="15.75">
      <c r="A73" s="7" t="s">
        <v>94</v>
      </c>
      <c r="B73" s="4" t="s">
        <v>95</v>
      </c>
      <c r="C73" s="4">
        <v>1</v>
      </c>
      <c r="D73" s="4">
        <v>390</v>
      </c>
      <c r="E73" s="4">
        <v>15</v>
      </c>
      <c r="F73" s="4">
        <v>449</v>
      </c>
      <c r="G73" s="4"/>
      <c r="H73" s="7"/>
      <c r="I73" s="10">
        <f>C73*15</f>
        <v>15</v>
      </c>
      <c r="J73" s="17"/>
      <c r="M73">
        <f t="shared" si="2"/>
        <v>390</v>
      </c>
    </row>
    <row r="74" spans="1:13" ht="15.75">
      <c r="A74" s="7" t="s">
        <v>94</v>
      </c>
      <c r="B74" s="4" t="s">
        <v>96</v>
      </c>
      <c r="C74" s="4">
        <v>3</v>
      </c>
      <c r="D74" s="4">
        <v>155</v>
      </c>
      <c r="E74" s="4">
        <v>15</v>
      </c>
      <c r="F74" s="4">
        <v>535</v>
      </c>
      <c r="G74" s="4">
        <v>984</v>
      </c>
      <c r="H74" s="7">
        <v>1000</v>
      </c>
      <c r="I74" s="10">
        <f t="shared" si="3"/>
        <v>10.41</v>
      </c>
      <c r="J74" s="17">
        <f>H74-G74-I74-I73</f>
        <v>-9.41</v>
      </c>
      <c r="M74">
        <f t="shared" si="2"/>
        <v>465</v>
      </c>
    </row>
    <row r="75" spans="1:13" ht="15.75">
      <c r="A75" s="6" t="s">
        <v>97</v>
      </c>
      <c r="B75" s="3" t="s">
        <v>90</v>
      </c>
      <c r="C75" s="3">
        <v>5</v>
      </c>
      <c r="D75" s="3">
        <v>12.35</v>
      </c>
      <c r="E75" s="3">
        <v>15</v>
      </c>
      <c r="F75" s="3">
        <v>72</v>
      </c>
      <c r="G75" s="3"/>
      <c r="H75" s="6"/>
      <c r="I75" s="9">
        <f>C75*0.5</f>
        <v>2.5</v>
      </c>
      <c r="J75" s="16"/>
      <c r="M75">
        <f t="shared" si="2"/>
        <v>61.75</v>
      </c>
    </row>
    <row r="76" spans="1:13" ht="15.75">
      <c r="A76" s="6" t="s">
        <v>97</v>
      </c>
      <c r="B76" s="3" t="s">
        <v>98</v>
      </c>
      <c r="C76" s="3">
        <v>5</v>
      </c>
      <c r="D76" s="3">
        <v>155</v>
      </c>
      <c r="E76" s="3">
        <v>15</v>
      </c>
      <c r="F76" s="3">
        <v>892</v>
      </c>
      <c r="G76" s="3">
        <v>964</v>
      </c>
      <c r="H76" s="6">
        <v>964</v>
      </c>
      <c r="I76" s="9">
        <f t="shared" si="3"/>
        <v>17.35</v>
      </c>
      <c r="J76" s="16">
        <f>H76-G76-I76-I75</f>
        <v>-19.85</v>
      </c>
      <c r="M76">
        <f t="shared" si="2"/>
        <v>775</v>
      </c>
    </row>
    <row r="77" spans="1:13" ht="15.75">
      <c r="A77" s="7" t="s">
        <v>99</v>
      </c>
      <c r="B77" s="4" t="s">
        <v>100</v>
      </c>
      <c r="C77" s="4">
        <v>11</v>
      </c>
      <c r="D77" s="4">
        <v>11.4</v>
      </c>
      <c r="E77" s="4">
        <v>15</v>
      </c>
      <c r="F77" s="4">
        <v>145</v>
      </c>
      <c r="G77" s="4">
        <v>145</v>
      </c>
      <c r="H77" s="7">
        <v>145</v>
      </c>
      <c r="I77" s="10">
        <f>C77*0.5</f>
        <v>5.5</v>
      </c>
      <c r="J77" s="17">
        <f>H77-G77-I77</f>
        <v>-5.5</v>
      </c>
      <c r="M77">
        <f t="shared" si="2"/>
        <v>125.4</v>
      </c>
    </row>
    <row r="78" spans="1:13" ht="15.75">
      <c r="A78" s="6" t="s">
        <v>101</v>
      </c>
      <c r="B78" s="3" t="s">
        <v>26</v>
      </c>
      <c r="C78" s="3">
        <v>4</v>
      </c>
      <c r="D78" s="3">
        <v>210</v>
      </c>
      <c r="E78" s="3">
        <v>15</v>
      </c>
      <c r="F78" s="3">
        <v>966</v>
      </c>
      <c r="G78" s="3">
        <v>966</v>
      </c>
      <c r="H78" s="6">
        <v>966</v>
      </c>
      <c r="I78" s="9">
        <f t="shared" si="3"/>
        <v>13.88</v>
      </c>
      <c r="J78" s="16">
        <f>H78-G78-I78</f>
        <v>-13.88</v>
      </c>
      <c r="M78">
        <f t="shared" si="2"/>
        <v>840</v>
      </c>
    </row>
    <row r="79" spans="1:13" ht="15.75">
      <c r="A79" s="7" t="s">
        <v>102</v>
      </c>
      <c r="B79" s="4" t="s">
        <v>103</v>
      </c>
      <c r="C79" s="4">
        <v>5</v>
      </c>
      <c r="D79" s="4">
        <v>185</v>
      </c>
      <c r="E79" s="4">
        <v>15</v>
      </c>
      <c r="F79" s="4">
        <v>1064</v>
      </c>
      <c r="G79" s="4">
        <v>1064</v>
      </c>
      <c r="H79" s="7">
        <v>1100</v>
      </c>
      <c r="I79" s="10">
        <f t="shared" si="3"/>
        <v>17.35</v>
      </c>
      <c r="J79" s="17">
        <f>H79-G79-I79</f>
        <v>18.65</v>
      </c>
      <c r="M79">
        <f t="shared" si="2"/>
        <v>925</v>
      </c>
    </row>
    <row r="80" spans="1:13" ht="15.75">
      <c r="A80" s="6" t="s">
        <v>104</v>
      </c>
      <c r="B80" s="3" t="s">
        <v>105</v>
      </c>
      <c r="C80" s="3">
        <v>7</v>
      </c>
      <c r="D80" s="3">
        <v>19</v>
      </c>
      <c r="E80" s="3">
        <v>15</v>
      </c>
      <c r="F80" s="3">
        <v>153</v>
      </c>
      <c r="G80" s="3"/>
      <c r="H80" s="6"/>
      <c r="I80" s="9">
        <f>C80*0.5</f>
        <v>3.5</v>
      </c>
      <c r="J80" s="16"/>
      <c r="M80">
        <f t="shared" si="2"/>
        <v>133</v>
      </c>
    </row>
    <row r="81" spans="1:13" ht="15.75">
      <c r="A81" s="6" t="s">
        <v>104</v>
      </c>
      <c r="B81" s="3" t="s">
        <v>23</v>
      </c>
      <c r="C81" s="3">
        <v>7</v>
      </c>
      <c r="D81" s="3">
        <v>46</v>
      </c>
      <c r="E81" s="3">
        <v>15</v>
      </c>
      <c r="F81" s="3">
        <v>371</v>
      </c>
      <c r="G81" s="3"/>
      <c r="H81" s="6"/>
      <c r="I81" s="9">
        <f t="shared" si="3"/>
        <v>24.290000000000003</v>
      </c>
      <c r="J81" s="16"/>
      <c r="M81">
        <f t="shared" si="2"/>
        <v>322</v>
      </c>
    </row>
    <row r="82" spans="1:13" ht="15.75">
      <c r="A82" s="6" t="s">
        <v>104</v>
      </c>
      <c r="B82" s="3" t="s">
        <v>105</v>
      </c>
      <c r="C82" s="3">
        <v>11</v>
      </c>
      <c r="D82" s="3">
        <v>19</v>
      </c>
      <c r="E82" s="3">
        <v>15</v>
      </c>
      <c r="F82" s="3">
        <v>241</v>
      </c>
      <c r="G82" s="3">
        <v>765</v>
      </c>
      <c r="H82" s="6">
        <v>765</v>
      </c>
      <c r="I82" s="9">
        <f>C82*0.5</f>
        <v>5.5</v>
      </c>
      <c r="J82" s="16">
        <f>H82-G82-I82-I81-I80</f>
        <v>-33.290000000000006</v>
      </c>
      <c r="M82">
        <f t="shared" si="2"/>
        <v>209</v>
      </c>
    </row>
    <row r="83" spans="1:13" ht="15.75">
      <c r="A83" s="7" t="s">
        <v>106</v>
      </c>
      <c r="B83" s="4" t="s">
        <v>107</v>
      </c>
      <c r="C83" s="4">
        <v>3</v>
      </c>
      <c r="D83" s="4">
        <v>12.35</v>
      </c>
      <c r="E83" s="4">
        <v>15</v>
      </c>
      <c r="F83" s="4">
        <v>43</v>
      </c>
      <c r="G83" s="4"/>
      <c r="H83" s="7"/>
      <c r="I83" s="10">
        <f>C83*0.5</f>
        <v>1.5</v>
      </c>
      <c r="J83" s="17"/>
      <c r="M83">
        <f t="shared" si="2"/>
        <v>37.05</v>
      </c>
    </row>
    <row r="84" spans="1:13" ht="15.75">
      <c r="A84" s="7" t="s">
        <v>106</v>
      </c>
      <c r="B84" s="4" t="s">
        <v>108</v>
      </c>
      <c r="C84" s="4">
        <v>7</v>
      </c>
      <c r="D84" s="4">
        <v>46</v>
      </c>
      <c r="E84" s="4">
        <v>15</v>
      </c>
      <c r="F84" s="4">
        <v>371</v>
      </c>
      <c r="G84" s="4"/>
      <c r="H84" s="7"/>
      <c r="I84" s="10">
        <f t="shared" si="3"/>
        <v>24.290000000000003</v>
      </c>
      <c r="J84" s="17"/>
      <c r="M84">
        <f t="shared" si="2"/>
        <v>322</v>
      </c>
    </row>
    <row r="85" spans="1:13" ht="15.75">
      <c r="A85" s="7" t="s">
        <v>106</v>
      </c>
      <c r="B85" s="4" t="s">
        <v>109</v>
      </c>
      <c r="C85" s="4">
        <v>7</v>
      </c>
      <c r="D85" s="4">
        <v>11.4</v>
      </c>
      <c r="E85" s="4">
        <v>15</v>
      </c>
      <c r="F85" s="4">
        <v>92</v>
      </c>
      <c r="G85" s="4">
        <v>506</v>
      </c>
      <c r="H85" s="7">
        <v>506</v>
      </c>
      <c r="I85" s="10">
        <f>C85*0.5</f>
        <v>3.5</v>
      </c>
      <c r="J85" s="17">
        <f>H85-G85-I85-I84-I83</f>
        <v>-29.290000000000003</v>
      </c>
      <c r="M85">
        <f t="shared" si="2"/>
        <v>79.8</v>
      </c>
    </row>
    <row r="86" spans="1:13" ht="15.75">
      <c r="A86" s="11" t="s">
        <v>110</v>
      </c>
      <c r="B86" s="3" t="s">
        <v>20</v>
      </c>
      <c r="C86" s="3">
        <v>6</v>
      </c>
      <c r="D86" s="3">
        <v>46</v>
      </c>
      <c r="E86" s="3">
        <v>15</v>
      </c>
      <c r="F86" s="3">
        <v>318</v>
      </c>
      <c r="G86" s="3">
        <v>318</v>
      </c>
      <c r="H86" s="6">
        <v>318</v>
      </c>
      <c r="I86" s="9">
        <f t="shared" si="3"/>
        <v>20.82</v>
      </c>
      <c r="J86" s="16">
        <f>H86-G86-I86</f>
        <v>-20.82</v>
      </c>
      <c r="M86">
        <f t="shared" si="2"/>
        <v>276</v>
      </c>
    </row>
    <row r="87" spans="1:13" ht="15.75">
      <c r="A87" s="7" t="s">
        <v>111</v>
      </c>
      <c r="B87" s="4" t="s">
        <v>112</v>
      </c>
      <c r="C87" s="4">
        <v>7</v>
      </c>
      <c r="D87" s="4">
        <v>72.5</v>
      </c>
      <c r="E87" s="4">
        <v>15</v>
      </c>
      <c r="F87" s="4">
        <v>584</v>
      </c>
      <c r="G87" s="4"/>
      <c r="H87" s="7"/>
      <c r="I87" s="10">
        <f t="shared" si="3"/>
        <v>24.290000000000003</v>
      </c>
      <c r="J87" s="17"/>
      <c r="M87">
        <f t="shared" si="2"/>
        <v>507.5</v>
      </c>
    </row>
    <row r="88" spans="1:13" ht="15.75">
      <c r="A88" s="7" t="s">
        <v>111</v>
      </c>
      <c r="B88" s="4" t="s">
        <v>113</v>
      </c>
      <c r="C88" s="4">
        <v>7</v>
      </c>
      <c r="D88" s="4">
        <v>72.5</v>
      </c>
      <c r="E88" s="4">
        <v>15</v>
      </c>
      <c r="F88" s="4">
        <v>584</v>
      </c>
      <c r="G88" s="4">
        <v>1168</v>
      </c>
      <c r="H88" s="7">
        <v>1168</v>
      </c>
      <c r="I88" s="10">
        <f t="shared" si="3"/>
        <v>24.290000000000003</v>
      </c>
      <c r="J88" s="17">
        <f>H88-G88-I88-I87</f>
        <v>-48.580000000000005</v>
      </c>
      <c r="M88">
        <f t="shared" si="2"/>
        <v>507.5</v>
      </c>
    </row>
    <row r="89" spans="1:13" ht="15.75">
      <c r="A89" s="6" t="s">
        <v>114</v>
      </c>
      <c r="B89" s="3" t="s">
        <v>115</v>
      </c>
      <c r="C89" s="3">
        <v>5</v>
      </c>
      <c r="D89" s="3">
        <v>51</v>
      </c>
      <c r="E89" s="3">
        <v>15</v>
      </c>
      <c r="F89" s="3">
        <v>294</v>
      </c>
      <c r="G89" s="3">
        <v>294</v>
      </c>
      <c r="H89" s="6">
        <v>294</v>
      </c>
      <c r="I89" s="9">
        <f t="shared" si="3"/>
        <v>17.35</v>
      </c>
      <c r="J89" s="16">
        <f>H89-G89-I89</f>
        <v>-17.35</v>
      </c>
      <c r="M89">
        <f t="shared" si="2"/>
        <v>255</v>
      </c>
    </row>
    <row r="90" spans="1:13" ht="15.75">
      <c r="A90" s="7" t="s">
        <v>116</v>
      </c>
      <c r="B90" s="4" t="s">
        <v>117</v>
      </c>
      <c r="C90" s="4">
        <v>5</v>
      </c>
      <c r="D90" s="4">
        <v>185</v>
      </c>
      <c r="E90" s="4">
        <v>15</v>
      </c>
      <c r="F90" s="4">
        <v>1064</v>
      </c>
      <c r="G90" s="4"/>
      <c r="H90" s="7"/>
      <c r="I90" s="10">
        <f t="shared" si="3"/>
        <v>17.35</v>
      </c>
      <c r="J90" s="17"/>
      <c r="M90">
        <f t="shared" si="2"/>
        <v>925</v>
      </c>
    </row>
    <row r="91" spans="1:13" ht="15.75">
      <c r="A91" s="7" t="s">
        <v>116</v>
      </c>
      <c r="B91" s="4" t="s">
        <v>40</v>
      </c>
      <c r="C91" s="4">
        <v>5</v>
      </c>
      <c r="D91" s="4">
        <v>12.35</v>
      </c>
      <c r="E91" s="4">
        <v>15</v>
      </c>
      <c r="F91" s="4">
        <v>72</v>
      </c>
      <c r="G91" s="4">
        <v>1136</v>
      </c>
      <c r="H91" s="7">
        <v>1136</v>
      </c>
      <c r="I91" s="10">
        <f>C91*0.5</f>
        <v>2.5</v>
      </c>
      <c r="J91" s="17">
        <f>H91-G91-I91-I90</f>
        <v>-19.85</v>
      </c>
      <c r="M91">
        <f t="shared" si="2"/>
        <v>61.75</v>
      </c>
    </row>
    <row r="92" spans="1:13" ht="15.75">
      <c r="A92" s="6" t="s">
        <v>118</v>
      </c>
      <c r="B92" s="3" t="s">
        <v>20</v>
      </c>
      <c r="C92" s="3">
        <v>5</v>
      </c>
      <c r="D92" s="3">
        <v>46</v>
      </c>
      <c r="E92" s="3">
        <v>15</v>
      </c>
      <c r="F92" s="3">
        <v>265</v>
      </c>
      <c r="G92" s="3">
        <v>265</v>
      </c>
      <c r="H92" s="6">
        <v>265</v>
      </c>
      <c r="I92" s="9">
        <f t="shared" si="3"/>
        <v>17.35</v>
      </c>
      <c r="J92" s="16">
        <f>H92-G92-I92</f>
        <v>-17.35</v>
      </c>
      <c r="M92">
        <f t="shared" si="2"/>
        <v>230</v>
      </c>
    </row>
    <row r="93" spans="1:13" ht="15.75">
      <c r="A93" s="7" t="s">
        <v>119</v>
      </c>
      <c r="B93" s="4" t="s">
        <v>18</v>
      </c>
      <c r="C93" s="4">
        <v>2</v>
      </c>
      <c r="D93" s="4">
        <v>155</v>
      </c>
      <c r="E93" s="4">
        <v>15</v>
      </c>
      <c r="F93" s="4">
        <v>357</v>
      </c>
      <c r="G93" s="4">
        <v>357</v>
      </c>
      <c r="H93" s="7">
        <v>357</v>
      </c>
      <c r="I93" s="10">
        <f t="shared" si="3"/>
        <v>6.94</v>
      </c>
      <c r="J93" s="17">
        <f>H93-G93-I93</f>
        <v>-6.94</v>
      </c>
      <c r="M93">
        <f t="shared" si="2"/>
        <v>310</v>
      </c>
    </row>
    <row r="94" spans="1:13" ht="15.75">
      <c r="A94" s="6" t="s">
        <v>120</v>
      </c>
      <c r="B94" s="3" t="s">
        <v>121</v>
      </c>
      <c r="C94" s="3">
        <v>8.95</v>
      </c>
      <c r="D94" s="3">
        <v>112.5</v>
      </c>
      <c r="E94" s="3">
        <v>15</v>
      </c>
      <c r="F94" s="3">
        <v>1158</v>
      </c>
      <c r="G94" s="3">
        <v>1158</v>
      </c>
      <c r="H94" s="6">
        <v>1167</v>
      </c>
      <c r="I94" s="9">
        <f t="shared" si="3"/>
        <v>31.0565</v>
      </c>
      <c r="J94" s="16">
        <f>H94-G94-I94</f>
        <v>-22.0565</v>
      </c>
      <c r="M94">
        <f t="shared" si="2"/>
        <v>1006.8749999999999</v>
      </c>
    </row>
    <row r="95" spans="1:13" ht="15.75">
      <c r="A95" s="7" t="s">
        <v>122</v>
      </c>
      <c r="B95" s="4" t="s">
        <v>19</v>
      </c>
      <c r="C95" s="4">
        <v>30</v>
      </c>
      <c r="D95" s="4">
        <v>16.15</v>
      </c>
      <c r="E95" s="4">
        <v>15</v>
      </c>
      <c r="F95" s="4">
        <v>558</v>
      </c>
      <c r="G95" s="4"/>
      <c r="H95" s="7"/>
      <c r="I95" s="10">
        <f>C95*0.5</f>
        <v>15</v>
      </c>
      <c r="J95" s="17"/>
      <c r="M95">
        <f t="shared" si="2"/>
        <v>484.49999999999994</v>
      </c>
    </row>
    <row r="96" spans="1:13" ht="15.75">
      <c r="A96" s="7" t="s">
        <v>122</v>
      </c>
      <c r="B96" s="4" t="s">
        <v>123</v>
      </c>
      <c r="C96" s="4">
        <v>31.1</v>
      </c>
      <c r="D96" s="4">
        <v>214</v>
      </c>
      <c r="E96" s="4">
        <v>15</v>
      </c>
      <c r="F96" s="4">
        <v>7654</v>
      </c>
      <c r="G96" s="4"/>
      <c r="H96" s="7"/>
      <c r="I96" s="10">
        <f t="shared" si="3"/>
        <v>107.91700000000002</v>
      </c>
      <c r="J96" s="17"/>
      <c r="M96">
        <f t="shared" si="2"/>
        <v>6655.400000000001</v>
      </c>
    </row>
    <row r="97" spans="1:13" ht="15.75">
      <c r="A97" s="7" t="s">
        <v>122</v>
      </c>
      <c r="B97" s="4" t="s">
        <v>124</v>
      </c>
      <c r="C97" s="4">
        <v>30</v>
      </c>
      <c r="D97" s="4">
        <v>19</v>
      </c>
      <c r="E97" s="4">
        <v>15</v>
      </c>
      <c r="F97" s="4">
        <v>656</v>
      </c>
      <c r="G97" s="4"/>
      <c r="H97" s="7"/>
      <c r="I97" s="10">
        <f>C97*0.5</f>
        <v>15</v>
      </c>
      <c r="J97" s="17"/>
      <c r="M97">
        <f t="shared" si="2"/>
        <v>570</v>
      </c>
    </row>
    <row r="98" spans="1:13" ht="15.75">
      <c r="A98" s="7" t="s">
        <v>122</v>
      </c>
      <c r="B98" s="4" t="s">
        <v>125</v>
      </c>
      <c r="C98" s="4">
        <v>30.1</v>
      </c>
      <c r="D98" s="4">
        <v>46</v>
      </c>
      <c r="E98" s="4">
        <v>15</v>
      </c>
      <c r="F98" s="4">
        <v>1593</v>
      </c>
      <c r="G98" s="4"/>
      <c r="H98" s="7"/>
      <c r="I98" s="10">
        <f t="shared" si="3"/>
        <v>104.44700000000002</v>
      </c>
      <c r="J98" s="17"/>
      <c r="M98">
        <f t="shared" si="2"/>
        <v>1384.6000000000001</v>
      </c>
    </row>
    <row r="99" spans="1:13" ht="15.75">
      <c r="A99" s="7" t="s">
        <v>122</v>
      </c>
      <c r="B99" s="4" t="s">
        <v>126</v>
      </c>
      <c r="C99" s="4">
        <v>50</v>
      </c>
      <c r="D99" s="4">
        <v>19</v>
      </c>
      <c r="E99" s="4">
        <v>15</v>
      </c>
      <c r="F99" s="4">
        <v>1093</v>
      </c>
      <c r="G99" s="4">
        <v>11554</v>
      </c>
      <c r="H99" s="7">
        <v>11554</v>
      </c>
      <c r="I99" s="10">
        <f>C99*0.5</f>
        <v>25</v>
      </c>
      <c r="J99" s="17">
        <f>H99-G99-I99-I98-I97-I96-I95</f>
        <v>-267.36400000000003</v>
      </c>
      <c r="M99">
        <f t="shared" si="2"/>
        <v>950</v>
      </c>
    </row>
    <row r="100" spans="1:13" ht="15.75">
      <c r="A100" s="6" t="s">
        <v>127</v>
      </c>
      <c r="B100" s="3" t="s">
        <v>128</v>
      </c>
      <c r="C100" s="3">
        <v>7</v>
      </c>
      <c r="D100" s="3">
        <v>214</v>
      </c>
      <c r="E100" s="3">
        <v>15</v>
      </c>
      <c r="F100" s="3">
        <v>1723</v>
      </c>
      <c r="G100" s="3">
        <v>1723</v>
      </c>
      <c r="H100" s="6">
        <v>1723</v>
      </c>
      <c r="I100" s="9">
        <f t="shared" si="3"/>
        <v>24.290000000000003</v>
      </c>
      <c r="J100" s="16">
        <f>H100-G100-I100</f>
        <v>-24.290000000000003</v>
      </c>
      <c r="M100">
        <f t="shared" si="2"/>
        <v>1498</v>
      </c>
    </row>
    <row r="101" spans="1:13" ht="15.75">
      <c r="A101" s="7" t="s">
        <v>129</v>
      </c>
      <c r="B101" s="4" t="s">
        <v>130</v>
      </c>
      <c r="C101" s="4">
        <v>5</v>
      </c>
      <c r="D101" s="4">
        <v>12.35</v>
      </c>
      <c r="E101" s="4">
        <v>15</v>
      </c>
      <c r="F101" s="4">
        <v>72</v>
      </c>
      <c r="G101" s="4"/>
      <c r="H101" s="7"/>
      <c r="I101" s="10">
        <f>C101*0.5</f>
        <v>2.5</v>
      </c>
      <c r="J101" s="17"/>
      <c r="M101">
        <f t="shared" si="2"/>
        <v>61.75</v>
      </c>
    </row>
    <row r="102" spans="1:13" ht="15.75">
      <c r="A102" s="7" t="s">
        <v>129</v>
      </c>
      <c r="B102" s="4" t="s">
        <v>131</v>
      </c>
      <c r="C102" s="4">
        <v>5</v>
      </c>
      <c r="D102" s="4">
        <v>11.4</v>
      </c>
      <c r="E102" s="4">
        <v>15</v>
      </c>
      <c r="F102" s="4">
        <v>66</v>
      </c>
      <c r="G102" s="4">
        <v>138</v>
      </c>
      <c r="H102" s="7">
        <v>150</v>
      </c>
      <c r="I102" s="10">
        <f>C102*0.5</f>
        <v>2.5</v>
      </c>
      <c r="J102" s="17">
        <f>H102-G102-I102-I101</f>
        <v>7</v>
      </c>
      <c r="M102">
        <f t="shared" si="2"/>
        <v>57</v>
      </c>
    </row>
    <row r="103" spans="1:13" ht="15.75">
      <c r="A103" s="6" t="s">
        <v>132</v>
      </c>
      <c r="B103" s="3" t="s">
        <v>133</v>
      </c>
      <c r="C103" s="3">
        <v>5.7</v>
      </c>
      <c r="D103" s="3">
        <v>102.5</v>
      </c>
      <c r="E103" s="3">
        <v>15</v>
      </c>
      <c r="F103" s="3">
        <v>672</v>
      </c>
      <c r="G103" s="3">
        <v>672</v>
      </c>
      <c r="H103" s="6">
        <v>708</v>
      </c>
      <c r="I103" s="9">
        <f t="shared" si="3"/>
        <v>19.779000000000003</v>
      </c>
      <c r="J103" s="16">
        <f>H103-G103-I103</f>
        <v>16.220999999999997</v>
      </c>
      <c r="K103" t="s">
        <v>199</v>
      </c>
      <c r="M103">
        <f t="shared" si="2"/>
        <v>584.25</v>
      </c>
    </row>
    <row r="104" spans="1:13" ht="15.75">
      <c r="A104" s="7" t="s">
        <v>134</v>
      </c>
      <c r="B104" s="4" t="s">
        <v>135</v>
      </c>
      <c r="C104" s="4">
        <v>7</v>
      </c>
      <c r="D104" s="4">
        <v>46</v>
      </c>
      <c r="E104" s="4">
        <v>15</v>
      </c>
      <c r="F104" s="4">
        <v>371</v>
      </c>
      <c r="G104" s="4">
        <v>371</v>
      </c>
      <c r="H104" s="7">
        <v>371</v>
      </c>
      <c r="I104" s="10">
        <f t="shared" si="3"/>
        <v>24.290000000000003</v>
      </c>
      <c r="J104" s="17">
        <f>H104-G104-I104</f>
        <v>-24.290000000000003</v>
      </c>
      <c r="M104">
        <f t="shared" si="2"/>
        <v>322</v>
      </c>
    </row>
    <row r="105" spans="1:13" ht="15.75">
      <c r="A105" s="6" t="s">
        <v>136</v>
      </c>
      <c r="B105" s="3" t="s">
        <v>36</v>
      </c>
      <c r="C105" s="3">
        <v>5</v>
      </c>
      <c r="D105" s="3">
        <v>140</v>
      </c>
      <c r="E105" s="3">
        <v>15</v>
      </c>
      <c r="F105" s="3">
        <v>805</v>
      </c>
      <c r="G105" s="3"/>
      <c r="H105" s="6"/>
      <c r="I105" s="9">
        <f t="shared" si="3"/>
        <v>17.35</v>
      </c>
      <c r="J105" s="16"/>
      <c r="M105">
        <f t="shared" si="2"/>
        <v>700</v>
      </c>
    </row>
    <row r="106" spans="1:13" ht="15.75">
      <c r="A106" s="6" t="s">
        <v>136</v>
      </c>
      <c r="B106" s="3" t="s">
        <v>137</v>
      </c>
      <c r="C106" s="3">
        <v>6</v>
      </c>
      <c r="D106" s="3">
        <v>72.5</v>
      </c>
      <c r="E106" s="3">
        <v>15</v>
      </c>
      <c r="F106" s="3">
        <v>501</v>
      </c>
      <c r="G106" s="3">
        <v>1306</v>
      </c>
      <c r="H106" s="6">
        <v>1306</v>
      </c>
      <c r="I106" s="9">
        <f t="shared" si="3"/>
        <v>20.82</v>
      </c>
      <c r="J106" s="16">
        <f>H106-G106-I106-I105</f>
        <v>-38.17</v>
      </c>
      <c r="M106">
        <f t="shared" si="2"/>
        <v>435</v>
      </c>
    </row>
    <row r="107" spans="1:13" ht="15.75">
      <c r="A107" s="7" t="s">
        <v>138</v>
      </c>
      <c r="B107" s="4" t="s">
        <v>139</v>
      </c>
      <c r="C107" s="4">
        <v>12</v>
      </c>
      <c r="D107" s="4">
        <v>19</v>
      </c>
      <c r="E107" s="4">
        <v>15</v>
      </c>
      <c r="F107" s="4">
        <v>263</v>
      </c>
      <c r="G107" s="4"/>
      <c r="H107" s="7"/>
      <c r="I107" s="10">
        <f>C107*0.5</f>
        <v>6</v>
      </c>
      <c r="J107" s="17"/>
      <c r="M107">
        <f t="shared" si="2"/>
        <v>228</v>
      </c>
    </row>
    <row r="108" spans="1:13" ht="15.75">
      <c r="A108" s="7" t="s">
        <v>138</v>
      </c>
      <c r="B108" s="4" t="s">
        <v>25</v>
      </c>
      <c r="C108" s="4">
        <v>12</v>
      </c>
      <c r="D108" s="4">
        <v>214</v>
      </c>
      <c r="E108" s="4">
        <v>15</v>
      </c>
      <c r="F108" s="4">
        <v>2954</v>
      </c>
      <c r="G108" s="4">
        <v>3207</v>
      </c>
      <c r="H108" s="7">
        <v>3207</v>
      </c>
      <c r="I108" s="10">
        <f t="shared" si="3"/>
        <v>41.64</v>
      </c>
      <c r="J108" s="17">
        <f>H108-G108-I108-I107</f>
        <v>-47.64</v>
      </c>
      <c r="M108">
        <f t="shared" si="2"/>
        <v>2568</v>
      </c>
    </row>
    <row r="109" spans="1:13" ht="15.75">
      <c r="A109" s="6" t="s">
        <v>140</v>
      </c>
      <c r="B109" s="3" t="s">
        <v>9</v>
      </c>
      <c r="C109" s="3">
        <v>7.9</v>
      </c>
      <c r="D109" s="3">
        <v>51</v>
      </c>
      <c r="E109" s="3">
        <v>15</v>
      </c>
      <c r="F109" s="3">
        <v>463</v>
      </c>
      <c r="G109" s="3">
        <v>463</v>
      </c>
      <c r="H109" s="6">
        <v>429</v>
      </c>
      <c r="I109" s="9">
        <f t="shared" si="3"/>
        <v>27.413000000000004</v>
      </c>
      <c r="J109" s="16">
        <f>H109-G109-I109</f>
        <v>-61.413000000000004</v>
      </c>
      <c r="M109">
        <f t="shared" si="2"/>
        <v>402.90000000000003</v>
      </c>
    </row>
    <row r="110" spans="1:13" ht="15.75">
      <c r="A110" s="7" t="s">
        <v>141</v>
      </c>
      <c r="B110" s="4" t="s">
        <v>142</v>
      </c>
      <c r="C110" s="4">
        <v>5</v>
      </c>
      <c r="D110" s="4">
        <v>155</v>
      </c>
      <c r="E110" s="4">
        <v>15</v>
      </c>
      <c r="F110" s="4">
        <v>892</v>
      </c>
      <c r="G110" s="4">
        <v>892</v>
      </c>
      <c r="H110" s="7">
        <v>892</v>
      </c>
      <c r="I110" s="10">
        <f t="shared" si="3"/>
        <v>17.35</v>
      </c>
      <c r="J110" s="17">
        <f>H110-G110-I110</f>
        <v>-17.35</v>
      </c>
      <c r="M110">
        <f t="shared" si="2"/>
        <v>775</v>
      </c>
    </row>
    <row r="111" spans="1:13" ht="15.75">
      <c r="A111" s="6" t="s">
        <v>143</v>
      </c>
      <c r="B111" s="3" t="s">
        <v>144</v>
      </c>
      <c r="C111" s="3">
        <v>4</v>
      </c>
      <c r="D111" s="3">
        <v>140</v>
      </c>
      <c r="E111" s="3">
        <v>15</v>
      </c>
      <c r="F111" s="3">
        <v>644</v>
      </c>
      <c r="G111" s="3"/>
      <c r="H111" s="6"/>
      <c r="I111" s="9">
        <f t="shared" si="3"/>
        <v>13.88</v>
      </c>
      <c r="J111" s="16"/>
      <c r="M111">
        <f t="shared" si="2"/>
        <v>560</v>
      </c>
    </row>
    <row r="112" spans="1:13" ht="15.75">
      <c r="A112" s="6" t="s">
        <v>143</v>
      </c>
      <c r="B112" s="3" t="s">
        <v>145</v>
      </c>
      <c r="C112" s="3">
        <v>6</v>
      </c>
      <c r="D112" s="3">
        <v>155</v>
      </c>
      <c r="E112" s="3">
        <v>15</v>
      </c>
      <c r="F112" s="3">
        <v>1070</v>
      </c>
      <c r="G112" s="3"/>
      <c r="H112" s="6"/>
      <c r="I112" s="9">
        <f t="shared" si="3"/>
        <v>20.82</v>
      </c>
      <c r="J112" s="16"/>
      <c r="M112">
        <f t="shared" si="2"/>
        <v>930</v>
      </c>
    </row>
    <row r="113" spans="1:13" ht="15.75">
      <c r="A113" s="6" t="s">
        <v>143</v>
      </c>
      <c r="B113" s="3" t="s">
        <v>146</v>
      </c>
      <c r="C113" s="3">
        <v>11</v>
      </c>
      <c r="D113" s="3">
        <v>127.5</v>
      </c>
      <c r="E113" s="3">
        <v>15</v>
      </c>
      <c r="F113" s="3">
        <v>1613</v>
      </c>
      <c r="G113" s="3">
        <v>3327</v>
      </c>
      <c r="H113" s="6">
        <v>3350</v>
      </c>
      <c r="I113" s="9">
        <f t="shared" si="3"/>
        <v>38.17</v>
      </c>
      <c r="J113" s="16">
        <f>H113-G113-I113-I112-I111</f>
        <v>-49.870000000000005</v>
      </c>
      <c r="M113">
        <f t="shared" si="2"/>
        <v>1402.5</v>
      </c>
    </row>
    <row r="114" spans="1:13" ht="15.75">
      <c r="A114" s="7" t="s">
        <v>147</v>
      </c>
      <c r="B114" s="4" t="s">
        <v>144</v>
      </c>
      <c r="C114" s="4">
        <v>10</v>
      </c>
      <c r="D114" s="4">
        <v>140</v>
      </c>
      <c r="E114" s="4">
        <v>15</v>
      </c>
      <c r="F114" s="4">
        <v>1610</v>
      </c>
      <c r="G114" s="4">
        <v>1610</v>
      </c>
      <c r="H114" s="7">
        <v>1702</v>
      </c>
      <c r="I114" s="10">
        <f t="shared" si="3"/>
        <v>34.7</v>
      </c>
      <c r="J114" s="17">
        <f>H114-G114-I114</f>
        <v>57.3</v>
      </c>
      <c r="M114">
        <f t="shared" si="2"/>
        <v>1400</v>
      </c>
    </row>
    <row r="115" spans="1:13" ht="15.75">
      <c r="A115" s="6" t="s">
        <v>148</v>
      </c>
      <c r="B115" s="3" t="s">
        <v>149</v>
      </c>
      <c r="C115" s="3">
        <v>1</v>
      </c>
      <c r="D115" s="3">
        <v>155</v>
      </c>
      <c r="E115" s="3">
        <v>15</v>
      </c>
      <c r="F115" s="3">
        <v>179</v>
      </c>
      <c r="G115" s="3">
        <v>179</v>
      </c>
      <c r="H115" s="6">
        <v>179</v>
      </c>
      <c r="I115" s="9">
        <f t="shared" si="3"/>
        <v>3.47</v>
      </c>
      <c r="J115" s="16">
        <f>H115-G115-I115</f>
        <v>-3.47</v>
      </c>
      <c r="M115">
        <f t="shared" si="2"/>
        <v>155</v>
      </c>
    </row>
    <row r="116" spans="1:13" ht="15.75">
      <c r="A116" s="7" t="s">
        <v>150</v>
      </c>
      <c r="B116" s="4" t="s">
        <v>144</v>
      </c>
      <c r="C116" s="4">
        <v>6</v>
      </c>
      <c r="D116" s="4">
        <v>140</v>
      </c>
      <c r="E116" s="4">
        <v>15</v>
      </c>
      <c r="F116" s="4">
        <v>966</v>
      </c>
      <c r="G116" s="4"/>
      <c r="H116" s="7"/>
      <c r="I116" s="10">
        <f t="shared" si="3"/>
        <v>20.82</v>
      </c>
      <c r="J116" s="17"/>
      <c r="M116">
        <f t="shared" si="2"/>
        <v>840</v>
      </c>
    </row>
    <row r="117" spans="1:13" ht="15.75">
      <c r="A117" s="7" t="s">
        <v>150</v>
      </c>
      <c r="B117" s="4" t="s">
        <v>38</v>
      </c>
      <c r="C117" s="4">
        <v>7</v>
      </c>
      <c r="D117" s="4">
        <v>102.5</v>
      </c>
      <c r="E117" s="4">
        <v>15</v>
      </c>
      <c r="F117" s="4">
        <v>826</v>
      </c>
      <c r="G117" s="4">
        <v>1792</v>
      </c>
      <c r="H117" s="7">
        <v>1770</v>
      </c>
      <c r="I117" s="10">
        <f t="shared" si="3"/>
        <v>24.290000000000003</v>
      </c>
      <c r="J117" s="17">
        <f>H117-G117-I117-I116</f>
        <v>-67.11000000000001</v>
      </c>
      <c r="M117">
        <f t="shared" si="2"/>
        <v>717.5</v>
      </c>
    </row>
    <row r="118" spans="1:13" ht="15.75">
      <c r="A118" s="6" t="s">
        <v>151</v>
      </c>
      <c r="B118" s="3" t="s">
        <v>152</v>
      </c>
      <c r="C118" s="3">
        <v>7</v>
      </c>
      <c r="D118" s="3">
        <v>11.4</v>
      </c>
      <c r="E118" s="3">
        <v>15</v>
      </c>
      <c r="F118" s="3">
        <v>92</v>
      </c>
      <c r="G118" s="3"/>
      <c r="H118" s="6"/>
      <c r="I118" s="9">
        <f>C118*0.5</f>
        <v>3.5</v>
      </c>
      <c r="J118" s="16"/>
      <c r="M118">
        <f t="shared" si="2"/>
        <v>79.8</v>
      </c>
    </row>
    <row r="119" spans="1:13" ht="15.75">
      <c r="A119" s="6" t="s">
        <v>151</v>
      </c>
      <c r="B119" s="3" t="s">
        <v>107</v>
      </c>
      <c r="C119" s="3">
        <v>10</v>
      </c>
      <c r="D119" s="3">
        <v>12.35</v>
      </c>
      <c r="E119" s="3">
        <v>15</v>
      </c>
      <c r="F119" s="3">
        <v>143</v>
      </c>
      <c r="G119" s="3"/>
      <c r="H119" s="6"/>
      <c r="I119" s="9">
        <f>C119*0.5</f>
        <v>5</v>
      </c>
      <c r="J119" s="16"/>
      <c r="M119">
        <f t="shared" si="2"/>
        <v>123.5</v>
      </c>
    </row>
    <row r="120" spans="1:13" ht="15.75">
      <c r="A120" s="6" t="s">
        <v>151</v>
      </c>
      <c r="B120" s="3" t="s">
        <v>153</v>
      </c>
      <c r="C120" s="3">
        <v>10</v>
      </c>
      <c r="D120" s="3">
        <v>72.5</v>
      </c>
      <c r="E120" s="3">
        <v>15</v>
      </c>
      <c r="F120" s="3">
        <v>834</v>
      </c>
      <c r="G120" s="3"/>
      <c r="H120" s="6"/>
      <c r="I120" s="9">
        <f t="shared" si="3"/>
        <v>34.7</v>
      </c>
      <c r="J120" s="16"/>
      <c r="M120">
        <f t="shared" si="2"/>
        <v>725</v>
      </c>
    </row>
    <row r="121" spans="1:13" ht="15.75">
      <c r="A121" s="6" t="s">
        <v>151</v>
      </c>
      <c r="B121" s="3" t="s">
        <v>154</v>
      </c>
      <c r="C121" s="3">
        <v>4</v>
      </c>
      <c r="D121" s="3">
        <v>72.5</v>
      </c>
      <c r="E121" s="3">
        <v>15</v>
      </c>
      <c r="F121" s="3">
        <v>334</v>
      </c>
      <c r="G121" s="3"/>
      <c r="H121" s="6"/>
      <c r="I121" s="9">
        <f t="shared" si="3"/>
        <v>13.88</v>
      </c>
      <c r="J121" s="16"/>
      <c r="M121">
        <f t="shared" si="2"/>
        <v>290</v>
      </c>
    </row>
    <row r="122" spans="1:13" ht="15.75">
      <c r="A122" s="6" t="s">
        <v>151</v>
      </c>
      <c r="B122" s="3" t="s">
        <v>28</v>
      </c>
      <c r="C122" s="3">
        <v>4</v>
      </c>
      <c r="D122" s="3">
        <v>46</v>
      </c>
      <c r="E122" s="3">
        <v>15</v>
      </c>
      <c r="F122" s="3">
        <v>212</v>
      </c>
      <c r="G122" s="3">
        <f>F118+F119+F120+F121+F122</f>
        <v>1615</v>
      </c>
      <c r="H122" s="6">
        <v>1403</v>
      </c>
      <c r="I122" s="9">
        <f t="shared" si="3"/>
        <v>13.88</v>
      </c>
      <c r="J122" s="16">
        <f>H122-G122-I122-I121-I120-I119-I118</f>
        <v>-282.96</v>
      </c>
      <c r="M122">
        <f t="shared" si="2"/>
        <v>184</v>
      </c>
    </row>
    <row r="123" spans="1:13" ht="15.75">
      <c r="A123" s="7" t="s">
        <v>155</v>
      </c>
      <c r="B123" s="4" t="s">
        <v>28</v>
      </c>
      <c r="C123" s="4">
        <v>5</v>
      </c>
      <c r="D123" s="4">
        <v>46</v>
      </c>
      <c r="E123" s="4">
        <v>15</v>
      </c>
      <c r="F123" s="4">
        <v>265</v>
      </c>
      <c r="G123" s="4"/>
      <c r="H123" s="7"/>
      <c r="I123" s="10">
        <f t="shared" si="3"/>
        <v>17.35</v>
      </c>
      <c r="J123" s="17"/>
      <c r="M123">
        <f t="shared" si="2"/>
        <v>230</v>
      </c>
    </row>
    <row r="124" spans="1:13" ht="15.75">
      <c r="A124" s="7" t="s">
        <v>155</v>
      </c>
      <c r="B124" s="4" t="s">
        <v>31</v>
      </c>
      <c r="C124" s="4">
        <v>10</v>
      </c>
      <c r="D124" s="4">
        <v>46</v>
      </c>
      <c r="E124" s="4">
        <v>15</v>
      </c>
      <c r="F124" s="4">
        <v>529</v>
      </c>
      <c r="G124" s="4">
        <v>794</v>
      </c>
      <c r="H124" s="7">
        <v>794</v>
      </c>
      <c r="I124" s="10">
        <f t="shared" si="3"/>
        <v>34.7</v>
      </c>
      <c r="J124" s="17">
        <f>H124-G124-I124-I123</f>
        <v>-52.050000000000004</v>
      </c>
      <c r="M124">
        <f t="shared" si="2"/>
        <v>460</v>
      </c>
    </row>
    <row r="125" spans="1:13" ht="15.75">
      <c r="A125" s="6" t="s">
        <v>156</v>
      </c>
      <c r="B125" s="3" t="s">
        <v>28</v>
      </c>
      <c r="C125" s="3">
        <v>4</v>
      </c>
      <c r="D125" s="3">
        <v>46</v>
      </c>
      <c r="E125" s="3">
        <v>15</v>
      </c>
      <c r="F125" s="3">
        <v>212</v>
      </c>
      <c r="G125" s="3">
        <v>212</v>
      </c>
      <c r="H125" s="6">
        <v>212</v>
      </c>
      <c r="I125" s="9">
        <f t="shared" si="3"/>
        <v>13.88</v>
      </c>
      <c r="J125" s="16">
        <f>H125-G125-I125</f>
        <v>-13.88</v>
      </c>
      <c r="M125">
        <f t="shared" si="2"/>
        <v>184</v>
      </c>
    </row>
    <row r="126" spans="1:13" ht="15.75">
      <c r="A126" s="7" t="s">
        <v>157</v>
      </c>
      <c r="B126" s="4" t="s">
        <v>158</v>
      </c>
      <c r="C126" s="4">
        <v>6</v>
      </c>
      <c r="D126" s="4">
        <v>46</v>
      </c>
      <c r="E126" s="4">
        <v>15</v>
      </c>
      <c r="F126" s="4">
        <v>318</v>
      </c>
      <c r="G126" s="4"/>
      <c r="H126" s="7"/>
      <c r="I126" s="10">
        <f t="shared" si="3"/>
        <v>20.82</v>
      </c>
      <c r="J126" s="17"/>
      <c r="M126">
        <f t="shared" si="2"/>
        <v>276</v>
      </c>
    </row>
    <row r="127" spans="1:13" ht="15.75">
      <c r="A127" s="7" t="s">
        <v>157</v>
      </c>
      <c r="B127" s="4" t="s">
        <v>159</v>
      </c>
      <c r="C127" s="4">
        <v>14</v>
      </c>
      <c r="D127" s="4">
        <v>46</v>
      </c>
      <c r="E127" s="4">
        <v>15</v>
      </c>
      <c r="F127" s="4">
        <v>741</v>
      </c>
      <c r="G127" s="4"/>
      <c r="H127" s="7"/>
      <c r="I127" s="10">
        <f t="shared" si="3"/>
        <v>48.580000000000005</v>
      </c>
      <c r="J127" s="17"/>
      <c r="M127">
        <f t="shared" si="2"/>
        <v>644</v>
      </c>
    </row>
    <row r="128" spans="1:13" ht="15.75">
      <c r="A128" s="7" t="s">
        <v>157</v>
      </c>
      <c r="B128" s="4" t="s">
        <v>160</v>
      </c>
      <c r="C128" s="4">
        <v>8</v>
      </c>
      <c r="D128" s="4">
        <v>46</v>
      </c>
      <c r="E128" s="4">
        <v>15</v>
      </c>
      <c r="F128" s="4">
        <v>424</v>
      </c>
      <c r="G128" s="4">
        <v>1483</v>
      </c>
      <c r="H128" s="7">
        <v>1483</v>
      </c>
      <c r="I128" s="10">
        <f t="shared" si="3"/>
        <v>27.76</v>
      </c>
      <c r="J128" s="17">
        <f>H128-G128-I128-I127-I126</f>
        <v>-97.16</v>
      </c>
      <c r="M128">
        <f t="shared" si="2"/>
        <v>368</v>
      </c>
    </row>
    <row r="129" spans="1:13" ht="15.75">
      <c r="A129" s="6" t="s">
        <v>161</v>
      </c>
      <c r="B129" s="3" t="s">
        <v>14</v>
      </c>
      <c r="C129" s="3">
        <v>5</v>
      </c>
      <c r="D129" s="3">
        <v>46</v>
      </c>
      <c r="E129" s="3">
        <v>15</v>
      </c>
      <c r="F129" s="3">
        <v>265</v>
      </c>
      <c r="G129" s="3">
        <v>265</v>
      </c>
      <c r="H129" s="6">
        <v>265</v>
      </c>
      <c r="I129" s="9">
        <f t="shared" si="3"/>
        <v>17.35</v>
      </c>
      <c r="J129" s="16">
        <f>H129-G129-I129</f>
        <v>-17.35</v>
      </c>
      <c r="M129">
        <f t="shared" si="2"/>
        <v>230</v>
      </c>
    </row>
    <row r="130" spans="1:13" ht="15.75">
      <c r="A130" s="7" t="s">
        <v>162</v>
      </c>
      <c r="B130" s="4" t="s">
        <v>163</v>
      </c>
      <c r="C130" s="4">
        <v>9</v>
      </c>
      <c r="D130" s="4">
        <v>214</v>
      </c>
      <c r="E130" s="4">
        <v>15</v>
      </c>
      <c r="F130" s="4">
        <v>2215</v>
      </c>
      <c r="G130" s="4">
        <v>2215</v>
      </c>
      <c r="H130" s="7">
        <v>2215</v>
      </c>
      <c r="I130" s="10">
        <f t="shared" si="3"/>
        <v>31.23</v>
      </c>
      <c r="J130" s="17">
        <f>H130-G130-I130</f>
        <v>-31.23</v>
      </c>
      <c r="M130">
        <f t="shared" si="2"/>
        <v>1926</v>
      </c>
    </row>
    <row r="131" spans="1:13" ht="15.75">
      <c r="A131" s="6" t="s">
        <v>164</v>
      </c>
      <c r="B131" s="3" t="s">
        <v>165</v>
      </c>
      <c r="C131" s="3">
        <v>7</v>
      </c>
      <c r="D131" s="3">
        <v>46</v>
      </c>
      <c r="E131" s="3">
        <v>15</v>
      </c>
      <c r="F131" s="3">
        <v>371</v>
      </c>
      <c r="G131" s="3"/>
      <c r="H131" s="6"/>
      <c r="I131" s="9">
        <f t="shared" si="3"/>
        <v>24.290000000000003</v>
      </c>
      <c r="J131" s="16"/>
      <c r="M131">
        <f>D131*C131</f>
        <v>322</v>
      </c>
    </row>
    <row r="132" spans="1:13" ht="15.75">
      <c r="A132" s="6" t="s">
        <v>164</v>
      </c>
      <c r="B132" s="3" t="s">
        <v>23</v>
      </c>
      <c r="C132" s="3">
        <v>5</v>
      </c>
      <c r="D132" s="3">
        <v>46</v>
      </c>
      <c r="E132" s="3">
        <v>15</v>
      </c>
      <c r="F132" s="3">
        <v>265</v>
      </c>
      <c r="G132" s="3">
        <v>636</v>
      </c>
      <c r="H132" s="6">
        <v>636</v>
      </c>
      <c r="I132" s="9">
        <f aca="true" t="shared" si="4" ref="I132:I162">C132*3.47</f>
        <v>17.35</v>
      </c>
      <c r="J132" s="16">
        <f>H132-G132-I132-I131</f>
        <v>-41.64</v>
      </c>
      <c r="M132">
        <f>D132*C132</f>
        <v>230</v>
      </c>
    </row>
    <row r="133" spans="1:13" ht="15.75">
      <c r="A133" s="7" t="s">
        <v>166</v>
      </c>
      <c r="B133" s="4" t="s">
        <v>117</v>
      </c>
      <c r="C133" s="4">
        <v>6</v>
      </c>
      <c r="D133" s="4">
        <v>185</v>
      </c>
      <c r="E133" s="4">
        <v>15</v>
      </c>
      <c r="F133" s="4">
        <v>1277</v>
      </c>
      <c r="G133" s="4"/>
      <c r="H133" s="7"/>
      <c r="I133" s="10">
        <f t="shared" si="4"/>
        <v>20.82</v>
      </c>
      <c r="J133" s="17"/>
      <c r="M133">
        <f>D133*C133</f>
        <v>1110</v>
      </c>
    </row>
    <row r="134" spans="1:13" ht="15.75">
      <c r="A134" s="7" t="s">
        <v>166</v>
      </c>
      <c r="B134" s="4" t="s">
        <v>28</v>
      </c>
      <c r="C134" s="4">
        <v>2.77</v>
      </c>
      <c r="D134" s="4">
        <v>46</v>
      </c>
      <c r="E134" s="4">
        <v>15</v>
      </c>
      <c r="F134" s="4">
        <v>147</v>
      </c>
      <c r="G134" s="4">
        <f>F133+F134</f>
        <v>1424</v>
      </c>
      <c r="H134" s="7">
        <v>1360</v>
      </c>
      <c r="I134" s="10">
        <f>C134*3.47</f>
        <v>9.6119</v>
      </c>
      <c r="J134" s="17">
        <f>H134-G134-I134-I133</f>
        <v>-94.43190000000001</v>
      </c>
      <c r="M134">
        <f aca="true" t="shared" si="5" ref="M134:M149">D135*C135</f>
        <v>930</v>
      </c>
    </row>
    <row r="135" spans="1:13" ht="15.75">
      <c r="A135" s="11" t="s">
        <v>167</v>
      </c>
      <c r="B135" s="3" t="s">
        <v>18</v>
      </c>
      <c r="C135" s="3">
        <v>6</v>
      </c>
      <c r="D135" s="3">
        <v>155</v>
      </c>
      <c r="E135" s="3">
        <v>15</v>
      </c>
      <c r="F135" s="3">
        <v>1070</v>
      </c>
      <c r="G135" s="3">
        <v>1070</v>
      </c>
      <c r="H135" s="6">
        <v>1070</v>
      </c>
      <c r="I135" s="9">
        <f t="shared" si="4"/>
        <v>20.82</v>
      </c>
      <c r="J135" s="16">
        <f>H135-G135-I135</f>
        <v>-20.82</v>
      </c>
      <c r="M135">
        <f t="shared" si="5"/>
        <v>460</v>
      </c>
    </row>
    <row r="136" spans="1:13" ht="15.75">
      <c r="A136" s="7" t="s">
        <v>168</v>
      </c>
      <c r="B136" s="4" t="s">
        <v>169</v>
      </c>
      <c r="C136" s="4">
        <v>10</v>
      </c>
      <c r="D136" s="4">
        <v>46</v>
      </c>
      <c r="E136" s="4">
        <v>15</v>
      </c>
      <c r="F136" s="4">
        <v>529</v>
      </c>
      <c r="G136" s="4">
        <v>529</v>
      </c>
      <c r="H136" s="7">
        <v>529</v>
      </c>
      <c r="I136" s="10">
        <f t="shared" si="4"/>
        <v>34.7</v>
      </c>
      <c r="J136" s="17">
        <f>H136-G136-I136</f>
        <v>-34.7</v>
      </c>
      <c r="M136">
        <f t="shared" si="5"/>
        <v>615</v>
      </c>
    </row>
    <row r="137" spans="1:13" ht="15.75">
      <c r="A137" s="6" t="s">
        <v>170</v>
      </c>
      <c r="B137" s="3" t="s">
        <v>171</v>
      </c>
      <c r="C137" s="3">
        <v>6</v>
      </c>
      <c r="D137" s="3">
        <v>102.5</v>
      </c>
      <c r="E137" s="3">
        <v>15</v>
      </c>
      <c r="F137" s="3">
        <v>708</v>
      </c>
      <c r="G137" s="3">
        <v>708</v>
      </c>
      <c r="H137" s="6">
        <v>708</v>
      </c>
      <c r="I137" s="9">
        <f t="shared" si="4"/>
        <v>20.82</v>
      </c>
      <c r="J137" s="16">
        <f>H137-G137-I137</f>
        <v>-20.82</v>
      </c>
      <c r="M137">
        <f t="shared" si="5"/>
        <v>555</v>
      </c>
    </row>
    <row r="138" spans="1:13" ht="15.75">
      <c r="A138" s="7" t="s">
        <v>172</v>
      </c>
      <c r="B138" s="4" t="s">
        <v>173</v>
      </c>
      <c r="C138" s="4">
        <v>3</v>
      </c>
      <c r="D138" s="4">
        <v>185</v>
      </c>
      <c r="E138" s="4">
        <v>15</v>
      </c>
      <c r="F138" s="4">
        <v>639</v>
      </c>
      <c r="G138" s="4">
        <v>639</v>
      </c>
      <c r="H138" s="7">
        <v>640</v>
      </c>
      <c r="I138" s="10">
        <f t="shared" si="4"/>
        <v>10.41</v>
      </c>
      <c r="J138" s="17">
        <f>H138-G138-I138</f>
        <v>-9.41</v>
      </c>
      <c r="M138">
        <f t="shared" si="5"/>
        <v>1230</v>
      </c>
    </row>
    <row r="139" spans="1:13" ht="15.75">
      <c r="A139" s="6" t="s">
        <v>174</v>
      </c>
      <c r="B139" s="3" t="s">
        <v>175</v>
      </c>
      <c r="C139" s="3">
        <v>12</v>
      </c>
      <c r="D139" s="3">
        <v>102.5</v>
      </c>
      <c r="E139" s="3">
        <v>15</v>
      </c>
      <c r="F139" s="3">
        <v>1415</v>
      </c>
      <c r="G139" s="3">
        <v>1415</v>
      </c>
      <c r="H139" s="6">
        <v>1415</v>
      </c>
      <c r="I139" s="9">
        <f t="shared" si="4"/>
        <v>41.64</v>
      </c>
      <c r="J139" s="16">
        <f>H139-G139-I139</f>
        <v>-41.64</v>
      </c>
      <c r="M139">
        <f t="shared" si="5"/>
        <v>230</v>
      </c>
    </row>
    <row r="140" spans="1:13" ht="15.75">
      <c r="A140" s="7" t="s">
        <v>176</v>
      </c>
      <c r="B140" s="4" t="s">
        <v>20</v>
      </c>
      <c r="C140" s="4">
        <v>5</v>
      </c>
      <c r="D140" s="4">
        <v>46</v>
      </c>
      <c r="E140" s="4">
        <v>15</v>
      </c>
      <c r="F140" s="4">
        <v>265</v>
      </c>
      <c r="G140" s="4"/>
      <c r="H140" s="7"/>
      <c r="I140" s="10">
        <f t="shared" si="4"/>
        <v>17.35</v>
      </c>
      <c r="J140" s="17"/>
      <c r="M140">
        <f t="shared" si="5"/>
        <v>322</v>
      </c>
    </row>
    <row r="141" spans="1:13" ht="15.75">
      <c r="A141" s="7" t="s">
        <v>176</v>
      </c>
      <c r="B141" s="4" t="s">
        <v>165</v>
      </c>
      <c r="C141" s="4">
        <v>7</v>
      </c>
      <c r="D141" s="4">
        <v>46</v>
      </c>
      <c r="E141" s="4">
        <v>15</v>
      </c>
      <c r="F141" s="4">
        <v>371</v>
      </c>
      <c r="G141" s="4"/>
      <c r="H141" s="7"/>
      <c r="I141" s="10">
        <f t="shared" si="4"/>
        <v>24.290000000000003</v>
      </c>
      <c r="J141" s="17"/>
      <c r="K141" s="13"/>
      <c r="M141">
        <f t="shared" si="5"/>
        <v>362.02</v>
      </c>
    </row>
    <row r="142" spans="1:13" ht="15.75">
      <c r="A142" s="7" t="s">
        <v>176</v>
      </c>
      <c r="B142" s="4" t="s">
        <v>108</v>
      </c>
      <c r="C142" s="4">
        <v>7.87</v>
      </c>
      <c r="D142" s="4">
        <v>46</v>
      </c>
      <c r="E142" s="4">
        <v>15</v>
      </c>
      <c r="F142" s="4">
        <v>416</v>
      </c>
      <c r="G142" s="4">
        <f>F140+F141+F142</f>
        <v>1052</v>
      </c>
      <c r="H142" s="7">
        <v>1060</v>
      </c>
      <c r="I142" s="10">
        <f t="shared" si="4"/>
        <v>27.3089</v>
      </c>
      <c r="J142" s="17">
        <f>H142-G142-I140-I141-I142</f>
        <v>-60.9489</v>
      </c>
      <c r="M142">
        <f t="shared" si="5"/>
        <v>138</v>
      </c>
    </row>
    <row r="143" spans="1:13" ht="15.75">
      <c r="A143" s="11" t="s">
        <v>177</v>
      </c>
      <c r="B143" s="3" t="s">
        <v>20</v>
      </c>
      <c r="C143" s="3">
        <v>3</v>
      </c>
      <c r="D143" s="3">
        <v>46</v>
      </c>
      <c r="E143" s="3">
        <v>15</v>
      </c>
      <c r="F143" s="3">
        <v>159</v>
      </c>
      <c r="G143" s="3">
        <v>159</v>
      </c>
      <c r="H143" s="6">
        <v>159</v>
      </c>
      <c r="I143" s="9">
        <f t="shared" si="4"/>
        <v>10.41</v>
      </c>
      <c r="J143" s="16">
        <f>H143-G143-I143</f>
        <v>-10.41</v>
      </c>
      <c r="M143">
        <f t="shared" si="5"/>
        <v>322</v>
      </c>
    </row>
    <row r="144" spans="1:13" ht="15.75">
      <c r="A144" s="7" t="s">
        <v>178</v>
      </c>
      <c r="B144" s="4" t="s">
        <v>179</v>
      </c>
      <c r="C144" s="4">
        <v>7</v>
      </c>
      <c r="D144" s="4">
        <v>46</v>
      </c>
      <c r="E144" s="4">
        <v>15</v>
      </c>
      <c r="F144" s="4">
        <v>371</v>
      </c>
      <c r="G144" s="4"/>
      <c r="H144" s="7"/>
      <c r="I144" s="10">
        <f t="shared" si="4"/>
        <v>24.290000000000003</v>
      </c>
      <c r="J144" s="17"/>
      <c r="K144" s="13"/>
      <c r="M144">
        <f t="shared" si="5"/>
        <v>274.62</v>
      </c>
    </row>
    <row r="145" spans="1:13" ht="15.75">
      <c r="A145" s="7" t="s">
        <v>178</v>
      </c>
      <c r="B145" s="4" t="s">
        <v>180</v>
      </c>
      <c r="C145" s="4">
        <v>5.97</v>
      </c>
      <c r="D145" s="4">
        <v>46</v>
      </c>
      <c r="E145" s="4">
        <v>15</v>
      </c>
      <c r="F145" s="4">
        <v>316</v>
      </c>
      <c r="G145" s="4">
        <v>687</v>
      </c>
      <c r="H145" s="7">
        <v>689</v>
      </c>
      <c r="I145" s="10">
        <f t="shared" si="4"/>
        <v>20.7159</v>
      </c>
      <c r="J145" s="17">
        <f>H145-G145-I144-I145</f>
        <v>-43.005900000000004</v>
      </c>
      <c r="M145">
        <f t="shared" si="5"/>
        <v>255</v>
      </c>
    </row>
    <row r="146" spans="1:13" ht="15.75">
      <c r="A146" s="6" t="s">
        <v>181</v>
      </c>
      <c r="B146" s="3" t="s">
        <v>182</v>
      </c>
      <c r="C146" s="3">
        <v>5</v>
      </c>
      <c r="D146" s="3">
        <v>51</v>
      </c>
      <c r="E146" s="3">
        <v>15</v>
      </c>
      <c r="F146" s="3">
        <v>294</v>
      </c>
      <c r="G146" s="3">
        <v>294</v>
      </c>
      <c r="H146" s="6">
        <v>294</v>
      </c>
      <c r="I146" s="9">
        <f t="shared" si="4"/>
        <v>17.35</v>
      </c>
      <c r="J146" s="16">
        <f>H146-G146-I146</f>
        <v>-17.35</v>
      </c>
      <c r="M146">
        <f t="shared" si="5"/>
        <v>840</v>
      </c>
    </row>
    <row r="147" spans="1:13" ht="15.75">
      <c r="A147" s="7" t="s">
        <v>188</v>
      </c>
      <c r="B147" s="4" t="s">
        <v>189</v>
      </c>
      <c r="C147" s="4">
        <v>4</v>
      </c>
      <c r="D147" s="4">
        <v>210</v>
      </c>
      <c r="E147" s="4">
        <v>15</v>
      </c>
      <c r="F147" s="4">
        <v>966</v>
      </c>
      <c r="G147" s="4">
        <v>966</v>
      </c>
      <c r="H147" s="7">
        <v>1006</v>
      </c>
      <c r="I147" s="10">
        <f t="shared" si="4"/>
        <v>13.88</v>
      </c>
      <c r="J147" s="17">
        <f>H147-G147-I147</f>
        <v>26.119999999999997</v>
      </c>
      <c r="M147">
        <f t="shared" si="5"/>
        <v>1070</v>
      </c>
    </row>
    <row r="148" spans="1:13" ht="15.75">
      <c r="A148" s="6" t="s">
        <v>190</v>
      </c>
      <c r="B148" s="3" t="s">
        <v>191</v>
      </c>
      <c r="C148" s="3">
        <v>5</v>
      </c>
      <c r="D148" s="3">
        <v>214</v>
      </c>
      <c r="E148" s="3">
        <v>15</v>
      </c>
      <c r="F148" s="3">
        <v>1231</v>
      </c>
      <c r="G148" s="3">
        <v>1231</v>
      </c>
      <c r="H148" s="6">
        <v>1231</v>
      </c>
      <c r="I148" s="9">
        <f t="shared" si="4"/>
        <v>17.35</v>
      </c>
      <c r="J148" s="16">
        <f>H148-G148-I148</f>
        <v>-17.35</v>
      </c>
      <c r="M148">
        <f t="shared" si="5"/>
        <v>230</v>
      </c>
    </row>
    <row r="149" spans="1:13" ht="15.75">
      <c r="A149" s="12" t="s">
        <v>196</v>
      </c>
      <c r="B149" s="4" t="s">
        <v>31</v>
      </c>
      <c r="C149" s="4">
        <v>5</v>
      </c>
      <c r="D149" s="4">
        <v>46</v>
      </c>
      <c r="E149" s="4">
        <v>15</v>
      </c>
      <c r="F149" s="4">
        <v>265</v>
      </c>
      <c r="G149" s="4">
        <v>265</v>
      </c>
      <c r="H149" s="7">
        <v>265</v>
      </c>
      <c r="I149" s="10">
        <f t="shared" si="4"/>
        <v>17.35</v>
      </c>
      <c r="J149" s="17">
        <f>H149-G149-I149</f>
        <v>-17.35</v>
      </c>
      <c r="M149">
        <f t="shared" si="5"/>
        <v>230</v>
      </c>
    </row>
    <row r="150" spans="1:13" ht="15.75">
      <c r="A150" s="14" t="s">
        <v>198</v>
      </c>
      <c r="B150" s="3" t="s">
        <v>28</v>
      </c>
      <c r="C150" s="3">
        <v>5</v>
      </c>
      <c r="D150" s="3">
        <v>46</v>
      </c>
      <c r="E150" s="3">
        <v>15</v>
      </c>
      <c r="F150" s="3">
        <v>265</v>
      </c>
      <c r="G150" s="3">
        <v>265</v>
      </c>
      <c r="H150" s="6">
        <v>265</v>
      </c>
      <c r="I150" s="9">
        <f>C150*3.47</f>
        <v>17.35</v>
      </c>
      <c r="J150" s="16">
        <f>H150-G150-I150</f>
        <v>-17.35</v>
      </c>
      <c r="M150">
        <f aca="true" t="shared" si="6" ref="M150:M156">D152*C152</f>
        <v>1070</v>
      </c>
    </row>
    <row r="151" spans="1:13" ht="15.75">
      <c r="A151" s="12" t="s">
        <v>197</v>
      </c>
      <c r="B151" s="4" t="s">
        <v>186</v>
      </c>
      <c r="C151" s="4">
        <v>5</v>
      </c>
      <c r="D151" s="4">
        <v>44</v>
      </c>
      <c r="E151" s="4">
        <v>15</v>
      </c>
      <c r="F151" s="4">
        <v>253</v>
      </c>
      <c r="G151" s="4">
        <v>253</v>
      </c>
      <c r="H151" s="7">
        <v>259</v>
      </c>
      <c r="I151" s="10">
        <f>C151*3.47</f>
        <v>17.35</v>
      </c>
      <c r="J151" s="17">
        <f>H151-G151-I151</f>
        <v>-11.350000000000001</v>
      </c>
      <c r="M151">
        <f t="shared" si="6"/>
        <v>276</v>
      </c>
    </row>
    <row r="152" spans="1:13" ht="15.75">
      <c r="A152" s="6" t="s">
        <v>183</v>
      </c>
      <c r="B152" s="3" t="s">
        <v>184</v>
      </c>
      <c r="C152" s="3">
        <v>5</v>
      </c>
      <c r="D152" s="3">
        <v>214</v>
      </c>
      <c r="E152" s="3">
        <v>15</v>
      </c>
      <c r="F152" s="3">
        <v>1231</v>
      </c>
      <c r="G152" s="3"/>
      <c r="H152" s="6"/>
      <c r="I152" s="9">
        <f t="shared" si="4"/>
        <v>17.35</v>
      </c>
      <c r="J152" s="16"/>
      <c r="M152">
        <f t="shared" si="6"/>
        <v>892.5</v>
      </c>
    </row>
    <row r="153" spans="1:13" ht="15.75">
      <c r="A153" s="6" t="s">
        <v>183</v>
      </c>
      <c r="B153" s="3" t="s">
        <v>31</v>
      </c>
      <c r="C153" s="3">
        <v>6</v>
      </c>
      <c r="D153" s="3">
        <v>46</v>
      </c>
      <c r="E153" s="3">
        <v>15</v>
      </c>
      <c r="F153" s="3">
        <v>265</v>
      </c>
      <c r="G153" s="3"/>
      <c r="H153" s="6"/>
      <c r="I153" s="9">
        <f t="shared" si="4"/>
        <v>20.82</v>
      </c>
      <c r="J153" s="16"/>
      <c r="M153">
        <f t="shared" si="6"/>
        <v>384.25</v>
      </c>
    </row>
    <row r="154" spans="1:13" ht="15.75">
      <c r="A154" s="6" t="s">
        <v>183</v>
      </c>
      <c r="B154" s="3" t="s">
        <v>66</v>
      </c>
      <c r="C154" s="3">
        <v>7</v>
      </c>
      <c r="D154" s="3">
        <v>127.5</v>
      </c>
      <c r="E154" s="3">
        <v>15</v>
      </c>
      <c r="F154" s="3">
        <v>1027</v>
      </c>
      <c r="G154" s="3"/>
      <c r="H154" s="6"/>
      <c r="I154" s="9">
        <f t="shared" si="4"/>
        <v>24.290000000000003</v>
      </c>
      <c r="J154" s="16"/>
      <c r="M154">
        <f t="shared" si="6"/>
        <v>4.6000000000000005</v>
      </c>
    </row>
    <row r="155" spans="1:13" ht="15.75">
      <c r="A155" s="6" t="s">
        <v>183</v>
      </c>
      <c r="B155" s="3" t="s">
        <v>154</v>
      </c>
      <c r="C155" s="3">
        <v>5.3</v>
      </c>
      <c r="D155" s="3">
        <v>72.5</v>
      </c>
      <c r="E155" s="3">
        <v>15</v>
      </c>
      <c r="F155" s="3">
        <v>442</v>
      </c>
      <c r="G155" s="3"/>
      <c r="H155" s="6"/>
      <c r="I155" s="9">
        <f t="shared" si="4"/>
        <v>18.391000000000002</v>
      </c>
      <c r="J155" s="16"/>
      <c r="M155">
        <f t="shared" si="6"/>
        <v>961</v>
      </c>
    </row>
    <row r="156" spans="1:13" ht="15.75">
      <c r="A156" s="6" t="s">
        <v>183</v>
      </c>
      <c r="B156" s="3" t="s">
        <v>20</v>
      </c>
      <c r="C156" s="3">
        <v>0.1</v>
      </c>
      <c r="D156" s="3">
        <v>46</v>
      </c>
      <c r="E156" s="3">
        <v>15</v>
      </c>
      <c r="F156" s="3">
        <v>6</v>
      </c>
      <c r="G156" s="3"/>
      <c r="H156" s="6"/>
      <c r="I156" s="9">
        <f t="shared" si="4"/>
        <v>0.34700000000000003</v>
      </c>
      <c r="J156" s="16"/>
      <c r="M156">
        <f t="shared" si="6"/>
        <v>55.199999999999996</v>
      </c>
    </row>
    <row r="157" spans="1:13" ht="15.75">
      <c r="A157" s="6" t="s">
        <v>183</v>
      </c>
      <c r="B157" s="3" t="s">
        <v>185</v>
      </c>
      <c r="C157" s="3">
        <v>6.2</v>
      </c>
      <c r="D157" s="3">
        <v>155</v>
      </c>
      <c r="E157" s="3">
        <v>15</v>
      </c>
      <c r="F157" s="3">
        <v>1106</v>
      </c>
      <c r="G157" s="3"/>
      <c r="H157" s="6"/>
      <c r="I157" s="9">
        <f t="shared" si="4"/>
        <v>21.514000000000003</v>
      </c>
      <c r="J157" s="16"/>
      <c r="M157">
        <f>D151*C151</f>
        <v>220</v>
      </c>
    </row>
    <row r="158" spans="1:13" ht="15.75">
      <c r="A158" s="6" t="s">
        <v>183</v>
      </c>
      <c r="B158" s="3" t="s">
        <v>165</v>
      </c>
      <c r="C158" s="3">
        <v>1.2</v>
      </c>
      <c r="D158" s="3">
        <v>46</v>
      </c>
      <c r="E158" s="3">
        <v>15</v>
      </c>
      <c r="F158" s="3">
        <v>64</v>
      </c>
      <c r="G158" s="3"/>
      <c r="H158" s="6"/>
      <c r="I158" s="9">
        <f t="shared" si="4"/>
        <v>4.164</v>
      </c>
      <c r="J158" s="16"/>
      <c r="M158">
        <f>D159*C159</f>
        <v>465</v>
      </c>
    </row>
    <row r="159" spans="1:13" ht="15.75">
      <c r="A159" s="6" t="s">
        <v>183</v>
      </c>
      <c r="B159" s="3" t="s">
        <v>18</v>
      </c>
      <c r="C159" s="3">
        <v>3</v>
      </c>
      <c r="D159" s="3">
        <v>155</v>
      </c>
      <c r="E159" s="3">
        <v>15</v>
      </c>
      <c r="F159" s="3">
        <v>535</v>
      </c>
      <c r="G159" s="3"/>
      <c r="H159" s="6"/>
      <c r="I159" s="9">
        <f t="shared" si="4"/>
        <v>10.41</v>
      </c>
      <c r="J159" s="16"/>
      <c r="M159">
        <f>D160*C160</f>
        <v>490</v>
      </c>
    </row>
    <row r="160" spans="1:13" ht="15.75">
      <c r="A160" s="6" t="s">
        <v>183</v>
      </c>
      <c r="B160" s="3" t="s">
        <v>144</v>
      </c>
      <c r="C160" s="3">
        <v>3.5</v>
      </c>
      <c r="D160" s="3">
        <v>140</v>
      </c>
      <c r="E160" s="3">
        <v>15</v>
      </c>
      <c r="F160" s="3">
        <v>564</v>
      </c>
      <c r="G160" s="3"/>
      <c r="H160" s="6"/>
      <c r="I160" s="9">
        <f t="shared" si="4"/>
        <v>12.145000000000001</v>
      </c>
      <c r="J160" s="16"/>
      <c r="M160">
        <f>D161*C161</f>
        <v>193.20000000000002</v>
      </c>
    </row>
    <row r="161" spans="1:13" ht="15.75">
      <c r="A161" s="6" t="s">
        <v>183</v>
      </c>
      <c r="B161" s="3" t="s">
        <v>20</v>
      </c>
      <c r="C161" s="3">
        <v>4.2</v>
      </c>
      <c r="D161" s="3">
        <v>46</v>
      </c>
      <c r="E161" s="3">
        <v>15</v>
      </c>
      <c r="F161" s="3">
        <v>223</v>
      </c>
      <c r="G161" s="3"/>
      <c r="H161" s="6"/>
      <c r="I161" s="9">
        <f t="shared" si="4"/>
        <v>14.574000000000002</v>
      </c>
      <c r="J161" s="16"/>
      <c r="M161">
        <f>D162*C162</f>
        <v>1050</v>
      </c>
    </row>
    <row r="162" spans="1:13" ht="15.75">
      <c r="A162" s="6" t="s">
        <v>183</v>
      </c>
      <c r="B162" s="3" t="s">
        <v>187</v>
      </c>
      <c r="C162" s="3">
        <v>5</v>
      </c>
      <c r="D162" s="3">
        <v>210</v>
      </c>
      <c r="E162" s="3">
        <v>15</v>
      </c>
      <c r="F162" s="3">
        <v>1208</v>
      </c>
      <c r="G162" s="3"/>
      <c r="H162" s="6"/>
      <c r="I162" s="9">
        <f t="shared" si="4"/>
        <v>17.35</v>
      </c>
      <c r="J162" s="16"/>
      <c r="M162">
        <f>D134*C134</f>
        <v>127.42</v>
      </c>
    </row>
    <row r="163" spans="9:13" ht="12.75">
      <c r="I163" s="5">
        <f>SUM(I2:I162)</f>
        <v>3286.1551999999992</v>
      </c>
      <c r="M163">
        <f>SUM(M2:M162)</f>
        <v>97379.335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7"/>
  <sheetViews>
    <sheetView zoomScalePageLayoutView="0" workbookViewId="0" topLeftCell="A116">
      <selection activeCell="A128" sqref="A128"/>
    </sheetView>
  </sheetViews>
  <sheetFormatPr defaultColWidth="9.140625" defaultRowHeight="12.75"/>
  <cols>
    <col min="1" max="1" width="43.140625" style="0" customWidth="1"/>
    <col min="2" max="2" width="19.00390625" style="0" customWidth="1"/>
  </cols>
  <sheetData>
    <row r="1" spans="1:2" ht="30">
      <c r="A1" s="18" t="s">
        <v>0</v>
      </c>
      <c r="B1" s="22"/>
    </row>
    <row r="2" spans="1:2" ht="30">
      <c r="A2" s="19" t="s">
        <v>6</v>
      </c>
      <c r="B2" s="22"/>
    </row>
    <row r="3" spans="1:2" ht="30">
      <c r="A3" s="19" t="s">
        <v>202</v>
      </c>
      <c r="B3" s="22"/>
    </row>
    <row r="4" spans="1:2" ht="30">
      <c r="A4" s="19" t="s">
        <v>8</v>
      </c>
      <c r="B4" s="22"/>
    </row>
    <row r="5" spans="1:2" ht="30">
      <c r="A5" s="19" t="s">
        <v>202</v>
      </c>
      <c r="B5" s="22"/>
    </row>
    <row r="6" spans="1:2" ht="30">
      <c r="A6" s="19" t="s">
        <v>10</v>
      </c>
      <c r="B6" s="22"/>
    </row>
    <row r="7" spans="1:2" ht="30">
      <c r="A7" s="19" t="s">
        <v>202</v>
      </c>
      <c r="B7" s="22"/>
    </row>
    <row r="8" spans="1:2" ht="30">
      <c r="A8" s="19" t="s">
        <v>12</v>
      </c>
      <c r="B8" s="22"/>
    </row>
    <row r="9" spans="1:2" ht="30">
      <c r="A9" s="19" t="s">
        <v>202</v>
      </c>
      <c r="B9" s="22"/>
    </row>
    <row r="10" spans="1:2" ht="30">
      <c r="A10" s="19" t="s">
        <v>17</v>
      </c>
      <c r="B10" s="22"/>
    </row>
    <row r="11" spans="1:2" ht="30">
      <c r="A11" s="19" t="s">
        <v>202</v>
      </c>
      <c r="B11" s="22"/>
    </row>
    <row r="12" spans="1:2" ht="30">
      <c r="A12" s="19" t="s">
        <v>22</v>
      </c>
      <c r="B12" s="22"/>
    </row>
    <row r="13" spans="1:2" ht="30">
      <c r="A13" s="19" t="s">
        <v>202</v>
      </c>
      <c r="B13" s="22"/>
    </row>
    <row r="14" spans="1:2" ht="30">
      <c r="A14" s="19" t="s">
        <v>24</v>
      </c>
      <c r="B14" s="22"/>
    </row>
    <row r="15" spans="1:2" ht="30">
      <c r="A15" s="19" t="s">
        <v>202</v>
      </c>
      <c r="B15" s="22"/>
    </row>
    <row r="16" spans="1:2" ht="30">
      <c r="A16" s="19" t="s">
        <v>27</v>
      </c>
      <c r="B16" s="22"/>
    </row>
    <row r="17" spans="1:2" ht="30">
      <c r="A17" s="19" t="s">
        <v>202</v>
      </c>
      <c r="B17" s="22"/>
    </row>
    <row r="18" spans="1:2" ht="30">
      <c r="A18" s="19" t="s">
        <v>29</v>
      </c>
      <c r="B18" s="22"/>
    </row>
    <row r="19" spans="1:2" ht="30">
      <c r="A19" s="19" t="s">
        <v>202</v>
      </c>
      <c r="B19" s="22"/>
    </row>
    <row r="20" spans="1:2" ht="30">
      <c r="A20" s="19" t="s">
        <v>30</v>
      </c>
      <c r="B20" s="22"/>
    </row>
    <row r="21" spans="1:2" ht="30">
      <c r="A21" s="19" t="s">
        <v>202</v>
      </c>
      <c r="B21" s="22"/>
    </row>
    <row r="22" spans="1:2" ht="30">
      <c r="A22" s="19" t="s">
        <v>32</v>
      </c>
      <c r="B22" s="22"/>
    </row>
    <row r="23" spans="1:2" ht="30">
      <c r="A23" s="19" t="s">
        <v>202</v>
      </c>
      <c r="B23" s="22"/>
    </row>
    <row r="24" spans="1:2" ht="30">
      <c r="A24" s="19" t="s">
        <v>35</v>
      </c>
      <c r="B24" s="22"/>
    </row>
    <row r="25" spans="1:2" ht="30">
      <c r="A25" s="19" t="s">
        <v>202</v>
      </c>
      <c r="B25" s="22"/>
    </row>
    <row r="26" spans="1:2" ht="30">
      <c r="A26" s="19" t="s">
        <v>37</v>
      </c>
      <c r="B26" s="22"/>
    </row>
    <row r="27" spans="1:2" ht="30">
      <c r="A27" s="19" t="s">
        <v>202</v>
      </c>
      <c r="B27" s="22"/>
    </row>
    <row r="28" spans="1:2" ht="30">
      <c r="A28" s="19" t="s">
        <v>39</v>
      </c>
      <c r="B28" s="22"/>
    </row>
    <row r="29" spans="1:2" ht="30">
      <c r="A29" s="19" t="s">
        <v>202</v>
      </c>
      <c r="B29" s="22"/>
    </row>
    <row r="30" spans="1:2" ht="30">
      <c r="A30" s="19" t="s">
        <v>43</v>
      </c>
      <c r="B30" s="22"/>
    </row>
    <row r="31" spans="1:2" ht="30">
      <c r="A31" s="19" t="s">
        <v>202</v>
      </c>
      <c r="B31" s="22"/>
    </row>
    <row r="32" spans="1:2" ht="30">
      <c r="A32" s="19" t="s">
        <v>44</v>
      </c>
      <c r="B32" s="22"/>
    </row>
    <row r="33" spans="1:2" ht="30">
      <c r="A33" s="19" t="s">
        <v>202</v>
      </c>
      <c r="B33" s="22"/>
    </row>
    <row r="34" spans="1:2" ht="30">
      <c r="A34" s="19" t="s">
        <v>48</v>
      </c>
      <c r="B34" s="22"/>
    </row>
    <row r="35" spans="1:2" ht="30">
      <c r="A35" s="19" t="s">
        <v>202</v>
      </c>
      <c r="B35" s="22"/>
    </row>
    <row r="36" spans="1:2" ht="30">
      <c r="A36" s="19" t="s">
        <v>52</v>
      </c>
      <c r="B36" s="22"/>
    </row>
    <row r="37" spans="1:2" ht="30">
      <c r="A37" s="19" t="s">
        <v>52</v>
      </c>
      <c r="B37" s="22"/>
    </row>
    <row r="38" spans="1:2" ht="30">
      <c r="A38" s="19" t="s">
        <v>55</v>
      </c>
      <c r="B38" s="22"/>
    </row>
    <row r="39" spans="1:2" ht="30">
      <c r="A39" s="19" t="s">
        <v>202</v>
      </c>
      <c r="B39" s="22"/>
    </row>
    <row r="40" spans="1:2" ht="30">
      <c r="A40" s="19" t="s">
        <v>57</v>
      </c>
      <c r="B40" s="22"/>
    </row>
    <row r="41" spans="1:2" ht="30">
      <c r="A41" s="19" t="s">
        <v>202</v>
      </c>
      <c r="B41" s="22"/>
    </row>
    <row r="42" spans="1:2" ht="30">
      <c r="A42" s="19" t="s">
        <v>60</v>
      </c>
      <c r="B42" s="22"/>
    </row>
    <row r="43" spans="1:2" ht="30">
      <c r="A43" s="19" t="s">
        <v>202</v>
      </c>
      <c r="B43" s="22"/>
    </row>
    <row r="44" spans="1:2" ht="30">
      <c r="A44" s="19" t="s">
        <v>62</v>
      </c>
      <c r="B44" s="22"/>
    </row>
    <row r="45" spans="1:2" ht="30">
      <c r="A45" s="19" t="s">
        <v>202</v>
      </c>
      <c r="B45" s="22"/>
    </row>
    <row r="46" spans="1:2" ht="30">
      <c r="A46" s="19" t="s">
        <v>64</v>
      </c>
      <c r="B46" s="22"/>
    </row>
    <row r="47" spans="1:2" ht="30">
      <c r="A47" s="19" t="s">
        <v>202</v>
      </c>
      <c r="B47" s="22"/>
    </row>
    <row r="48" spans="1:2" ht="30">
      <c r="A48" s="19" t="s">
        <v>65</v>
      </c>
      <c r="B48" s="22"/>
    </row>
    <row r="49" spans="1:2" ht="30">
      <c r="A49" s="19" t="s">
        <v>202</v>
      </c>
      <c r="B49" s="22"/>
    </row>
    <row r="50" spans="1:2" ht="30">
      <c r="A50" s="19" t="s">
        <v>67</v>
      </c>
      <c r="B50" s="22"/>
    </row>
    <row r="51" spans="1:2" ht="30">
      <c r="A51" s="19" t="s">
        <v>202</v>
      </c>
      <c r="B51" s="22"/>
    </row>
    <row r="52" spans="1:2" ht="30">
      <c r="A52" s="19" t="s">
        <v>68</v>
      </c>
      <c r="B52" s="22"/>
    </row>
    <row r="53" spans="1:2" ht="30">
      <c r="A53" s="19" t="s">
        <v>202</v>
      </c>
      <c r="B53" s="22"/>
    </row>
    <row r="54" spans="1:2" ht="30">
      <c r="A54" s="19" t="s">
        <v>70</v>
      </c>
      <c r="B54" s="22"/>
    </row>
    <row r="55" spans="1:2" ht="30">
      <c r="A55" s="19" t="s">
        <v>202</v>
      </c>
      <c r="B55" s="22"/>
    </row>
    <row r="56" spans="1:2" ht="30">
      <c r="A56" s="19" t="s">
        <v>71</v>
      </c>
      <c r="B56" s="22"/>
    </row>
    <row r="57" spans="1:2" ht="30">
      <c r="A57" s="19" t="s">
        <v>202</v>
      </c>
      <c r="B57" s="22"/>
    </row>
    <row r="58" spans="1:2" ht="30">
      <c r="A58" s="19" t="s">
        <v>73</v>
      </c>
      <c r="B58" s="22"/>
    </row>
    <row r="59" spans="1:2" ht="30">
      <c r="A59" s="19" t="s">
        <v>202</v>
      </c>
      <c r="B59" s="22"/>
    </row>
    <row r="60" spans="1:2" ht="30">
      <c r="A60" s="19" t="s">
        <v>74</v>
      </c>
      <c r="B60" s="22"/>
    </row>
    <row r="61" spans="1:2" ht="30">
      <c r="A61" s="19" t="s">
        <v>202</v>
      </c>
      <c r="B61" s="22"/>
    </row>
    <row r="62" spans="1:2" ht="30">
      <c r="A62" s="19" t="s">
        <v>76</v>
      </c>
      <c r="B62" s="22"/>
    </row>
    <row r="63" spans="1:2" ht="30">
      <c r="A63" s="19" t="s">
        <v>202</v>
      </c>
      <c r="B63" s="22"/>
    </row>
    <row r="64" spans="1:2" ht="30">
      <c r="A64" s="19" t="s">
        <v>77</v>
      </c>
      <c r="B64" s="22"/>
    </row>
    <row r="65" spans="1:2" ht="30">
      <c r="A65" s="19" t="s">
        <v>202</v>
      </c>
      <c r="B65" s="22"/>
    </row>
    <row r="66" spans="1:2" ht="30">
      <c r="A66" s="19" t="s">
        <v>82</v>
      </c>
      <c r="B66" s="22"/>
    </row>
    <row r="67" spans="1:2" ht="30">
      <c r="A67" s="19" t="s">
        <v>202</v>
      </c>
      <c r="B67" s="22"/>
    </row>
    <row r="68" spans="1:2" ht="30">
      <c r="A68" s="19" t="s">
        <v>84</v>
      </c>
      <c r="B68" s="22"/>
    </row>
    <row r="69" spans="1:2" ht="30">
      <c r="A69" s="19" t="s">
        <v>86</v>
      </c>
      <c r="B69" s="22"/>
    </row>
    <row r="70" spans="1:2" ht="30">
      <c r="A70" s="19" t="s">
        <v>202</v>
      </c>
      <c r="B70" s="22"/>
    </row>
    <row r="71" spans="1:2" ht="30">
      <c r="A71" s="19" t="s">
        <v>88</v>
      </c>
      <c r="B71" s="22"/>
    </row>
    <row r="72" spans="1:2" ht="30">
      <c r="A72" s="19" t="s">
        <v>202</v>
      </c>
      <c r="B72" s="22"/>
    </row>
    <row r="73" spans="1:2" ht="30">
      <c r="A73" s="19" t="s">
        <v>91</v>
      </c>
      <c r="B73" s="22"/>
    </row>
    <row r="74" spans="1:2" ht="30">
      <c r="A74" s="19" t="s">
        <v>202</v>
      </c>
      <c r="B74" s="22"/>
    </row>
    <row r="75" spans="1:2" ht="30">
      <c r="A75" s="19" t="s">
        <v>94</v>
      </c>
      <c r="B75" s="22"/>
    </row>
    <row r="76" spans="1:2" ht="30">
      <c r="A76" s="19" t="s">
        <v>202</v>
      </c>
      <c r="B76" s="22"/>
    </row>
    <row r="77" spans="1:2" ht="30">
      <c r="A77" s="19" t="s">
        <v>97</v>
      </c>
      <c r="B77" s="22"/>
    </row>
    <row r="78" spans="1:2" ht="30">
      <c r="A78" s="19" t="s">
        <v>202</v>
      </c>
      <c r="B78" s="22"/>
    </row>
    <row r="79" spans="1:2" ht="30">
      <c r="A79" s="19" t="s">
        <v>99</v>
      </c>
      <c r="B79" s="22"/>
    </row>
    <row r="80" spans="1:2" ht="30">
      <c r="A80" s="19" t="s">
        <v>202</v>
      </c>
      <c r="B80" s="22"/>
    </row>
    <row r="81" spans="1:2" ht="30">
      <c r="A81" s="19" t="s">
        <v>101</v>
      </c>
      <c r="B81" s="22"/>
    </row>
    <row r="82" spans="1:2" ht="30">
      <c r="A82" s="19" t="s">
        <v>202</v>
      </c>
      <c r="B82" s="22"/>
    </row>
    <row r="83" spans="1:2" ht="30">
      <c r="A83" s="19" t="s">
        <v>102</v>
      </c>
      <c r="B83" s="22"/>
    </row>
    <row r="84" spans="1:2" ht="30">
      <c r="A84" s="19" t="s">
        <v>202</v>
      </c>
      <c r="B84" s="22"/>
    </row>
    <row r="85" spans="1:2" ht="30">
      <c r="A85" s="19" t="s">
        <v>104</v>
      </c>
      <c r="B85" s="22"/>
    </row>
    <row r="86" spans="1:2" ht="30">
      <c r="A86" s="19" t="s">
        <v>104</v>
      </c>
      <c r="B86" s="22"/>
    </row>
    <row r="87" spans="1:2" ht="30">
      <c r="A87" s="19" t="s">
        <v>106</v>
      </c>
      <c r="B87" s="22"/>
    </row>
    <row r="88" spans="1:2" ht="30">
      <c r="A88" s="19" t="s">
        <v>202</v>
      </c>
      <c r="B88" s="22"/>
    </row>
    <row r="89" spans="1:2" ht="30">
      <c r="A89" s="20" t="s">
        <v>110</v>
      </c>
      <c r="B89" s="22"/>
    </row>
    <row r="90" spans="1:2" ht="30">
      <c r="A90" s="19" t="s">
        <v>202</v>
      </c>
      <c r="B90" s="22"/>
    </row>
    <row r="91" spans="1:2" ht="30">
      <c r="A91" s="19" t="s">
        <v>111</v>
      </c>
      <c r="B91" s="22"/>
    </row>
    <row r="92" spans="1:2" ht="30">
      <c r="A92" s="19" t="s">
        <v>202</v>
      </c>
      <c r="B92" s="22"/>
    </row>
    <row r="93" spans="1:2" ht="30">
      <c r="A93" s="19" t="s">
        <v>114</v>
      </c>
      <c r="B93" s="22"/>
    </row>
    <row r="94" spans="1:2" ht="30">
      <c r="A94" s="19" t="s">
        <v>202</v>
      </c>
      <c r="B94" s="22"/>
    </row>
    <row r="95" spans="1:2" ht="30">
      <c r="A95" s="19" t="s">
        <v>116</v>
      </c>
      <c r="B95" s="22"/>
    </row>
    <row r="96" spans="1:2" ht="30">
      <c r="A96" s="19" t="s">
        <v>202</v>
      </c>
      <c r="B96" s="22"/>
    </row>
    <row r="97" spans="1:2" ht="30">
      <c r="A97" s="19" t="s">
        <v>118</v>
      </c>
      <c r="B97" s="22"/>
    </row>
    <row r="98" spans="1:2" ht="30">
      <c r="A98" s="19" t="s">
        <v>202</v>
      </c>
      <c r="B98" s="22"/>
    </row>
    <row r="99" spans="1:2" ht="30">
      <c r="A99" s="19" t="s">
        <v>119</v>
      </c>
      <c r="B99" s="22"/>
    </row>
    <row r="100" spans="1:2" ht="30">
      <c r="A100" s="19" t="s">
        <v>202</v>
      </c>
      <c r="B100" s="22"/>
    </row>
    <row r="101" spans="1:2" ht="30">
      <c r="A101" s="19" t="s">
        <v>120</v>
      </c>
      <c r="B101" s="22"/>
    </row>
    <row r="102" spans="1:2" ht="30">
      <c r="A102" s="19" t="s">
        <v>202</v>
      </c>
      <c r="B102" s="22"/>
    </row>
    <row r="103" spans="1:2" ht="30">
      <c r="A103" s="19" t="s">
        <v>122</v>
      </c>
      <c r="B103" s="22"/>
    </row>
    <row r="104" spans="1:2" ht="30">
      <c r="A104" s="19" t="s">
        <v>202</v>
      </c>
      <c r="B104" s="22"/>
    </row>
    <row r="105" spans="1:2" ht="30">
      <c r="A105" s="19" t="s">
        <v>127</v>
      </c>
      <c r="B105" s="22"/>
    </row>
    <row r="106" spans="1:2" ht="30">
      <c r="A106" s="19" t="s">
        <v>202</v>
      </c>
      <c r="B106" s="22"/>
    </row>
    <row r="107" spans="1:2" ht="30">
      <c r="A107" s="19" t="s">
        <v>129</v>
      </c>
      <c r="B107" s="22"/>
    </row>
    <row r="108" spans="1:2" ht="30">
      <c r="A108" s="19" t="s">
        <v>202</v>
      </c>
      <c r="B108" s="22"/>
    </row>
    <row r="109" spans="1:2" ht="30">
      <c r="A109" s="19" t="s">
        <v>132</v>
      </c>
      <c r="B109" s="22"/>
    </row>
    <row r="110" spans="1:2" ht="30">
      <c r="A110" s="19" t="s">
        <v>202</v>
      </c>
      <c r="B110" s="22"/>
    </row>
    <row r="111" spans="1:2" ht="30">
      <c r="A111" s="19" t="s">
        <v>134</v>
      </c>
      <c r="B111" s="23" t="s">
        <v>206</v>
      </c>
    </row>
    <row r="112" spans="1:2" ht="30">
      <c r="A112" s="19" t="s">
        <v>202</v>
      </c>
      <c r="B112" s="22"/>
    </row>
    <row r="113" spans="1:2" ht="30">
      <c r="A113" s="19" t="s">
        <v>136</v>
      </c>
      <c r="B113" s="22"/>
    </row>
    <row r="114" spans="1:2" ht="30">
      <c r="A114" s="19" t="s">
        <v>202</v>
      </c>
      <c r="B114" s="22"/>
    </row>
    <row r="115" spans="1:2" ht="30">
      <c r="A115" s="19" t="s">
        <v>138</v>
      </c>
      <c r="B115" s="22"/>
    </row>
    <row r="116" spans="1:2" ht="30">
      <c r="A116" s="19" t="s">
        <v>202</v>
      </c>
      <c r="B116" s="22"/>
    </row>
    <row r="117" spans="1:2" ht="30">
      <c r="A117" s="19" t="s">
        <v>140</v>
      </c>
      <c r="B117" s="22"/>
    </row>
    <row r="118" spans="1:2" ht="30">
      <c r="A118" s="19" t="s">
        <v>202</v>
      </c>
      <c r="B118" s="22"/>
    </row>
    <row r="119" spans="1:2" ht="30">
      <c r="A119" s="19" t="s">
        <v>141</v>
      </c>
      <c r="B119" s="22"/>
    </row>
    <row r="120" spans="1:2" ht="30">
      <c r="A120" s="19" t="s">
        <v>202</v>
      </c>
      <c r="B120" s="22"/>
    </row>
    <row r="121" spans="1:2" ht="30">
      <c r="A121" s="19" t="s">
        <v>143</v>
      </c>
      <c r="B121" s="22"/>
    </row>
    <row r="122" spans="1:2" ht="30">
      <c r="A122" s="19" t="s">
        <v>202</v>
      </c>
      <c r="B122" s="22"/>
    </row>
    <row r="123" spans="1:2" ht="30">
      <c r="A123" s="19" t="s">
        <v>147</v>
      </c>
      <c r="B123" s="22"/>
    </row>
    <row r="124" spans="1:2" ht="30">
      <c r="A124" s="19" t="s">
        <v>148</v>
      </c>
      <c r="B124" s="22"/>
    </row>
    <row r="125" spans="1:2" ht="30">
      <c r="A125" s="19" t="s">
        <v>202</v>
      </c>
      <c r="B125" s="22"/>
    </row>
    <row r="126" spans="1:2" ht="30">
      <c r="A126" s="19" t="s">
        <v>150</v>
      </c>
      <c r="B126" s="22"/>
    </row>
    <row r="127" spans="1:2" ht="30">
      <c r="A127" s="19" t="s">
        <v>202</v>
      </c>
      <c r="B127" s="22"/>
    </row>
    <row r="128" spans="1:2" ht="30">
      <c r="A128" s="19" t="s">
        <v>151</v>
      </c>
      <c r="B128" s="22"/>
    </row>
    <row r="129" spans="1:2" ht="30">
      <c r="A129" s="19" t="s">
        <v>202</v>
      </c>
      <c r="B129" s="22"/>
    </row>
    <row r="130" spans="1:2" ht="30">
      <c r="A130" s="19" t="s">
        <v>155</v>
      </c>
      <c r="B130" s="22"/>
    </row>
    <row r="131" spans="1:2" ht="30">
      <c r="A131" s="19" t="s">
        <v>155</v>
      </c>
      <c r="B131" s="22"/>
    </row>
    <row r="132" spans="1:2" ht="30">
      <c r="A132" s="19" t="s">
        <v>156</v>
      </c>
      <c r="B132" s="22"/>
    </row>
    <row r="133" spans="1:2" ht="30">
      <c r="A133" s="19" t="s">
        <v>202</v>
      </c>
      <c r="B133" s="22"/>
    </row>
    <row r="134" spans="1:2" ht="30">
      <c r="A134" s="19" t="s">
        <v>157</v>
      </c>
      <c r="B134" s="22"/>
    </row>
    <row r="135" spans="1:2" ht="30">
      <c r="A135" s="19" t="s">
        <v>202</v>
      </c>
      <c r="B135" s="22"/>
    </row>
    <row r="136" spans="1:2" ht="30">
      <c r="A136" s="19" t="s">
        <v>161</v>
      </c>
      <c r="B136" s="22"/>
    </row>
    <row r="137" spans="1:2" ht="30">
      <c r="A137" s="19" t="s">
        <v>202</v>
      </c>
      <c r="B137" s="22"/>
    </row>
    <row r="138" spans="1:2" ht="30">
      <c r="A138" s="19" t="s">
        <v>162</v>
      </c>
      <c r="B138" s="22"/>
    </row>
    <row r="139" spans="1:2" ht="30">
      <c r="A139" s="19" t="s">
        <v>202</v>
      </c>
      <c r="B139" s="22"/>
    </row>
    <row r="140" spans="1:2" ht="30">
      <c r="A140" s="19" t="s">
        <v>164</v>
      </c>
      <c r="B140" s="22"/>
    </row>
    <row r="141" spans="1:2" ht="30">
      <c r="A141" s="19" t="s">
        <v>202</v>
      </c>
      <c r="B141" s="22"/>
    </row>
    <row r="142" spans="1:2" ht="30">
      <c r="A142" s="19" t="s">
        <v>166</v>
      </c>
      <c r="B142" s="22"/>
    </row>
    <row r="143" spans="1:2" ht="30">
      <c r="A143" s="19" t="s">
        <v>202</v>
      </c>
      <c r="B143" s="22"/>
    </row>
    <row r="144" spans="1:2" ht="30">
      <c r="A144" s="20" t="s">
        <v>167</v>
      </c>
      <c r="B144" s="22"/>
    </row>
    <row r="145" spans="1:2" ht="30">
      <c r="A145" s="19" t="s">
        <v>202</v>
      </c>
      <c r="B145" s="22"/>
    </row>
    <row r="146" spans="1:2" ht="30">
      <c r="A146" s="19" t="s">
        <v>168</v>
      </c>
      <c r="B146" s="22"/>
    </row>
    <row r="147" spans="1:2" ht="30">
      <c r="A147" s="19" t="s">
        <v>202</v>
      </c>
      <c r="B147" s="22"/>
    </row>
    <row r="148" spans="1:2" ht="30">
      <c r="A148" s="19" t="s">
        <v>170</v>
      </c>
      <c r="B148" s="22"/>
    </row>
    <row r="149" spans="1:2" ht="30">
      <c r="A149" s="19" t="s">
        <v>202</v>
      </c>
      <c r="B149" s="22"/>
    </row>
    <row r="150" spans="1:2" ht="30">
      <c r="A150" s="19" t="s">
        <v>172</v>
      </c>
      <c r="B150" s="22"/>
    </row>
    <row r="151" spans="1:2" ht="30">
      <c r="A151" s="19" t="s">
        <v>202</v>
      </c>
      <c r="B151" s="22"/>
    </row>
    <row r="152" spans="1:2" ht="30">
      <c r="A152" s="19" t="s">
        <v>174</v>
      </c>
      <c r="B152" s="22"/>
    </row>
    <row r="153" spans="1:2" ht="30">
      <c r="A153" s="19" t="s">
        <v>202</v>
      </c>
      <c r="B153" s="22"/>
    </row>
    <row r="154" spans="1:2" ht="30">
      <c r="A154" s="19" t="s">
        <v>176</v>
      </c>
      <c r="B154" s="22"/>
    </row>
    <row r="155" spans="1:2" ht="30">
      <c r="A155" s="19" t="s">
        <v>202</v>
      </c>
      <c r="B155" s="22"/>
    </row>
    <row r="156" spans="1:2" ht="30">
      <c r="A156" s="20" t="s">
        <v>177</v>
      </c>
      <c r="B156" s="22"/>
    </row>
    <row r="157" spans="1:2" ht="30">
      <c r="A157" s="19" t="s">
        <v>202</v>
      </c>
      <c r="B157" s="22"/>
    </row>
    <row r="158" spans="1:2" ht="30">
      <c r="A158" s="19" t="s">
        <v>178</v>
      </c>
      <c r="B158" s="22"/>
    </row>
    <row r="159" spans="1:2" ht="30">
      <c r="A159" s="19" t="s">
        <v>202</v>
      </c>
      <c r="B159" s="22"/>
    </row>
    <row r="160" spans="1:2" ht="30">
      <c r="A160" s="19" t="s">
        <v>181</v>
      </c>
      <c r="B160" s="22"/>
    </row>
    <row r="161" spans="1:2" ht="30">
      <c r="A161" s="19" t="s">
        <v>202</v>
      </c>
      <c r="B161" s="22"/>
    </row>
    <row r="162" spans="1:2" ht="30">
      <c r="A162" s="19" t="s">
        <v>188</v>
      </c>
      <c r="B162" s="23" t="s">
        <v>206</v>
      </c>
    </row>
    <row r="163" spans="1:2" ht="30">
      <c r="A163" s="19" t="s">
        <v>202</v>
      </c>
      <c r="B163" s="22"/>
    </row>
    <row r="164" spans="1:2" ht="30">
      <c r="A164" s="19" t="s">
        <v>190</v>
      </c>
      <c r="B164" s="22"/>
    </row>
    <row r="165" spans="1:2" ht="30">
      <c r="A165" s="19" t="s">
        <v>202</v>
      </c>
      <c r="B165" s="22"/>
    </row>
    <row r="166" spans="1:2" ht="30">
      <c r="A166" s="20" t="s">
        <v>196</v>
      </c>
      <c r="B166" s="22"/>
    </row>
    <row r="167" spans="1:2" ht="30">
      <c r="A167" s="19" t="s">
        <v>202</v>
      </c>
      <c r="B167" s="22"/>
    </row>
    <row r="168" spans="1:2" ht="30">
      <c r="A168" s="21" t="s">
        <v>198</v>
      </c>
      <c r="B168" s="22"/>
    </row>
    <row r="169" spans="1:2" ht="30">
      <c r="A169" s="19" t="s">
        <v>202</v>
      </c>
      <c r="B169" s="22"/>
    </row>
    <row r="170" spans="1:2" ht="30">
      <c r="A170" s="20" t="s">
        <v>197</v>
      </c>
      <c r="B170" s="22"/>
    </row>
    <row r="171" spans="1:2" ht="30">
      <c r="A171" s="19" t="s">
        <v>202</v>
      </c>
      <c r="B171" s="22"/>
    </row>
    <row r="172" spans="1:2" ht="30">
      <c r="A172" s="19" t="s">
        <v>203</v>
      </c>
      <c r="B172" s="22"/>
    </row>
    <row r="173" spans="1:2" ht="30">
      <c r="A173" s="19" t="s">
        <v>202</v>
      </c>
      <c r="B173" s="22"/>
    </row>
    <row r="174" spans="1:2" ht="30">
      <c r="A174" s="19" t="s">
        <v>204</v>
      </c>
      <c r="B174" s="22"/>
    </row>
    <row r="175" spans="1:2" ht="30">
      <c r="A175" s="19" t="s">
        <v>202</v>
      </c>
      <c r="B175" s="22"/>
    </row>
    <row r="176" spans="1:2" ht="30">
      <c r="A176" s="19" t="s">
        <v>205</v>
      </c>
      <c r="B176" s="22"/>
    </row>
    <row r="177" spans="1:2" ht="30">
      <c r="A177" s="19" t="s">
        <v>202</v>
      </c>
      <c r="B177" s="22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4" manualBreakCount="4">
    <brk id="49" max="255" man="1"/>
    <brk id="98" max="255" man="1"/>
    <brk id="147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cp:lastPrinted>2013-02-21T17:09:07Z</cp:lastPrinted>
  <dcterms:created xsi:type="dcterms:W3CDTF">2013-02-16T17:04:57Z</dcterms:created>
  <dcterms:modified xsi:type="dcterms:W3CDTF">2013-02-21T17:10:11Z</dcterms:modified>
  <cp:category/>
  <cp:version/>
  <cp:contentType/>
  <cp:contentStatus/>
</cp:coreProperties>
</file>