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85441" sheetId="1" r:id="rId1"/>
  </sheets>
  <definedNames>
    <definedName name="_xlnm._FilterDatabase" localSheetId="0" hidden="1">'985441'!$B$1:$F$28</definedName>
  </definedNames>
  <calcPr fullCalcOnLoad="1" refMode="R1C1"/>
</workbook>
</file>

<file path=xl/sharedStrings.xml><?xml version="1.0" encoding="utf-8"?>
<sst xmlns="http://schemas.openxmlformats.org/spreadsheetml/2006/main" count="119" uniqueCount="78">
  <si>
    <t>altavik</t>
  </si>
  <si>
    <t>а46 бирюза</t>
  </si>
  <si>
    <t>иниша</t>
  </si>
  <si>
    <t>Водолазка ФАНТАЗИЯ вискоза д/р</t>
  </si>
  <si>
    <t>а5 черный</t>
  </si>
  <si>
    <t>лана 77</t>
  </si>
  <si>
    <t>Трикотаж ВАНЕССА / Топ</t>
  </si>
  <si>
    <t>Анюта!</t>
  </si>
  <si>
    <t>Трикотаж ФИДЖИ вискоза комб.к/р</t>
  </si>
  <si>
    <t>Вербочка74</t>
  </si>
  <si>
    <t>Ягодка0803</t>
  </si>
  <si>
    <t>д30 серый</t>
  </si>
  <si>
    <t>c96 ч/б</t>
  </si>
  <si>
    <t>Вредная Врединка</t>
  </si>
  <si>
    <t>Платье МИШЕЛЬ масло к/р</t>
  </si>
  <si>
    <t>Платье АМАЛИЯ масло цвет</t>
  </si>
  <si>
    <t>Трикотаж АМЕЛИ вискоза купон / Топ</t>
  </si>
  <si>
    <t>Платье МАЙЯ масло цвет комбинир 3/4 /1</t>
  </si>
  <si>
    <t>Tan4ik_001</t>
  </si>
  <si>
    <t>Muza_Lena</t>
  </si>
  <si>
    <t>Трикотаж ВИВА комбин. /Туника</t>
  </si>
  <si>
    <t>Лунюшка</t>
  </si>
  <si>
    <t>Трикотаж МАГДА вискоза /ТОП</t>
  </si>
  <si>
    <t>Юбка ТРАПЕЦИЯ №5/1</t>
  </si>
  <si>
    <t>AlenaDran</t>
  </si>
  <si>
    <t>Юбка ТЕФФИ /1</t>
  </si>
  <si>
    <t>klio555</t>
  </si>
  <si>
    <t>Трикотаж ГВОЗДИКА №2/1</t>
  </si>
  <si>
    <t>Natty_S</t>
  </si>
  <si>
    <t>Трикотаж ЛОТОС вискоза купон №3 к/р</t>
  </si>
  <si>
    <t>OLIK2010</t>
  </si>
  <si>
    <t>Юбка ЭСКАДА №2</t>
  </si>
  <si>
    <t>Платье ЛЮДМИЛА №2</t>
  </si>
  <si>
    <t>Xenia4</t>
  </si>
  <si>
    <t>к65 или к66</t>
  </si>
  <si>
    <t>с91 оранж</t>
  </si>
  <si>
    <t>см33 белый</t>
  </si>
  <si>
    <t>р17 сер-черн</t>
  </si>
  <si>
    <t>к39 ч/б</t>
  </si>
  <si>
    <t>см68 ч/б</t>
  </si>
  <si>
    <t>к97 роз-черн</t>
  </si>
  <si>
    <t>р62 ч/б</t>
  </si>
  <si>
    <t>к43 бел-кр-син</t>
  </si>
  <si>
    <t>см67 цветн</t>
  </si>
  <si>
    <t>п40 корич клет</t>
  </si>
  <si>
    <t>а79 черн-син</t>
  </si>
  <si>
    <t>р18 беж-черн</t>
  </si>
  <si>
    <t>а28 малина</t>
  </si>
  <si>
    <t>г137 голуб</t>
  </si>
  <si>
    <t>с95 ч/б</t>
  </si>
  <si>
    <t>р74 корич цвет</t>
  </si>
  <si>
    <t>Трикотаж РИАНА /Туника</t>
  </si>
  <si>
    <t>Трикотаж САТИ масло цв /Топ</t>
  </si>
  <si>
    <t>Трикотаж ФИБИ №2 д/р</t>
  </si>
  <si>
    <t>Юбка ЛЮЧИЯ ср.</t>
  </si>
  <si>
    <t>Трикотаж ВАЛЕНСИЯ вискоза /Топ</t>
  </si>
  <si>
    <t>Юбка ЛИДА дл L</t>
  </si>
  <si>
    <t>Платье КЭРИ масло цвет</t>
  </si>
  <si>
    <t>Трикотаж КСЕНИЯ масло цвет д/р /Блуза</t>
  </si>
  <si>
    <t>Юбка КАРМЕН дл.</t>
  </si>
  <si>
    <t>цена</t>
  </si>
  <si>
    <t>цвет</t>
  </si>
  <si>
    <t>р-р</t>
  </si>
  <si>
    <t>заказ</t>
  </si>
  <si>
    <t>ник</t>
  </si>
  <si>
    <t>нал</t>
  </si>
  <si>
    <t>с орг</t>
  </si>
  <si>
    <t>сумма</t>
  </si>
  <si>
    <t>тр</t>
  </si>
  <si>
    <t>сдано</t>
  </si>
  <si>
    <t>долг(+УЗ,-Я)</t>
  </si>
  <si>
    <t>как на картинке</t>
  </si>
  <si>
    <t>+</t>
  </si>
  <si>
    <t>Трикотаж АУРЕЛИЯ</t>
  </si>
  <si>
    <t>к90</t>
  </si>
  <si>
    <t>Трикотаж ДАЛИДА №2</t>
  </si>
  <si>
    <t>р76</t>
  </si>
  <si>
    <t>ск56 фиол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</si>
</sst>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/>
      <protection/>
    </xf>
    <xf numFmtId="0" fontId="1" fillId="8" borderId="10" xfId="0" applyFont="1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 horizontal="right"/>
      <protection/>
    </xf>
    <xf numFmtId="0" fontId="0" fillId="8" borderId="10" xfId="0" applyFill="1" applyBorder="1" applyAlignment="1" applyProtection="1">
      <alignment horizontal="left"/>
      <protection/>
    </xf>
    <xf numFmtId="0" fontId="23" fillId="8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30" zoomScaleNormal="130" zoomScalePageLayoutView="0" workbookViewId="0" topLeftCell="A1">
      <selection activeCell="B32" sqref="B32"/>
    </sheetView>
  </sheetViews>
  <sheetFormatPr defaultColWidth="9.140625" defaultRowHeight="12.75"/>
  <cols>
    <col min="1" max="1" width="19.00390625" style="6" bestFit="1" customWidth="1"/>
    <col min="2" max="2" width="38.140625" style="0" bestFit="1" customWidth="1"/>
    <col min="3" max="3" width="5.8515625" style="1" bestFit="1" customWidth="1"/>
    <col min="4" max="4" width="14.421875" style="2" bestFit="1" customWidth="1"/>
    <col min="5" max="5" width="7.28125" style="0" bestFit="1" customWidth="1"/>
    <col min="6" max="6" width="6.28125" style="7" bestFit="1" customWidth="1"/>
    <col min="7" max="7" width="5.28125" style="0" bestFit="1" customWidth="1"/>
    <col min="8" max="8" width="6.57421875" style="0" bestFit="1" customWidth="1"/>
    <col min="9" max="9" width="3.00390625" style="0" bestFit="1" customWidth="1"/>
    <col min="10" max="10" width="6.140625" style="6" bestFit="1" customWidth="1"/>
    <col min="11" max="11" width="11.8515625" style="7" bestFit="1" customWidth="1"/>
    <col min="12" max="12" width="4.421875" style="0" hidden="1" customWidth="1"/>
    <col min="13" max="13" width="4.00390625" style="0" bestFit="1" customWidth="1"/>
  </cols>
  <sheetData>
    <row r="1" spans="1:12" s="4" customFormat="1" ht="12.75">
      <c r="A1" s="3" t="s">
        <v>64</v>
      </c>
      <c r="B1" s="3" t="s">
        <v>63</v>
      </c>
      <c r="C1" s="4" t="s">
        <v>62</v>
      </c>
      <c r="D1" s="4" t="s">
        <v>61</v>
      </c>
      <c r="E1" s="4" t="s">
        <v>60</v>
      </c>
      <c r="F1" s="5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5" t="s">
        <v>70</v>
      </c>
      <c r="L1" s="4">
        <v>16</v>
      </c>
    </row>
    <row r="2" spans="1:12" ht="12.75">
      <c r="A2" s="13" t="s">
        <v>24</v>
      </c>
      <c r="B2" s="14" t="s">
        <v>25</v>
      </c>
      <c r="C2" s="15">
        <v>44</v>
      </c>
      <c r="D2" s="16" t="s">
        <v>45</v>
      </c>
      <c r="E2" s="14">
        <v>860</v>
      </c>
      <c r="F2" s="17" t="s">
        <v>72</v>
      </c>
      <c r="G2" s="14">
        <f>ROUNDUP(E2*1.15,0)</f>
        <v>989</v>
      </c>
      <c r="H2" s="14">
        <f>G2</f>
        <v>989</v>
      </c>
      <c r="I2" s="14">
        <f>$L$1*1</f>
        <v>16</v>
      </c>
      <c r="J2" s="13">
        <v>1005</v>
      </c>
      <c r="K2" s="17">
        <f>H2+I2-J2</f>
        <v>0</v>
      </c>
      <c r="L2" s="19"/>
    </row>
    <row r="3" spans="1:12" ht="12.75">
      <c r="A3" s="8" t="s">
        <v>0</v>
      </c>
      <c r="B3" s="9" t="s">
        <v>54</v>
      </c>
      <c r="C3" s="10">
        <v>48</v>
      </c>
      <c r="D3" s="11" t="s">
        <v>1</v>
      </c>
      <c r="E3" s="9">
        <v>483</v>
      </c>
      <c r="F3" s="12" t="s">
        <v>72</v>
      </c>
      <c r="G3" s="9">
        <f aca="true" t="shared" si="0" ref="G3:G28">ROUNDUP(E3*1.15,0)</f>
        <v>556</v>
      </c>
      <c r="H3" s="9">
        <f>G3</f>
        <v>556</v>
      </c>
      <c r="I3" s="9">
        <f>$L$1*1</f>
        <v>16</v>
      </c>
      <c r="J3" s="8">
        <v>572</v>
      </c>
      <c r="K3" s="12">
        <f>H3+I3-J3</f>
        <v>0</v>
      </c>
      <c r="L3" s="19"/>
    </row>
    <row r="4" spans="1:12" ht="12.75">
      <c r="A4" s="13" t="s">
        <v>26</v>
      </c>
      <c r="B4" s="14" t="s">
        <v>27</v>
      </c>
      <c r="C4" s="15">
        <v>58</v>
      </c>
      <c r="D4" s="16" t="s">
        <v>46</v>
      </c>
      <c r="E4" s="14">
        <v>670</v>
      </c>
      <c r="F4" s="17" t="s">
        <v>72</v>
      </c>
      <c r="G4" s="14">
        <f t="shared" si="0"/>
        <v>771</v>
      </c>
      <c r="H4" s="14">
        <f>G4</f>
        <v>771</v>
      </c>
      <c r="I4" s="14">
        <f>$L$1*1</f>
        <v>16</v>
      </c>
      <c r="J4" s="13">
        <v>787</v>
      </c>
      <c r="K4" s="17">
        <f>H4+I4-J4</f>
        <v>0</v>
      </c>
      <c r="L4" s="19"/>
    </row>
    <row r="5" spans="1:12" ht="12.75">
      <c r="A5" s="8" t="s">
        <v>19</v>
      </c>
      <c r="B5" s="9" t="s">
        <v>20</v>
      </c>
      <c r="C5" s="10">
        <v>54</v>
      </c>
      <c r="D5" s="11" t="s">
        <v>34</v>
      </c>
      <c r="E5" s="9">
        <v>264</v>
      </c>
      <c r="F5" s="12" t="s">
        <v>72</v>
      </c>
      <c r="G5" s="9">
        <f t="shared" si="0"/>
        <v>304</v>
      </c>
      <c r="H5" s="9">
        <f>SUM(G5:G5)</f>
        <v>304</v>
      </c>
      <c r="I5" s="9">
        <f>$L$1*1</f>
        <v>16</v>
      </c>
      <c r="J5" s="8">
        <v>320</v>
      </c>
      <c r="K5" s="12">
        <f>H5+I5-J5</f>
        <v>0</v>
      </c>
      <c r="L5" s="19"/>
    </row>
    <row r="6" spans="1:12" ht="12.75">
      <c r="A6" s="13" t="s">
        <v>28</v>
      </c>
      <c r="B6" s="14" t="s">
        <v>57</v>
      </c>
      <c r="C6" s="15">
        <v>54</v>
      </c>
      <c r="D6" s="16" t="s">
        <v>48</v>
      </c>
      <c r="E6" s="14">
        <v>520</v>
      </c>
      <c r="F6" s="17" t="s">
        <v>72</v>
      </c>
      <c r="G6" s="14">
        <f t="shared" si="0"/>
        <v>598</v>
      </c>
      <c r="H6" s="14">
        <f>SUM(G6:G7)</f>
        <v>1116</v>
      </c>
      <c r="I6" s="14">
        <f>$L$1*2</f>
        <v>32</v>
      </c>
      <c r="J6" s="13">
        <v>1148</v>
      </c>
      <c r="K6" s="17">
        <f>H6+I6-J6</f>
        <v>0</v>
      </c>
      <c r="L6" s="19"/>
    </row>
    <row r="7" spans="1:12" ht="12.75">
      <c r="A7" s="13" t="s">
        <v>28</v>
      </c>
      <c r="B7" s="14" t="s">
        <v>56</v>
      </c>
      <c r="C7" s="15">
        <v>54</v>
      </c>
      <c r="D7" s="16" t="s">
        <v>47</v>
      </c>
      <c r="E7" s="14">
        <v>450</v>
      </c>
      <c r="F7" s="17" t="s">
        <v>72</v>
      </c>
      <c r="G7" s="14">
        <f t="shared" si="0"/>
        <v>518</v>
      </c>
      <c r="H7" s="14"/>
      <c r="I7" s="14"/>
      <c r="J7" s="13"/>
      <c r="K7" s="17"/>
      <c r="L7" s="19"/>
    </row>
    <row r="8" spans="1:13" ht="12.75">
      <c r="A8" s="8" t="s">
        <v>30</v>
      </c>
      <c r="B8" s="9" t="s">
        <v>32</v>
      </c>
      <c r="C8" s="10">
        <v>50</v>
      </c>
      <c r="D8" s="11" t="s">
        <v>50</v>
      </c>
      <c r="E8" s="9">
        <v>990</v>
      </c>
      <c r="F8" s="12" t="s">
        <v>72</v>
      </c>
      <c r="G8" s="9">
        <f t="shared" si="0"/>
        <v>1139</v>
      </c>
      <c r="H8" s="9">
        <f>SUM(G8:G9)</f>
        <v>2009</v>
      </c>
      <c r="I8" s="9">
        <f>$L$1*2</f>
        <v>32</v>
      </c>
      <c r="J8" s="8">
        <v>2041</v>
      </c>
      <c r="K8" s="12">
        <f>H8+I8-J8</f>
        <v>0</v>
      </c>
      <c r="L8" s="19"/>
      <c r="M8" s="20"/>
    </row>
    <row r="9" spans="1:12" ht="12.75">
      <c r="A9" s="8" t="s">
        <v>30</v>
      </c>
      <c r="B9" s="9" t="s">
        <v>31</v>
      </c>
      <c r="C9" s="10">
        <v>50</v>
      </c>
      <c r="D9" s="11" t="s">
        <v>49</v>
      </c>
      <c r="E9" s="9">
        <v>756</v>
      </c>
      <c r="F9" s="12" t="s">
        <v>72</v>
      </c>
      <c r="G9" s="9">
        <f t="shared" si="0"/>
        <v>870</v>
      </c>
      <c r="H9" s="9"/>
      <c r="I9" s="9"/>
      <c r="J9" s="8"/>
      <c r="K9" s="12"/>
      <c r="L9" s="19"/>
    </row>
    <row r="10" spans="1:12" ht="12.75">
      <c r="A10" s="13" t="s">
        <v>18</v>
      </c>
      <c r="B10" s="14" t="s">
        <v>55</v>
      </c>
      <c r="C10" s="15">
        <v>48</v>
      </c>
      <c r="D10" s="16" t="s">
        <v>42</v>
      </c>
      <c r="E10" s="14">
        <v>504</v>
      </c>
      <c r="F10" s="17" t="s">
        <v>72</v>
      </c>
      <c r="G10" s="14">
        <f t="shared" si="0"/>
        <v>580</v>
      </c>
      <c r="H10" s="14">
        <f>SUM(G10:G13)</f>
        <v>2904</v>
      </c>
      <c r="I10" s="14">
        <f>$L$1*4</f>
        <v>64</v>
      </c>
      <c r="J10" s="13">
        <f>1337+1631</f>
        <v>2968</v>
      </c>
      <c r="K10" s="17">
        <f>H10+I10-J10</f>
        <v>0</v>
      </c>
      <c r="L10" s="19"/>
    </row>
    <row r="11" spans="1:12" ht="12.75">
      <c r="A11" s="13" t="s">
        <v>18</v>
      </c>
      <c r="B11" s="14" t="s">
        <v>73</v>
      </c>
      <c r="C11" s="15">
        <v>48</v>
      </c>
      <c r="D11" s="16" t="s">
        <v>74</v>
      </c>
      <c r="E11" s="14">
        <v>630</v>
      </c>
      <c r="F11" s="17" t="s">
        <v>72</v>
      </c>
      <c r="G11" s="14">
        <f t="shared" si="0"/>
        <v>725</v>
      </c>
      <c r="H11" s="14"/>
      <c r="I11" s="14"/>
      <c r="J11" s="13"/>
      <c r="K11" s="17"/>
      <c r="L11" s="19"/>
    </row>
    <row r="12" spans="1:12" ht="12.75">
      <c r="A12" s="13" t="s">
        <v>18</v>
      </c>
      <c r="B12" s="14" t="s">
        <v>75</v>
      </c>
      <c r="C12" s="15">
        <v>48</v>
      </c>
      <c r="D12" s="16" t="s">
        <v>76</v>
      </c>
      <c r="E12" s="14">
        <v>760</v>
      </c>
      <c r="F12" s="17" t="s">
        <v>72</v>
      </c>
      <c r="G12" s="14">
        <f t="shared" si="0"/>
        <v>874</v>
      </c>
      <c r="H12" s="14"/>
      <c r="I12" s="14"/>
      <c r="J12" s="13"/>
      <c r="K12" s="17"/>
      <c r="L12" s="19"/>
    </row>
    <row r="13" spans="1:12" ht="12.75">
      <c r="A13" s="13" t="s">
        <v>18</v>
      </c>
      <c r="B13" s="14" t="s">
        <v>53</v>
      </c>
      <c r="C13" s="15">
        <v>48</v>
      </c>
      <c r="D13" s="16" t="s">
        <v>41</v>
      </c>
      <c r="E13" s="14">
        <v>630</v>
      </c>
      <c r="F13" s="17" t="s">
        <v>72</v>
      </c>
      <c r="G13" s="14">
        <f t="shared" si="0"/>
        <v>725</v>
      </c>
      <c r="H13" s="14"/>
      <c r="I13" s="14"/>
      <c r="J13" s="13"/>
      <c r="K13" s="17"/>
      <c r="L13" s="19"/>
    </row>
    <row r="14" spans="1:12" ht="12.75">
      <c r="A14" s="8" t="s">
        <v>33</v>
      </c>
      <c r="B14" s="9" t="s">
        <v>59</v>
      </c>
      <c r="C14" s="10">
        <v>48</v>
      </c>
      <c r="D14" s="11" t="s">
        <v>77</v>
      </c>
      <c r="E14" s="9">
        <v>350</v>
      </c>
      <c r="F14" s="12" t="s">
        <v>72</v>
      </c>
      <c r="G14" s="9">
        <f t="shared" si="0"/>
        <v>403</v>
      </c>
      <c r="H14" s="18">
        <f>G14</f>
        <v>403</v>
      </c>
      <c r="I14" s="9">
        <f>$L$1*1</f>
        <v>16</v>
      </c>
      <c r="J14" s="8">
        <v>419</v>
      </c>
      <c r="K14" s="12">
        <f>H14+I14-J14</f>
        <v>0</v>
      </c>
      <c r="L14" s="19"/>
    </row>
    <row r="15" spans="1:13" ht="12.75">
      <c r="A15" s="13" t="s">
        <v>7</v>
      </c>
      <c r="B15" s="14" t="s">
        <v>8</v>
      </c>
      <c r="C15" s="15">
        <v>50</v>
      </c>
      <c r="D15" s="16" t="s">
        <v>39</v>
      </c>
      <c r="E15" s="14">
        <v>371</v>
      </c>
      <c r="F15" s="17" t="s">
        <v>72</v>
      </c>
      <c r="G15" s="14">
        <f t="shared" si="0"/>
        <v>427</v>
      </c>
      <c r="H15" s="14">
        <f>G15</f>
        <v>427</v>
      </c>
      <c r="I15" s="14">
        <f>$L$1*1</f>
        <v>16</v>
      </c>
      <c r="J15" s="13">
        <v>443</v>
      </c>
      <c r="K15" s="17">
        <f>H15+I15-J15</f>
        <v>0</v>
      </c>
      <c r="L15" s="19"/>
      <c r="M15" s="20"/>
    </row>
    <row r="16" spans="1:12" ht="12.75">
      <c r="A16" s="8" t="s">
        <v>9</v>
      </c>
      <c r="B16" s="9" t="s">
        <v>23</v>
      </c>
      <c r="C16" s="10">
        <v>52</v>
      </c>
      <c r="D16" s="11" t="s">
        <v>44</v>
      </c>
      <c r="E16" s="9">
        <v>910</v>
      </c>
      <c r="F16" s="12" t="s">
        <v>72</v>
      </c>
      <c r="G16" s="9">
        <f t="shared" si="0"/>
        <v>1047</v>
      </c>
      <c r="H16" s="9">
        <f>G16</f>
        <v>1047</v>
      </c>
      <c r="I16" s="9">
        <f>$L$1*1</f>
        <v>16</v>
      </c>
      <c r="J16" s="8">
        <v>1063</v>
      </c>
      <c r="K16" s="12">
        <f>H16+I16-J16</f>
        <v>0</v>
      </c>
      <c r="L16" s="19"/>
    </row>
    <row r="17" spans="1:12" ht="12.75">
      <c r="A17" s="13" t="s">
        <v>13</v>
      </c>
      <c r="B17" s="14" t="s">
        <v>15</v>
      </c>
      <c r="C17" s="15">
        <v>50</v>
      </c>
      <c r="D17" s="16" t="s">
        <v>37</v>
      </c>
      <c r="E17" s="14">
        <v>546</v>
      </c>
      <c r="F17" s="17" t="s">
        <v>72</v>
      </c>
      <c r="G17" s="14">
        <f t="shared" si="0"/>
        <v>628</v>
      </c>
      <c r="H17" s="14">
        <f>SUM(G17:G20)</f>
        <v>3251</v>
      </c>
      <c r="I17" s="14">
        <f>$L$1*4</f>
        <v>64</v>
      </c>
      <c r="J17" s="13">
        <f>1040+2275</f>
        <v>3315</v>
      </c>
      <c r="K17" s="17">
        <f>H17+I17-J17</f>
        <v>0</v>
      </c>
      <c r="L17" s="19"/>
    </row>
    <row r="18" spans="1:12" ht="12.75">
      <c r="A18" s="13" t="s">
        <v>13</v>
      </c>
      <c r="B18" s="14" t="s">
        <v>17</v>
      </c>
      <c r="C18" s="15">
        <v>48</v>
      </c>
      <c r="D18" s="16" t="s">
        <v>40</v>
      </c>
      <c r="E18" s="14">
        <v>870</v>
      </c>
      <c r="F18" s="17" t="s">
        <v>72</v>
      </c>
      <c r="G18" s="14">
        <f t="shared" si="0"/>
        <v>1001</v>
      </c>
      <c r="H18" s="14"/>
      <c r="I18" s="14"/>
      <c r="J18" s="13"/>
      <c r="K18" s="17"/>
      <c r="L18" s="19"/>
    </row>
    <row r="19" spans="1:12" ht="12.75">
      <c r="A19" s="13" t="s">
        <v>13</v>
      </c>
      <c r="B19" s="14" t="s">
        <v>14</v>
      </c>
      <c r="C19" s="15">
        <v>48</v>
      </c>
      <c r="D19" s="16" t="s">
        <v>4</v>
      </c>
      <c r="E19" s="14">
        <v>890</v>
      </c>
      <c r="F19" s="17" t="s">
        <v>72</v>
      </c>
      <c r="G19" s="14">
        <f t="shared" si="0"/>
        <v>1024</v>
      </c>
      <c r="H19" s="14"/>
      <c r="I19" s="14"/>
      <c r="J19" s="13"/>
      <c r="K19" s="17"/>
      <c r="L19" s="19"/>
    </row>
    <row r="20" spans="1:12" ht="12.75">
      <c r="A20" s="13" t="s">
        <v>13</v>
      </c>
      <c r="B20" s="14" t="s">
        <v>16</v>
      </c>
      <c r="C20" s="15">
        <v>50</v>
      </c>
      <c r="D20" s="16" t="s">
        <v>38</v>
      </c>
      <c r="E20" s="14">
        <v>520</v>
      </c>
      <c r="F20" s="17" t="s">
        <v>72</v>
      </c>
      <c r="G20" s="14">
        <f t="shared" si="0"/>
        <v>598</v>
      </c>
      <c r="H20" s="14"/>
      <c r="I20" s="14"/>
      <c r="J20" s="13"/>
      <c r="K20" s="17"/>
      <c r="L20" s="19"/>
    </row>
    <row r="21" spans="1:12" ht="12.75">
      <c r="A21" s="8" t="s">
        <v>2</v>
      </c>
      <c r="B21" s="9" t="s">
        <v>3</v>
      </c>
      <c r="C21" s="10">
        <v>56</v>
      </c>
      <c r="D21" s="11" t="s">
        <v>4</v>
      </c>
      <c r="E21" s="9">
        <v>250</v>
      </c>
      <c r="F21" s="12" t="s">
        <v>72</v>
      </c>
      <c r="G21" s="9">
        <f t="shared" si="0"/>
        <v>288</v>
      </c>
      <c r="H21" s="9">
        <f>SUM(G21:G22)</f>
        <v>691</v>
      </c>
      <c r="I21" s="9">
        <f>$L$1*2</f>
        <v>32</v>
      </c>
      <c r="J21" s="8">
        <v>723</v>
      </c>
      <c r="K21" s="12">
        <f>H21+I21-J21</f>
        <v>0</v>
      </c>
      <c r="L21" s="19"/>
    </row>
    <row r="22" spans="1:12" ht="12.75">
      <c r="A22" s="8" t="s">
        <v>2</v>
      </c>
      <c r="B22" s="9" t="s">
        <v>58</v>
      </c>
      <c r="C22" s="10">
        <v>56</v>
      </c>
      <c r="D22" s="11" t="s">
        <v>71</v>
      </c>
      <c r="E22" s="9">
        <v>350</v>
      </c>
      <c r="F22" s="12" t="s">
        <v>72</v>
      </c>
      <c r="G22" s="9">
        <f t="shared" si="0"/>
        <v>403</v>
      </c>
      <c r="H22" s="9"/>
      <c r="I22" s="9"/>
      <c r="J22" s="8"/>
      <c r="K22" s="12"/>
      <c r="L22" s="19"/>
    </row>
    <row r="23" spans="1:12" ht="12.75">
      <c r="A23" s="13" t="s">
        <v>5</v>
      </c>
      <c r="B23" s="14" t="s">
        <v>6</v>
      </c>
      <c r="C23" s="15">
        <v>44</v>
      </c>
      <c r="D23" s="16" t="s">
        <v>35</v>
      </c>
      <c r="E23" s="14">
        <v>477</v>
      </c>
      <c r="F23" s="17" t="s">
        <v>72</v>
      </c>
      <c r="G23" s="14">
        <f t="shared" si="0"/>
        <v>549</v>
      </c>
      <c r="H23" s="14">
        <f>G23</f>
        <v>549</v>
      </c>
      <c r="I23" s="14">
        <f>$L$1*1</f>
        <v>16</v>
      </c>
      <c r="J23" s="13">
        <v>565</v>
      </c>
      <c r="K23" s="17">
        <f>H23+I23-J23</f>
        <v>0</v>
      </c>
      <c r="L23" s="19"/>
    </row>
    <row r="24" spans="1:13" ht="12.75">
      <c r="A24" s="8" t="s">
        <v>21</v>
      </c>
      <c r="B24" s="9" t="s">
        <v>20</v>
      </c>
      <c r="C24" s="10">
        <v>56</v>
      </c>
      <c r="D24" s="11" t="s">
        <v>34</v>
      </c>
      <c r="E24" s="9">
        <v>264</v>
      </c>
      <c r="F24" s="12" t="s">
        <v>72</v>
      </c>
      <c r="G24" s="9">
        <f t="shared" si="0"/>
        <v>304</v>
      </c>
      <c r="H24" s="9">
        <f>SUM(G24:G25)</f>
        <v>574</v>
      </c>
      <c r="I24" s="9">
        <f>$L$1*2</f>
        <v>32</v>
      </c>
      <c r="J24" s="8">
        <v>606</v>
      </c>
      <c r="K24" s="12">
        <f>H24+I24-J24</f>
        <v>0</v>
      </c>
      <c r="L24" s="19"/>
      <c r="M24" s="21"/>
    </row>
    <row r="25" spans="1:12" ht="12.75">
      <c r="A25" s="8" t="s">
        <v>21</v>
      </c>
      <c r="B25" s="9" t="s">
        <v>22</v>
      </c>
      <c r="C25" s="10">
        <v>56</v>
      </c>
      <c r="D25" s="11" t="s">
        <v>43</v>
      </c>
      <c r="E25" s="9">
        <v>234</v>
      </c>
      <c r="F25" s="12" t="s">
        <v>72</v>
      </c>
      <c r="G25" s="9">
        <f t="shared" si="0"/>
        <v>270</v>
      </c>
      <c r="H25" s="9"/>
      <c r="I25" s="9"/>
      <c r="J25" s="8"/>
      <c r="K25" s="12"/>
      <c r="L25" s="19"/>
    </row>
    <row r="26" spans="1:12" ht="12.75">
      <c r="A26" s="13" t="s">
        <v>10</v>
      </c>
      <c r="B26" s="14" t="s">
        <v>29</v>
      </c>
      <c r="C26" s="15">
        <v>52</v>
      </c>
      <c r="D26" s="16" t="s">
        <v>36</v>
      </c>
      <c r="E26" s="14">
        <v>580</v>
      </c>
      <c r="F26" s="17" t="s">
        <v>72</v>
      </c>
      <c r="G26" s="14">
        <f t="shared" si="0"/>
        <v>667</v>
      </c>
      <c r="H26" s="14">
        <f>SUM(G26:G28)</f>
        <v>1949</v>
      </c>
      <c r="I26" s="14">
        <f>$L$1*3</f>
        <v>48</v>
      </c>
      <c r="J26" s="13">
        <f>1940+57</f>
        <v>1997</v>
      </c>
      <c r="K26" s="17">
        <f>H26+I26-J26</f>
        <v>0</v>
      </c>
      <c r="L26" s="19"/>
    </row>
    <row r="27" spans="1:12" ht="12.75">
      <c r="A27" s="13" t="s">
        <v>10</v>
      </c>
      <c r="B27" s="14" t="s">
        <v>51</v>
      </c>
      <c r="C27" s="15">
        <v>52</v>
      </c>
      <c r="D27" s="16" t="s">
        <v>11</v>
      </c>
      <c r="E27" s="14">
        <v>700</v>
      </c>
      <c r="F27" s="17" t="s">
        <v>72</v>
      </c>
      <c r="G27" s="14">
        <f t="shared" si="0"/>
        <v>805</v>
      </c>
      <c r="H27" s="14"/>
      <c r="I27" s="14"/>
      <c r="J27" s="13"/>
      <c r="K27" s="17"/>
      <c r="L27" s="19"/>
    </row>
    <row r="28" spans="1:12" ht="12.75">
      <c r="A28" s="13" t="s">
        <v>10</v>
      </c>
      <c r="B28" s="14" t="s">
        <v>52</v>
      </c>
      <c r="C28" s="15">
        <v>52</v>
      </c>
      <c r="D28" s="16" t="s">
        <v>12</v>
      </c>
      <c r="E28" s="14">
        <v>414</v>
      </c>
      <c r="F28" s="17" t="s">
        <v>72</v>
      </c>
      <c r="G28" s="14">
        <f t="shared" si="0"/>
        <v>477</v>
      </c>
      <c r="H28" s="14"/>
      <c r="I28" s="14"/>
      <c r="J28" s="13"/>
      <c r="K28" s="17"/>
      <c r="L28" s="19"/>
    </row>
  </sheetData>
  <sheetProtection formatCells="0" formatColumns="0" formatRows="0" insertColumns="0" insertRows="0" insertHyperlinks="0" deleteColumns="0" deleteRows="0" sort="0" autoFilter="0" pivotTables="0"/>
  <autoFilter ref="B1:F28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Home PC</cp:lastModifiedBy>
  <cp:lastPrinted>2014-12-18T04:17:03Z</cp:lastPrinted>
  <dcterms:created xsi:type="dcterms:W3CDTF">2014-12-04T09:13:05Z</dcterms:created>
  <dcterms:modified xsi:type="dcterms:W3CDTF">2014-12-20T06:09:34Z</dcterms:modified>
  <cp:category/>
  <cp:version/>
  <cp:contentType/>
  <cp:contentStatus/>
</cp:coreProperties>
</file>