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<sst xmlns="http://schemas.openxmlformats.org/spreadsheetml/2006/main" count="597" uniqueCount="292">
  <si>
    <t>ПРАЙС-ЛИСТ</t>
  </si>
  <si>
    <t>ООО "Осака", 123 007, г. Москва, Ул. 4-ая
Магистральная, 11, стр. 2, офис 41,
тел.: +7 499 7500 789, info@japonica.ru,
http://www.japonica.ru</t>
  </si>
  <si>
    <t>Утверждённая форма заказа покупателя</t>
  </si>
  <si>
    <t>Цены указаны согласно профилю клиента на:</t>
  </si>
  <si>
    <t>ИТОГО В ЗАКАЗЕ:</t>
  </si>
  <si>
    <t>08.05.2015</t>
  </si>
  <si>
    <t>Объём, м3</t>
  </si>
  <si>
    <t>Количество, шт.</t>
  </si>
  <si>
    <t>Масса, кг</t>
  </si>
  <si>
    <t>Стоимость, руб.</t>
  </si>
  <si>
    <t>Заполнять строго в штуках!</t>
  </si>
  <si>
    <t>Ценовая группа/ Номенклатура/ Характеристика номенклатуры</t>
  </si>
  <si>
    <t>Изображение</t>
  </si>
  <si>
    <t>Артикул</t>
  </si>
  <si>
    <t>Штрихкод</t>
  </si>
  <si>
    <t>Описание</t>
  </si>
  <si>
    <t>штук  в</t>
  </si>
  <si>
    <t>Остаток</t>
  </si>
  <si>
    <t>*ОПТ</t>
  </si>
  <si>
    <t>*МРЦ</t>
  </si>
  <si>
    <t>*РРЦ</t>
  </si>
  <si>
    <t>Заказ,</t>
  </si>
  <si>
    <t>объём,</t>
  </si>
  <si>
    <t>масса,</t>
  </si>
  <si>
    <t>Сумма</t>
  </si>
  <si>
    <t>коробке</t>
  </si>
  <si>
    <t>на складе</t>
  </si>
  <si>
    <t>Цена</t>
  </si>
  <si>
    <t>Ед.</t>
  </si>
  <si>
    <t>шт.</t>
  </si>
  <si>
    <t>всего м3</t>
  </si>
  <si>
    <t>всего кг</t>
  </si>
  <si>
    <t>Наименование</t>
  </si>
  <si>
    <t>КАТАЛОГ</t>
  </si>
  <si>
    <t>001.  СПЕЦИАЛЬНЫЕ ПРЕДЛОЖЕНИЯ</t>
  </si>
  <si>
    <t>Зубные щетки.Наборы.</t>
  </si>
  <si>
    <t>Набор: Зубная щетка Fresh жестк. 1шт,Зубная щетка Fresh жестк. 1шт,Зубная щетка Fresh ср.жестк.1шт</t>
  </si>
  <si>
    <t>122130
Dentalpro Зубная щетка Fresh Hard-Tip жесткая
Прекрасно удаляет налет с задней поверхности зубов.
Размещение специальных жестких щетинок в верхней части головки позволяют значительно повысить эффективность очистки.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
122134
Dentalpro Зубная щетка Fresh M-Cut жесткая
Специально выстриженная рифленая щетина способствует хорошей очистке пространства между зубами, где часто возникает кариес.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
122129
Dentalpro Зубная щетка Fresh Hard-Tip средн. жесткость
Прекрасно удаляет налет с задней поверхности зубов.
Размещение специальных жестких щетинок в верхней части головки позволяют значительно повысить эффективность очистки.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t>
  </si>
  <si>
    <t>шт</t>
  </si>
  <si>
    <t>Набор:Зубная щетка Fresh ср. жестк. 1шт, Зубная щетка Fresh ср. жестк.1шт, Зубная щетка Fresh жестк.</t>
  </si>
  <si>
    <t>122148 
Dentalpro Зубная щетка Fresh M-Cut средн. жесткость
Специально выстриженная рифленая щетина способствует хорошей очистке пространства между зубами, где часто возникает кариес.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
122146
Dentalpro Зубная щетка Fresh Spiral-Tip средн. жесткость
Спиральная форма щетинок позволяет чистить даже боковой стороной. Такая конструкция позволяет эффективно очищать поверхность зубов при любой силе нажатия.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
122132, 122147
Dentalpro Зубная щетка Fresh Spiral-Tip жесткая
Спиральная форма щетинок позволяет чистить даже боковой стороной. Такая конструкция позволяет эффективно очищать поверхность зубов при любой силе нажатия.
Не оказывает травмирующего воздействия на десны. 
Удобная форма ручки и резиновая накладка на ней обеспечивают контроль за движением щетки, маневренность и комфорт в использовании.
Способ применения: нанести на влажную щетку зубную пасту или порошок. Чистить зубы в течение 2-3 минут.
Состав: 
 нейлон, полипропилен, EPMD, полиолы.</t>
  </si>
  <si>
    <t>004.  ROLAND</t>
  </si>
  <si>
    <t>ССП Гель для ресниц Roland 9 мл</t>
  </si>
  <si>
    <t>"BON LOSHI" блестящий взгляд
Апельсиновая цедра, плацента, сверция, женьшень, пантенол:
- усиливает кровообращение
- выводит токсины
- защита от UV-лучей
- укрепление ресниц
- наполнение витаминами
- регенерация ресниц
- антисептические свойства
Результат: ресницы насыщены питательными компонентами, что делает их сильными, увлажненными, предотвращая ломкость и стимулируя рост ресниц.
Природная красота воссстановлена, ваши глаза еще привлекательнее.
Способ применения: аккуратно нанести гель щеточкой на ресницы от основания до кончиков. В случае нанесения под тушь, дать гелю высохнуть
Состав:   Вода, этанол, алкилакрилатные сополимеры, экстракт апельсиновой цедры, 
пантенол, экстракт плаценты, экстракт женьшеня, экстракт сверции, гидролизат кератина, 
AMP, гидроксиэтилцеллюлоза, ППГ-4 цетет -20, BG, метилпарабен , 
феноксиэтанол
Объем 9 мл</t>
  </si>
  <si>
    <t>есть на складе</t>
  </si>
  <si>
    <t>ССП Гель для умывания с изофлавоном и экстрактом бусенника Roland 140 гр</t>
  </si>
  <si>
    <t>Изофлавон - уменьшает глубину морщин,
омоложение тканей, элистичность кожи
Экстракт бусенника - увлажняет кожу, успокаивает кожу,
отбеливающий эффект, противоспалительное действие
РЕЗУЛЬТАТ: кожа очищенная, увлажненная, упругая,
эластичная, насыщенная витаминами и минералами, сияет здоровьем
и молодостью. 
Способ применения: легкими движениями нанести на кожу лица, помассировать и смыть водой.
Состав:  вода, DPG, глицерин PEG-7 жирная кислота пальмового масла, экстракт перловой крупы, экстракт сои, дервиат витамин С (аскорбилэтил), BG, ксантовая камедь, карбомер, гидроксид калия, этидронат 4Na, ВНТ, метилпарабен, феноэкситанол, парфюмерная отдушка.
Объем 140  мл</t>
  </si>
  <si>
    <t>ССП Крем-молочко для тела с воробейником Roland 485 мл</t>
  </si>
  <si>
    <t>Экстракт воробейника - активно увлажняет,
устраняет мелкие морщинки, восстанавливает эпидермис,
стимулирует иммунитет кожи.
РЕЗУЛЬТАТ: кожа увлажненная, покрытая тончайшим слоем,
который освежает и смягчает ее, выравнивает цвет и рельеф.
крем - молочко быстро впитывается, не оставляя чувство липкости.
Способ применения: выдавить необходимое количество средства и массажными движениями нанести на кожу
Состав:  Вода, DPG, минеральное масло, экстракт корня воробейника, 
экстракт арники, экстракт зверобоя, экстракт плюща, экстракт конского каштана, 
экстракт гамамелиса, экстракт виноградных листьев, этанол, красный 227, синий 1,
 карбомер, феноксиэтанол, гидроксиэтилцеллюлоза, метилпарабен, гидроксид K, 
стеарет -13, сорбитансесквиолеат, BG</t>
  </si>
  <si>
    <t>ССП Крем-молочко для тела с экстрактом ячменя Roland 485 мл</t>
  </si>
  <si>
    <t>Экстракт ячменя - повышает тонус кожи, регенирует клетки,
делает кожу гладкой и мягкой, активизирует обменные процессы
РЕЗУЛЬАТ: кожа увлажненная, покрытая тончайшим слоем, который освежает
и смягчает ее, выравнивает цвет и рельеф,
крем-молочко быстро впитывается, не оставляя чувство липкости.
Способ применения: выдавить необходимое количество средства и массажными движениями нанести на кожу
Состав:   Вода, DPG, минеральное масло, экстракт ячменя, экстракт арники, экстракт зверобоя, экстракт плюща, 
экстракт конского каштана, экстракт гамамелиса, экстракт виноградных листьев,
лошадиное  масло, карбомер, феноксиэтанол, гидроксиэтилцеллюлоза, 
метилпарабен, гидроксид К, Стеарет - 13, сорбитансесквиолеат, BG</t>
  </si>
  <si>
    <t>008.  JAPAN GATEWAY</t>
  </si>
  <si>
    <t>Dear Jungle</t>
  </si>
  <si>
    <t>ССП Кондиционер для волос Dear Jungle востановление 500 мл</t>
  </si>
  <si>
    <t>Кондиционер  «Dear Jungle Repair» - Ультра-восстановление
Безсиликоновый шампунь смоет все загрязнения, подготовив Ваши волосы к интенсивному питанию, а силикон, содержащийся в кондиционере, запечатает полезные компоненты на Ваших волосах до следующего мытья головы.
9 - специально отобранных экстрактов, сок малины и лайма, 
3 натуральных масла и гидролизованный кератин преобразят и наполнят Ваши волосы энергией!  
Способ применения: после мытья головы безсиликоновым шампунем  «Dear Jungle Repair», нанесите ополаскиватель
 на влажные волосы на расстоянии 4 - 5 сантиметров от корней, оставьте на 2 - 3 мин., смойте теплой водой, и Ваши волосы будут Вам благодарны!
Состав: Вода, стеариловый спирт, бегениловый спирт, stearoxytrimoniumхлорид, изопропилпальмитат, стеарамидопропилдиметиламин, диметикон, Cyclopentasiloxane, ЗикоКозимо- хлорид, Al тримониумхлорид, ПЭГ-200, гидрогени- зированное касторовое масло, гидрогенизированные Coco-глицериды, октилдодеканол, экстракт орхидеи, экстракт пиона, экстракт аруба, экстракт карамбола, экстракт маракуйя, сок малины, плоды папайи экстракт, алоэ вера экстракт листьев, сок лайма, ацеролы, масло африканского манго, миндальное масло, масло плодов Oomitenguyashi, гидроксипропилхитозана, гидролизованный кера- тин (вата), экстракты морских водорос- лей, амодиметикон, молочная кислота, глицерин, BG, цетиловыйспирт, токоферол, этанол, сахароза, аромат, феноксиэтанол, Е218.</t>
  </si>
  <si>
    <t>ССП Кондиционер для волос Dear Jungle для кожи головы 500 мл</t>
  </si>
  <si>
    <t>Кондиционер- «Dear Jungle Scalp» - Для чувствительной кожи.
В уходе «Dear Jungle Scalp» - 
и шампунь и кондиционер 
не содержат силикона.
 Вся серия призвана бережно заботится о поврежденной и чувстви- тельной коже головы.
12 - специально отобранных экстрактов, сок малины и манго, 
3 натуральных масла и пантенол преобразят и наполнят Ваши волосы энергией!
Способ применения: после мытья головы шампунем  «Dear Jungle Scalp» - массажными движениями вотрите безсиликоновый кондиционер в кожу головы - стимулируя кровообращение, распределите по всей длинне волос. Оставьте на 2-3 мин., смойте теплой водой, и Вы получите бесконечно благодарные Вам волосы и кожу головы!
Обьем: 500мл.
Состав: Вода, этилгексилпальмитат, изостеариновая кислота гидрогенизированное касторовое масло, стеарамидопропилдиметиламин, стеарило- вый спирт, цетиловый спирт, isopentyldiol, изопропилпальмитат, масло  карите, молочная кислота, stearoxytrimoniumхлорид, гидроксиэтилцеллюлоза, поликватерний-48 , поликватерния-39, -7 поликватерния, глицирризиномкислоты 2K, экст- ракт орхидеи, экстракт пиона, экстракт аруба, экстракт карамбола, экстракт ма- ракуйя, сок малины, экстракт центеллы, экстракт окопника, экстракт розового яблока, экстракт плодов черимойя, масло виноградных косточек, масло авокадо, масло плодов асай, экстракт хлорелла, пантенол, экстракт коралло- вых водорослей, BG, сок манго, экстракт мангостина, токоферол, этанол, ароматизатор, феноксиэтанол, E218.</t>
  </si>
  <si>
    <t>ССП Кондиционер для волос Dear Jungle увлажнение 500 мл</t>
  </si>
  <si>
    <t>Кондиционер - «Dear Jungle Moist» - Ультра-увлажнение
Избирательное действие силикона.
Безсиликоновый шампунь смоет все загрязнения подготовив Ваши волосы к интенсивному питанию, а силикон, содержащийся в кондиционере, запечатает полезные компоненты на Ваших волосах до следующего мытья головы.
10 - специально отобранных экстрактов, сок малины, 
3 натуральных масла и гиалуроновая кислота преобразят и наполнят Ваши волосы энергией!
Способ применения: после мытья головы безсиликоновым шампунем  «Dear Jungle Moist», нанесите ополаскиватель на влажные волосы на расстоянии 4 - 5 сантиметров от корней, оставьте на 2 - 3 мин., смойте теплой водой, и Ваши волосы будут Вам благодарны!
Обьем: 500 мл.
Состав: Вода, этилгексилпальмитат, изостеари- новая кислота гидрогенизированное касторовое масло, стеарамидопропилдиметиламин, стеариловый спирт, цетиловый спирт, isopentyldiol, изопропилпальмитат, масло  карите, молочная кислота, stearoxytrimoniumхлорид, гидроксиэтилцеллюлоза, поликватерний-48 , поликватерния-39, -7 поли- кватерния, глицирризиномкислоты 2K, экстракт орхидеи, экстракт пиона, экстракт аруба, экстракт карамбола, экстракт маракуйя, сок малины, экстракт центеллы, экстракт окоп- ника, экстракт розового яблока, экстракт плодов черимойя, масло виноградных косточек, масло авокадо, масло плодов асай, экстракт хлорелла, пантенол, экстракт коралловых водорослей, BG, сок манго, экстракт мангостина, токоферол, этанол, аромат, феноксиэтанол, E218.</t>
  </si>
  <si>
    <t>ССП Шампунь для волос Dear Jungle востановление 500 мл</t>
  </si>
  <si>
    <t>Шампунь «Dear Jungle Repair» Ультра-восстановление
Безсиликоновый шампунь смоет все загрязнения, подготовив Ваши волосы к интенсивному питанию, а силикон, содержащийся в кондиционере, запечатает полезные компоненты на Ваших волосах до следующего мытья головы. 
9 - специально отобранных экстрактов, сок малины и лайма, 
3 натуральных масла и гидролизованный кератин преобразят и наполнят Ваши волосы энергией!
Лимонная кислота - позволяет сохранить все полезные свойства натуральных компонентов, обладает иммуномодулирующими и анти- оксидантными свойствами. 
Способ применения: нанесите шампунь «Dear Jungle Repair» на влажные волосы, вспеньте массирующими движениями, смойте теплой водой, и Ваши волосы будут Вам благодарны!
Обьем: 500 мл.
Состав: вода, лаурет сульфат Na, кокамидопропилбетаин, кокамид DEA, кокамидопропилбетаин, кокоил глутамата ТЕА, лауретсульфосукцинату 2Na, жирной кислоты кокосового масла PEG-7 глицерил, циклогексана-1,4 - дикарбоновой кислоты бисэто- ксидигликоля, гликоль гидроксипропила эфир, ППГ-4 цетет, поликватерния-48, поликватерния-10, поликватерния-7, хлорид гидроксипропила тримо- ниум крахмал, экстракт орхидеи, корень пиона экстракт, экстракт аруба, экстракт карамбола, экстракт маракуйя, сок ма- лины, экстракт плодов папайи, экстракт алоэ вера, сок лайма, экстракт ацеролы,  масло африканского манго, миндальное масло, масло   Oomitenguyashi, гидрокси пропилхитозана, гидролизованный кератин, экстракт морских водо- рослей, хлорид натрия, лимонная кис- лота, Na, гидроксид натрия, BG, токоферол, этанол, сахарозу, лимонную  кислоту, EDTA-2Na, аромат, бензойная кислота Na, феноксиэтанол, E218.</t>
  </si>
  <si>
    <t>ССП Шампунь для волос Dear Jungle для кожи головы 500 мл</t>
  </si>
  <si>
    <t>Шампунь  «Dear Jungle Scalp» -для чувствительной кожи 
В уходе «Dear Jungle Scalp» - и шампунь и кондиционер не содержат силикона.
Вся серия призвана бережно заботится о поврежденной и чувствительной коже головы.
Безсиликоновый шампунь смоет все загрязнения, подготовив Ваши волосы к интенсивному питанию.
12 - специально отобранных экстрактов, сок малины и манго, 
3 натуральных масла и пантенол преобразят и наполнят Ваши волосы энергией!
Лимонная кислота - позволяет сохранить все полезные свойства натуральных компонентов, обладает иммуномодулирующими и антиоксидантными свойствами. 
Способ применения: нанесите шампунь «Dear Jungle Scalp» на влажные волосы, вспеньте массирующими движениями, смойте теплой водой, и Ваши волосы будут Вам благодарны!
Состав: Вода, лауретсульфат Na, кокамидопропилбетаин, кокамидDEA, кокамидопропилбетаин, кокоилглутаматаТЕА, лауретсульфосукцинату2Na, жирной кислоты кокосового масла PEG-7 глицерил, циклогексана -1, 4 -дикарбоновой кислоты бис этоксидигликоля, гликоль гидроксипропилаэфир, ППГ-4 цетет, поликватерния-48, поликватерния-10, поликватерния-7, хлорид гидроксипропилатримониумкрахмал, экстракт орхидеи, корень пиона экстракт, экстракт аруба, экстракт ка- рамбола, экстракт маракуйя, сок малины, экстракт центеллы, экстракт окопника, экстракт розового яблока, экстракт плодов черимойя, масло виноградных косточек, масло авокадо, масло плодов асай, экст- ракт хлорелла, пантенол, экстракт корал- ловых водорослей, BG, сок манго, экстракт мангостина, лимонная кислота, EDTA-2Na, токоферол, этанол , аромат, бензойная кислота Na, феноксиэтанол, E218.</t>
  </si>
  <si>
    <t>ССП Шампунь для волос Dear Jungle увлажнение 500 мл</t>
  </si>
  <si>
    <t>Шампунь DEAR JUNGLE Moist - ультра увлажнение!
Избирательное действие силикона!
Безсиликоновый шампунь смоет все загрязнения подготовив Ваши волосы к интенсивному питанию, а силикон, содержащийся в кондиционере, запечатает полезные компоненты на Ваших волосах до следующего мытья головы.
10 - специально отобранных экстрактов, сок малины, 
3 натуральных масла и гиалуроновая кислота преобразят и наполнят Ваши волосы энергией!
Лимонная и сорбиновая кислоты - позволяют сохранить все полезные свойства натуральных компонентов, обладают иммуномодулирующими и антиоксидантными свойствами. 
Способ применения: нанесите шампунь «Dear Jungle Repair» на влажные волосы, вспеньте массирующими движениями, смойте теплой водой, и Ваши волосы будут Вам благодарны!
обьем: 500
Состав: Вода, лауретсульфат Na, кокамидопропилбетаин, кокамидDEA, кокамидопропилбетаин, кокоилглутамата ТЕА, лауретсульфосукцинату2Na, жирной кислоты кокосового масла PEG-7 глицерил, циклогексана-1, 4-дикарбоновой кислоты бис это- ксидигликоля, гликоль гидроксипропилаэфир, ППГ-4 цетет, поликватерния-48, поликватерния-10, поликватерния-7, хлорид гидроксипропилатримониумкрахмал, экстракт орхидеи, корень пиона экстракт, экстракт аруба, экстракт карамбола, экстракт маракуйя, сок ма- лины, экстракт центеллы, экстракт окоп- ника, экстракт розового яблока, экстракт плодов черимойя, масло виноградных косточек, масло авокадо, масло плодов асаи, экстракт хлорелла, пантенол, экст- ракт коралловых водорослей, BG, сок манго, экстракт мангостина, лимонная кислота, EDTA-2Na, токоферол, этанол , аромат, бензойная кислота Na, феноксиэтанол, E218.</t>
  </si>
  <si>
    <t>Hilaris</t>
  </si>
  <si>
    <t>ССП Гель-мыло для душа Hilaris Cleariris 500 мл</t>
  </si>
  <si>
    <t>Гель - мыло для душа серии "Hilaris Cleariris" - это уникальные компоненты, исключительное качество и инновации в заботе о Вашей коже!
Только натуральное мыло без продуктов нефтепереработки!
Гриб Сироки - "природная гиалуроновая кислота"!
3 специальных ингридиента для нормальной кожи.
Арбутин - прекрасно увлажняет и дарит коже чувство легкости.
Масло плодов личи - защищает от ультрафиолетовых лучей и борется с пигментными пятнами.
Экстракт плодов родомирта - дарит коже здоровое сияние.
Яркий и свежий, цветочный аромат, подобно прозрачному утреннему воздуху - преобразит время проведенное в ванной.
Способ применения: нанесите гель - мыло для душа на тело при помощи мочалки, смойте теплой водой и Вы насладитесь исключительной чистотой Вашей кожи!
Важно:
натуральные компоненты входящие в состав крем - геля для душа, могут давать помутнение при понижении температуры ниже 10 градусов.
это никак не сказывается на качестве продукта! Вы вернете гелю прежний образ возвратив его в нормальную температуру.
Объем: 500 мл
Размеры: 69.3mm×H192.3mm
Состав: вода, лауриновая кислота, гидроксилированный К, миристиновая кислота, DPG, глицерин, пальмитиновая кислота, полисахариды гриба Сироки, арбутин, цистеин, экстракт плодов родомирта, аскорбиновая кислота, олеиновая кислота, EDTA- 2Na, трегалоза, бутилен гликоль, гидроксипропил гуаровая камедь, гидроксиэтилцеллюлоза, гидроксипропилметилцеллюлоза, бетаин,Е218, аромат.</t>
  </si>
  <si>
    <t>ССП Гель-мыло для душа Hilaris Moistfleur 500 мл</t>
  </si>
  <si>
    <t>Гель - мыло для душа серии "Hilaris Moistfleur" - это уникальные компоненты, исключительное качество и инновации в заботе о Вашей коже!
Только натуральное мыло без продуктов нефтепереработки!
Гриб Сироки - "природная гиалуроновая кислота"!
3 специальных ингридиента для сухой кожи.
Масло камелии - ухаживает и защищает не создавая липкой пленки.
Сок моринды - питает кожу и восстанавливает ее защитные функции.
Экстракт китайского финика - увлажняет и способствует обновлению эпидермиса.
Яркий и свежий, цитрусовый аромат, подобно прозрачному утреннему воздуху - преобразит время проведенное в ванной.
Способ применения: нанесите гель - мыло для душа на тело при помощи мочалки, смойте теплой водой и Вы насладитесь исключительной чистотой Вашей кожи!
Важно:
натуральные компоненты входящие в состав крем - геля для душа, могут давать помутнение при понижении температуры ниже 10 градусов.
это никак не сказывается на качестве продукта! Вы вернете гелю прежний образ возвратив его в нормальную температуру.
Объем: 500 мл
Размеры: 69.3mm×H192.3mm
Состав: вода, лауриновая кислота, глицерин, гидроксилированный К, миристиновая кислота, DPG,  пальмитиновая кислота, полисахариды гриба Сироки, арбутин, масло камелии, сок плодов моринады, экстракт плодов китайского финика, олеиновая кислота, трегалоза, EDTA -2Na, токоферол, аскорбилпальмитат, лецитин, бутилен гликоль, гидроксипропил гуаровая камедь, гидроксиэтилцеллюлоза, гидроксипропилметилцеллюлоза, бетаин, Е218, ароматр.</t>
  </si>
  <si>
    <t>ССП Смываемый кондиционер для тела Hilaris Cleariris 500 мл</t>
  </si>
  <si>
    <t>Уникальнрые компоненты, исключительное качество и инновации в заботе о вашей коже.
только натуральное мыло без продуктов нефтепереработки .
гриб сироки - природная гиалуроновая кислота.
3 специальных ингредиента для каждого типа кожи.
арбутин - пркрасно увлажняет и дарит коже чевство легкости.
масло плодов личи - защищает от ультрофиолетовых лучей и борется с пигментными пятнами.
экстракт плодов родомирта - дарит коже здоровое сияние.
яркий и свежий цитрусовый аромат, подобно прозрачному утреннему воздух, преобразит время, проведенное в ванной.
способ применения: обеспечив исключительную чистоту своей коже при помощи гель-мела Hilaris Cleariris, не выходя из душа нанесите 
молочко - кондиционер на влажную кожу,  2-3 нажатия помпы, легкое нанесение и минута под легким душем подарят вашей коже незабываемое увлажнение.
важно: больше не нужно тратить время и силы на нанесение дополнительного ухода и ждать пока он высохнет на вашей коже.
просто просушите тело полотенцем и ухоженная кожа станет Вашим преимуществом
состав: вода, минеральные масла, глицерин, бутилен гликоль, полисахариды гриба Сироки, арбутин, цистеин, экстракт плодов родомирта, аскарбиновая кислота, 
карбомер, этидроновая кислота, ксантановая смола, гидрированный полиизобутен, полисорбат 60, гидрогенизированное касторовое масло PEG-40, сорбитан-стеарат, цетанол, феноксиэтанол, 
TEA, Е218, 216, Е214, аромат</t>
  </si>
  <si>
    <t>ССП Смываемый кондиционер для тела Hilaris Moistfleur 500 мл</t>
  </si>
  <si>
    <t>Уникальнрые компоненты, исключительное качество и инновации в заботе о вашей коже.
только натуральное мыло без продуктов нефтепереработки .
гриб сироки - природная гиалуроновая кислота.
3 специальных ингредиента для каждого типа кожи.
арбутин - пркрасно увлажняет и дарит коже чевство легкости.
масло камелии - ухаживвает не создавая липкой пленки.
сок моринды - питает кожу и восстанавливает ее защитные функции
экстракт китайского финика - увлажняет и способствует обновлению эпидермиса.
яркий и свежий цитрусовый аромат, подобно прозрачному утреннему воздух, преобразит время, проведенное в ванной.
способ применения: обеспечив исключительную чистоту своей коже при помощи гель-мела Hilaris Moistfleur, не выходя из душа нанесите 
молочко - кондиционер на влажную кожу,  2-3 нажатия помпы, легкое нанесение и минута под легким душем подарят вашей коже незабываемое увлажнение.
важно: больше не нужно тратить время и силы на нанесение дополнительного ухода и ждать пока он высохнет на вашей коже.
просто просушите тело полотенцем и ухоженная кожа станет Вашим преимуществом
состав: вода, минеральные масла, глицерин, бутилен гликоль, полисахариды гриба Сироки, масло камелии, сок  плодов моринды, экстракт плодов  китайского финика,  этидроновая кислота, ксантановая смола, гидрированный полиизобутен, полисорбат 60, гидрогенизированное касторовое масло PEG-40, сорбитанстеарат, цетанол, феноксиэтанол, TEA, Е218, 216, Е214, аромат</t>
  </si>
  <si>
    <t>Salon Deapres</t>
  </si>
  <si>
    <t>Востанавливающая эссенция утренний туман Salon Deapres 250 мл</t>
  </si>
  <si>
    <t>Salon Deapres «Утренний туман» – несмываемый бальзам от но-ватора японской косметологии JapanGateway для утреннего ухода. Предназначен для тех, кому важен дополнительный уход.
 Делает волосы гладкими перед укладкой в прическу. Покрывает пов-режденные участки волос защитным слоем, который противостоит нега-тивным воздействиям в течение всего дня.
 Содержит множество природных компонентов, среди которых экстракт листьев артишока колючего и гиалуронат натрия. 
 Рекомендуется использовать с полной серией средств Salon Deapres для сохра-нения постоянного результата.
 СПОСОБ ПРИМЕНЕНИЯ: нанести необходимое количество средства на сухие волосы перед утренней укладкой.
Состав: вода, спирт, экстракт листка Cynara scolymus, гиалуронат натрия, гидролизованный кон-хиолиновый протеин, растворимый протеогликан, экстракт листка Rubus fruticosus, гид-ролизованная яичная скорлупа, креатин, фильтрат ферментов молочно-кислых бактерий и ви-ноградного сока, дикокодимониум хлорид, BG, полисорбат 60, хлорид стеартримония, цетет-20, аромат, лимонная кислота, цитрат натрия, сульфат натрия, PEG, PEG-40, гидро-генезированное касторовое масло, PEG-12 диметикон, диме-тикон, амодиметикон, маль-тодекстрин, метилизотиазолинон, феноксиэтанол.</t>
  </si>
  <si>
    <t>Дневная поддерживающая эмульсия для волос Salon Deapres 120 мл</t>
  </si>
  <si>
    <t>Salon Deapres Дневной ароматизированный бальзам – несмываемый бальзам без силикона от новатора японской косметологии JapanGateway для применения в дневные часы. Предназначен для тех, кому важно, чтобы волосы выглядели ве-ликолепно в течение всего дня.
Заботится о поврежденных волосах, защищая волосы от ультрафиолетовых лучей, воздействия фена и других негативных факторов. Дарит неж-ный аромат в течение всего дня.
Содержит множество природных компонентов, среди которых масло камелии, экстракт сахарного тростника и гидролизованный кератин.
Рекомендуется использовать с полной серией средств Salon Deapres для сохранения постоян-ного результата.
 СПОСОБ ПРИМЕНЕНИЯ: нанести необходимое количество средства на сухие волосы. Может использоваться как парфюмированное средство в течение дня.
 Состав: вода, диметикон, масло семечки Comellia japonica, экстракт Saccharum officinarum, гидролизованный конхи-олиновый протеин, растворимый протеогликан, экстракт листка Cynara scolymus, экстракт листка Rubus fruticosus, аро-мат, гидролизованная яичная скорлупа, креатин, гидроли-зованный кератин, фильтрат ферментов молочно-кислых бактерий и виноградного сока, мальтодекстрин, полиг-лицерил-10, эйкозандиат/тетрадекандиат, глицерин, PEG-40, гидрогенезированное касторовое масло, полисорбат 60, C12-14 парет-12, лимонная кислота, цитрат натрия, бензофенон-4, BG, метилпарабен, метилизотиазолинон.</t>
  </si>
  <si>
    <t>Scalabo</t>
  </si>
  <si>
    <t>Scalabo Бальзам-кондиционер Daichi без силикона для мужчин антистатик и активатор роста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</si>
  <si>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Steartrimonium хлорид, 2-гексилдецил лауроил глутамат, минеральные масла, петролатум, глицерилстеарат SE, глицерин, пропилпарабен, феноксиэтанол, ароматизатор, экстракт косточек персика, бутилен гликоль, экстракт семян коикса,  экстракт косточек абрикоса, спирт, экстракт листьев мушмулы японской, экстракт листьев шалфея лекарственного,  экстракт из цветовлаванды, экстракт корней  шлемника байкальского, экстракт корней женьшеня, экстракт куркумы,  экстракт листьев вишни ёсино</t>
  </si>
  <si>
    <t>Scalabo Бальзам-кондиционер Hoshi без силикона для мужчин забота и увлажнение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</si>
  <si>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Distearyldimonium хлорид, минеральные масла, октилдодеканол , глицерин, пропилпарабен, поликватерния-7,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листьев карамболы, гидрогенезированный конхиолин, метилпарабен, экстракт плодов юдзу, экстракт кожуры цитрусовых.</t>
  </si>
  <si>
    <t>Scalabo Бальзам-кондиционер Kaze без силикона для мужчин детоксикация и жизненный тонус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</si>
  <si>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поликватерния-52, PEG-32, молочная кислота, метилпарабен, динатрий EDTA, лимонная кислота, цитрат натрия, дикалия глицирризат, гидроксиэтилцеллюлоза, цетиловый спирт, Steartrimonium хлорид, изопропиловый спирт, цетиловый этилгексаноат, токоферол, пропилпарабен, глицерин, поликватерния-48,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листьев гинко,  экстракт коптиса японского, экстракт листьев камелии,экстракт листьев вишни.</t>
  </si>
  <si>
    <t>Scalabo Бальзам-кондиционер Sora без силикона для мужчин устранение жирного блеска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</si>
  <si>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Steartrimonium хлорид, минеральные масла, петролатум, глицерилстеарат SE, глицерин, пропилпарабен, поликватерния-7,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каменоломки плетоносной, экстракт сои, экстракт корней горечавки, экстракт коры березы.</t>
  </si>
  <si>
    <t>Scalabo Бальзам-кондиционер Umi без силикона для мужчин иммунитет и экстра свежесть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</si>
  <si>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поликватерния-52, PEG-32, метилпарабен, динатрий EDTA, лимонная кислота, цитрат натрия, морская соль, дикалия глицирризат, цетиловый спирт, Steartrimonium хлорид, изопропиловый спирт, бегентримониум хлорид, кокамид МЕА, петролатум, токоферол, пропилпарабен, глицерин, спирт, феноксиэтанол, ароматизатор,  ментол, экстракт косточек персика, экстракт семян коикса,  экстракт косточек абрикоса, экстракт листьев вишни, экстракт листьев мушмулы японской, экстракт листьев шалфея лекарственного, экстракт водорослей, экстракт листьев мяты, экстракт розмарина, бутилен гликоль.</t>
  </si>
  <si>
    <t>Scalabo Шампунь Hoshi без силикона для мужчин забота и увлажнение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</si>
  <si>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шампунь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шампунь на влажные волосы, вспенить масирующими движениями и смыть теплой водой.
Результат- красивые волосы с пользой для кожи.
Состав: Вода, поликватерния-10, кокамидопропилбетаин, натрий C14-16 олефинсульфонат, TEA кокоил глютамат, Дистеарат PEG-150, метилпарабен, пропилпарабен, бутилпарабен, бензоат натрия, динатрий EDTA, кокамид DEA, децилглюкозид, метил Gluceth-20, феноксиэтанол, ароматизатор, ментол, экстракт косточек персика, бутилен гликоль, экстракт семян коикса, экстракт косточек абрикоса, спирт, экстракт листьев мушмулы японской, экстракт листьев шалфея лекарственного, экстракт листьев карамболы, гидрогенезированный конхиолин, экстракт плодов юдзу, экстракт кожуры цитрусовых, экстракт листьев вишни, глицирризинат калия, натрий Cocoamphopropionate, поликватерния-7, лимонная кислота, натрия цитрат</t>
  </si>
  <si>
    <t>Scalabo Шампунь Kaze без силикона для мужчин детоксикация и жизненный тонус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</si>
  <si>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шампунь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шампунь на влажные волосы, вспенить масирующими движениями и смыть теплой водой.
Результат- красивые волосы с пользой для кожи.
Состав:Вода, динатрий EDTA, поликватерния-10, метилпарабен, кокамид DEA,  натрий C14-16 олефинсульфонат, метил кокоил таурат натрия, кокамид МЕА, бензоат натрия, пропилпарабен, бутилпарабен, лимонная кислота , натрий лаурет-4 карбоксилат, натрийлауроил  метиламинопропилат, ментол,  феноксиэтанол, ароматизатор, экстракт косточек персика, бутилен гликоль, экстракт семян коикса, экстракт косточек абрикоса, спирт, экстракт листьев мушмулы японской, экстракт листьев шалфея лекарственного,экстракт листьев гинко,  экстракт коптиса японского, экстракт листьев камелии,экстракт листьев вишни, глицирризинат калия, натрий Cocoamphopropionate, лаурил гидроксисултаин, Поликватерния-48</t>
  </si>
  <si>
    <t>Scalabo Шампунь Sora без силикона для мужчин устранение жирного блеска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</si>
  <si>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шампунь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шампунь на влажные волосы, вспенить масирующими движениями и смыть теплой водой.
Результат- красивые волосы с пользой для кожи.
Состав: Вода , динатрий EDTA, поликватерния-10, метилпарабен, лаурамид DEA, лаурамид оксид, натрий C14-16 олефинсульфонат, бензонат натрия, пропилпарабен, бутилпарабен, лимонная кислота, натрий PEG-4 кокамид сульфат, кокамид DEA, ментол, феноксиэтанол, ароматизатор, бутилен гликоль, экстракт косточек персика, экстракт семян коикса, экстракт косточек абрикоса, экстракт листьев мушмулы японской, экстракт листьев шалфея лекарственного, экстракт сои, глицин сои, экстракт корней горечавки, экстракт коры березы, экстракт листьев вишни ёшино, экстракт каменоломки плетоносной, дикалий глициризинат, кокамидопропилбетаин, лаурил гидроксисултаин, спирт.</t>
  </si>
  <si>
    <t>Scalabo Шампунь Umi без силикона для мужчин иммунитет и экстра свежесть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</si>
  <si>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шампунь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шампунь на влажные волосы, вспенить масирующими движениями и смыть теплой водой.
Результат- красивые волосы с пользой для кожи.
Состав: Вода, динатрий EDTA, , поликватерния-10, метилпарабен, кокамид DEA, лаурамид DEA, натрий C14-16 олефинсульфонат, бензоат натрия, бутилпарабен, пропилпарабен, лимонная кислота , морская соль, натрий лаурет-4 карбоксилат, сульфат натрия ПЭГ-4, натрий лаурет-4 карбоксилат, ментол, феноксиэтанол, ароматизатор, бутилен гликоль, экстракт косточек персика, экстракт семян коикса, экстракт косточек абрикоса, спирт, экстракт листьев мушмулы японской, экстракт листьев шалфея лекарственного, экстракт водорослей, экстракт листьев мяты, экстракт розмарина, экстракт листьев вишни, глицирризинат калия, кокамидопропилбетаин.</t>
  </si>
  <si>
    <t>009.  KAO</t>
  </si>
  <si>
    <t>Жидкость для мытья посуды</t>
  </si>
  <si>
    <t>Жидкость для мытья посуды Красивые руки KAO CuCute Royal Honey 240 мл</t>
  </si>
  <si>
    <t>- Экологически чистое моющее средство "CuCute" с ароматом меда создано на растительной и минеральной основе. Новый компонент "Microwash" обволакивает жир, разрушает его и тщательно смывает. 
- Средство эффективно очищает, обезжиривает и стерилизует посуду и  кухонную утварь, а также прекрасно подходит для мытья овощей и фруктов. Легко смывается водой, не оставляя следов.     
- В состав моющего средства  входят увлажняющие компоненты, нежно заботящиеся о коже рук. 
  СПОСОБ ПРИМЕНЕНИЯ: нанести небольшое количество жидкости на губку, намылить посуду и смыть. Для мытья овощей и фруктов,  нанести  1 каплю средства на ладони, вспенить, затем помыть фрукты и овощи.
  Состав: вода,  алкил гликозиды, этиловый спирт, алкил глицерил эфир  полипропилен гликоль, натрий толуолсульфонат,  хлорид магния, алкил оксиды аминов, алкил гидрокси сульфобетаин, полиоксиэтилен алкил эфир, натрий сульфит, краситель, аромат.</t>
  </si>
  <si>
    <t>Кондиционеры для белья</t>
  </si>
  <si>
    <t>Спрей-кондиционер для белья Flair Fragrance Mist Passion&amp; Berry 200 мл</t>
  </si>
  <si>
    <t>- Кондиционер для белья предназначен для смягчения хлопчатобумажных, шерстяных, льняных и синтетических изделий. 
- Обладает антистатическим действием. 
- Придает белью аромат спелых ягод, который раскрывается при каждом движении. 
- Эффективно расправляет волокна ткани и  уменьшает количество складок на одежде. 
- Обладает антибактериальным эффектом и  защищает от появления неприятного  запаха. 
- Не оставляет следов на одежде, быстро впитывается.
  СПОСОБ ПРИМЕНЕНИЯ: распылить средство на одежду с расстояния 10-20 см до легкого увлажнения. Оставить до полного высыхания.
  Состав: вода, лимонная кислота, этиловый спирт, полиоксиалкиленовый алкил эфир, полиоксиэтилен алкил эфир, диалкил диметил солей аммония, алкил глицерил эфир, отдушка.</t>
  </si>
  <si>
    <t>ССП Кондиционер антибактериальный для белья KAO Humming Anti Bacteria 720 мл</t>
  </si>
  <si>
    <t>Смягчающий кондиционер для детского и взрослого белья. Кондиционер предназначен для хлопчатобумажных, шерстяных, льняных и синтетических изделий. Обладает антистатическим действием. Предотвращает обесцвечивание ткани. Удаляет с ткани остатки стирального порошка. Бережно ухаживает за Вашим бельем. После стирки белье становится более нежным, мягким и приятным на ощупь. Специальные добавки делают одежду гладкой и придают ей особенную мягкость. Подходит для детского белья и позволяет снизить риск появления раздражения. Обладает антибактериальным действием. Экологически чистый продукт, безопасен при контакте с кожей человека.
    СПОСОБ ПРИМЕНЕНИЯ: залить средство в стиральную машинку перед полосканием или добавить в конце полоскания при ручной стирке.
    Предупреждение: не допускать попадания в руки детей, при попадании в глаза, незамедлительно промыть их водой.
    Условия хранения: хранить в сухом темном месте, избегать попадания прямых солнечных лучей, беречь от воздействия высокой температуры.
    Состав: поверхностно-активные вещества, эфир амидодиалкиламин соли.</t>
  </si>
  <si>
    <t>Уход за волосами</t>
  </si>
  <si>
    <t>Asience Inner Rich</t>
  </si>
  <si>
    <t>ССП Кондиционер для волос KAO ASIENCE Inner Rich 200 мл</t>
  </si>
  <si>
    <t>Кондиционер для восстановления ослабленных волос. Кондиционер питает и придает силу волосам, дарит упругость и легкость в расчесывании. Экстракты корня женьшеня и листьев альпинии спезиозы ускоряют регенерацию клеток эпидермиса, восстанавливают и укрепляют структуру волос. Масло камелии питает корневую луковицу, обладает защитными и  успокаивающими свойствами, содержит комплекс витаминов, микроэлементов и протеинов для естественного поддержания состояния волос. Волосы увлажняются, наполняются жизненной силой благодаря маточному молочку. Экстракты листьев алоэ и лотоса увлажняют и смягчают волосы, предотвращают сечение и выпадение. Волосы приобретают поразительный блеск и упругость благодаря натуральному экстракту жемчуга.
    СПОСОБ ПРИМЕНЕНИЯ: каждый раз после применения шампуня, нанести кондиционер на влажные волосы до самых кончиков, оставить на 5 мин, затем смыть водой.
    Хранение: хранить в сухом темном месте, избегать попадания прямых солнечных лучей, беречь от воздействия высокой температуры.
    Состав: ЭКСТРАКТ КАМЕЛИИ, ЭКСТРАКТ КОРНЯ ЖЕНЬШЕНЯ, ЭКСТРАКТ ЛОТОСА, ЭКСТРАКТ ЖЕМЧУГА, ЭКСТРАКТ ЛИСТЬЕВ АЛЬПИНИИ СПЕЗИОЗЫ, ЭКСТРАКТ АЛОЭ, ПОДСОЛНЕЧНОЕ МАСЛО, ПЧЕЛИНОЕ МАТОЧНОЕ МОЛОЧКО, ЯБЛОЧНАЯ КИСЛОТА, КАРАМЕЛЬ, ВОДА, стеариловый спирт, дипропиленгликоль, диметикон, цикрометикона, стероксипропил диметиламина, молочная кислота, гликолевая кислота, толуолсульфоновой кислоты, бензиловый спирт, амодиметикон, изопропилпальмитат, ланолиновая кислота, гидроксиэтилцеллюлоза, полиэтиленгликоль-45, стеартримониум хлорид, дикокодимониум хлорид, бутиленгликоль, аромат.</t>
  </si>
  <si>
    <t>Essential Damage Care Nuance Airy</t>
  </si>
  <si>
    <t>ССП Кондиционер легкий KAO Essential Damage Care Nuance Airy 200 мл</t>
  </si>
  <si>
    <t>Питающий кондиционер для ослабленных волос с легким ароматом цветов фруктовых деревьев. Кондиционер лечит поврежденные и сеченые волос, а также защищает их от высыхания при использования фена. Специальная формула двойного концентрирования меда и масла дерева Ши лечит, питает, увлажняет и придает эластичность волосам, также позволяет кондиционеру заполнить поры, образовавшиеся в поврежденных волосах. Новая формула ланолиновой кислоты эффективно восстанавливает ослабленные волосы. Экстракт яблока, входящий в состав кондиционера,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экстракту дикой розы и маслу подсолнечника.
    СПОСОБ ПРИМЕНЕНИЯ: каждый раз после применения шампуня, нанести кондиционер на влажные волосы до самых кончиков, оставить на 5 мин, затем смыть водой.
    Хранение: хранить в сухом темном месте, беречь от воздействия высокой температуры.
    Состав: МАСЛО ДЕРЕВА ШИ, ЭКСТРАКТ ДИКОЙ РОЗЫ, ЭКСТРАКТ ЯБЛОКА,  МАСЛО ЖОЖОБА, МЕД, ОЧИЩЕННОЕ ПОДСОЛНЕЧНОЕ МАСЛО, ВОДА, ПАРАФИН, сульфат аммония лаурет, стеариновый спирт, диметикон ＤＰＧ, стеарокись пропил диметин амин, молочная кислота, ланолиновая кислота, дипентаэристил, PEG-45M, диметикон, кополимер, стеарес-7, стеарес-25, бензиловый спирт, этанол, диметиламин, глицерил эфир, стеариловый спирт, хлористый натрий, миристиловый спирт, фосфорная кислота, ароматизатор.</t>
  </si>
  <si>
    <t>ССП Маска легкая KAO Essential Damage Care Nuance Airy 200 гр</t>
  </si>
  <si>
    <t>24460, 26608</t>
  </si>
  <si>
    <t>4901301266088,  4901301244604</t>
  </si>
  <si>
    <t>Питающая маска для ослабленных волос с легким ароматом цветов фруктовых деревьев. Маска нормализует уровень влажности в волосах и восстанавливает ослабленные волосы до самых кончиков. Специальная формула двойного концентрирования меда и масла дерева Ши лечит, питает, увлажняет и придает эластичность волосам. Новая формула ланолиновой кислоты эффективно восстанавливает ослабленные волосы. Экстракт масла дикой розы, входящий в состав маски, заботится о питании верхнего слоя волос. Экстракт яблока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маслу подсолнечника. Экстракт маточного молочка наполняет волосы жизненной силой, укрепляет ослабленные корни.
   СПОСОБ ПРИМЕНЕНИЯ: после мытья головы шампунем, нанести необходимое количество средства на волосы, оставить на 13-15 мин, затем смыть водой. Применять 3-4 раза в месяц.
   Хранение: хранить в сухом темном месте, беречь от воздействия высокой температуры.
   Состав: МАСЛО ДЕРЕВА ШИ, ЭКСТРАКТ ДИКОЙ РОЗЫ, ЭКСТРАКТ ЯБЛОКА, ЭКСТРАКТ МАТОЧНОГО МОЛОЧКА, МЕД, ОЧИЩЕННОЕ ПОДСОЛНЕЧНОЕ МАСЛО, ВОДА, ПАРАФИН, КАРАМЕЛЬ, КАСТОРОВОЕ МАСЛО,стеариновый спирт, диметикон ＤＰＧ, стеарокись пропил диметин амин, молочная кислота, ланолиновая кислота, дипентаэристил, PEG-45M, диметикон, стеарес-7, стеарес-25, бензиловый спирт, окись железа, этанол, диметиламин, глицерил эфир, стеариловый спирт, ароматизатор.</t>
  </si>
  <si>
    <t>ССП Шампунь легий KAO Essential Damage Care Nuance Airy 200 мл</t>
  </si>
  <si>
    <t>Питающий шампунь для ослабленных волос с легким ароматом цветов фруктовых деревьев. Шампунь бережно питает ослабленные волосы, защищает их от сухости и неблагоприятных воздействий окружающей среды. Специальная формула двойного концентрирования меда и масла дерева Ши лечат, питают, увлажняют и придают эластичность волосам. Новая формула ланолиновой кислоты эффективно восстанавливает ослабленные волосы. Экстракт яблока, входящий в состав шампуня,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экстракту дикой розы и маслу подсолнечника.
    СПОСОБ ПРИМЕНЕНИЯ: нанести шампунь на влажные волосы, вспенить и тщательно смыть теплой водой. При необходимости процедуру повторить.
    Хранение: хранить в сухом темном месте, беречь от воздействия высокой температуры.
    Состав: МАСЛО ДЕРЕВА ШИ, ЭКСТРАКТ ДИКОЙ РОЗЫ, ЭКСТРАКТ ЯБЛОКА,  МАСЛО ЖОЖОБА, МЕД, ОЧИЩЕННОЕ ПОДСОЛНЕЧНОЕ МАСЛО, ВОДА, ПАРАФИН, сульфат аммония лаурет, стеариновый спирт, диметикон ＤＰＧ, стеарокись пропил диметин амин, молочная кислота, ланолиновая кислота, дипентаэристил, PEG-45M, диметикон, кополимер, стеарес-7, стеарес-25, бензиловый спирт,  этанол, диметиламин, глицерил эфир, стеариловый спирт, хлористый натрий, миристиловый спирт, фосфорная кислота, ароматизатор.</t>
  </si>
  <si>
    <t>ССП Шампунь легкий KAO Essential Damage Care Nuance Airy 530 мл</t>
  </si>
  <si>
    <t>25125,26953,26963</t>
  </si>
  <si>
    <t>4901301269638,  4901301251251</t>
  </si>
  <si>
    <t>Питающий шампунь для ослабленных волос с легким ароматом цветов фруктовых деревьев. Шампунь бережно питает ослабленные волосы, защищает их от сухости и неблагоприятных воздействий окружающей среды. Специальная формула двойного концентрирования меда и масла дерева Ши лечат, питают, увлажняют и придают эластичность волосам. Новая формула ланолиновой кислоты эффективно восстанавливает ослабленные волосы. Экстракт яблока, входящий в состав шампуня,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экстракту дикой розы и маслу подсолнечника.
    СПОСОБ ПРИМЕНЕНИЯ: нанести шампунь на влажные волосы, вспенить и тщательно смыть теплой водой. При необходимости процедуру повторить.
    Хранение: хранить в сухом темном месте, беречь от воздействия высокой температуры.
    Состав: МАСЛО ДЕРЕВА ШИ, ЭКСТРАКТ ДИКОЙ РОЗЫ, ЭКСТРАКТ ЯБЛОКА,  МАСЛО ЖОЖОБА, МЕД, ОЧИЩЕННОЕ ПОДСОЛНЕЧНОЕ МАСЛО, ВОДА, ПАРАФИН, сульфат аммония лаурет, стеариновый спирт, диметикон ＤＰＧ, стеарокись пропил диметин амин, молочная кислота, ланолиновая кислота, дипентаэристил, PEG-45M, диметикон, кополимер, стеарес-7, стеарес-25, бензиловый спирт,  этанол, диметиламин, глицерил эфир, стеариловый спирт, хлористый натрий, миристиловый спирт, фосфорная кислота, ароматизатор.</t>
  </si>
  <si>
    <t>Essential Damage Care Rich</t>
  </si>
  <si>
    <t>ССП Маска KAO Essential Damage Care Rich 200 гр</t>
  </si>
  <si>
    <t>24459, 26607</t>
  </si>
  <si>
    <t>4901301266071,  4901301244598</t>
  </si>
  <si>
    <t>Маска для восстановления сухих, поврежденных волос с ароматом медовых цветов. 
Способствует росту новых волос, балансирует уровень влажности, а также защищает волосы от высыхания при покраске, химической завивке или при использовании фена. 
Формула двойного концентрирования меда и масла дерева Ши лечат, увлажняют и придают эластичность волосам. 
Благодаря экстракту яблока и маслу подсолнечника волосы становятся увлажненными, объемными и приобретают здоровый блеск. 
Экстракт пчелиного маточного молочка и масло жожоба наполняют волосы жизненной силой, защищают их от ломкости и сечения кончиков.  
СПОСОБ ПРИМЕНЕНИЯ: нанести на чистые влажные волосы, оставить на 13-15 мин, затем смыть теплой водой. Применять 3-4 раза в месяц.
Состав: МАСЛО ДЕРЕВА ШИ, МАСЛО ЖОЖОБА, ЭКСТРАКТ ЯБЛОКА, ЭКСТРАКТ МАТОЧНОГО МОЛОЧКА, ОЧИЩЕННОЕ ПОДСОЛНЕЧНОЕ МАСЛО, МЕД, КАСТОРОВОЕ МАСЛО, ПАРАФИН, ВОДА, этанол, стеариновый спирт, DPG, стеарокись пропил диметин амин, молочная кислота, ланолиновая кислота, яблочная кислота, дипентаэристил, стеариновая кислота, PEG-45M, диметикон, копо-лимер, стеарес-7, стеарес-25, этанол, бензиловый спирт, ароматизатор.</t>
  </si>
  <si>
    <t>ССП Премиум-кондиционер KAO Essential Damage Care Rich 500 мл</t>
  </si>
  <si>
    <t>25132, 26967</t>
  </si>
  <si>
    <t>4901301269676,  4901301251329</t>
  </si>
  <si>
    <t>Премиум-кондиционер для восстановления сухих, поврежденных, волос с легким ароматом цветов фруктовых деревьев. Кондиционер обеспечивает легкость в расчесывании и защищает волосы от высыхании при использовании фена. Специальная формула двойного концентрирования меда и масла дерева Ши лечит, питает, увлажняет и придает эластичность волосам. Экстракт яблока, входящий в состав кондиционера,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 Масло жожоба защищает волосы от ломкости, сечения кончиков и способствует росту новых волос. Волосы становятся эластичными, воздушными и объемными, приобретают здоровый блеск благодаря маслу подсолнечника. 
    СПОСОБ ПРИМЕНЕНИЯ: после применения шампуня нанести кондиционер на влажные волосы до самых кончиков, оставить на 5 мин, затем тщательно смыть водой.
    Хранение: хранить в сухом темном месте, беречь от воздействия высокой температуры.
    Состав: МАСЛО ДЕРЕВА ШИ, МЕД, ОЧИЩЕННОЕ ПОДСОЛНЕЧНОЕ МАСЛО, МАСЛО ЖОЖОБА, ЭКСТРАКТ ЯБЛОКА, КАСТОРОВОЕ МАСЛО, ПАРАФИН, КАРАМЕЛЬ, ВОДА, гликоль дестеарат, сульфат аммония лаурет, этанол, диметикон, миристиловый спирт, бензиловый спирт, ланолиновая кислота, дипентаэристил, стеариловый спирт, гидроксипропил, этанол, бензиловый спирт, глицил глицина, кокамид, лаурет сульфат, натрий хлорида, натрий гидроксида, фосфорная кислота, бензойная кислота, ароматизатор.</t>
  </si>
  <si>
    <t>ССП Премиум-шампунь KAO Essential Damage Care Rich 500 мл</t>
  </si>
  <si>
    <t>25124, 26961</t>
  </si>
  <si>
    <t>4901301269614,  4901301251244</t>
  </si>
  <si>
    <t>Премиум-шампунь для восстановления сухих, поврежденных, волос с легким ароматом цветов фруктовых деревьев. Шампунь интенсивно увлажняет сухие, окрашенные, сильно поврежденные волосы, питает и восстанавливает их, а также защищает волосы от высыхания при покраске, химической завивке или при использовании фена. Специальная формула двойного концентрирования меда и масла дерева Ши лечит, питает, увлажняет и придает эластичность волосам. Экстракт яблока, входящий в состав шампуня,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 Масло жожоба защищает волосы от ломкости, сечения кончиков и способствует росту новых волос. Волосы становятся эластичными, воздушными и объемными, приобретают здоровый блеск благодаря маслу подсолнечника. 
    СПОСОБ ПРИМЕНЕНИЯ: нанести шампунь на влажные волосы, вспенить и тщательно смыть теплой водой. При необходимости процедуру повторить.
    Хранение: хранить в сухом темном месте, беречь от воздействия высокой температуры.
    Состав: МАСЛО ДЕРЕВА ШИ, МЕД, ОЧИЩЕННОЕ ПОДСОЛНЕЧНОЕ МАСЛО, МАСЛО ЖОЖОБА, ЭКСТРАКТ ЯБЛОКА, КАСТОРОВОЕ МАСЛО, ПАРАФИН, КАРАМЕЛЬ, ВОДА, гликоль дестеарат, сульфат аммония лаурет, этанол, диметикон, миристиловый спирт, бензиловый спирт, ланолиновая кислота, дипентаэристил, стеариловый спирт, гидроксипропил, этанол, бензиловый спирт, глицил глицина, кокамид, лаурет сульфат, натрий хлорида, натрий гидроксида, фосфорная кислота, бензойная кислота, ароматизатор.</t>
  </si>
  <si>
    <t>Segreta</t>
  </si>
  <si>
    <t>Профессиональный шампунь KAO Segreta 360 мл</t>
  </si>
  <si>
    <t>28151, 28153</t>
  </si>
  <si>
    <t>Шампунь для глубокого питания и интенсивного восстановления поврежденных, ослабленных волос после окрашивания, химической завивки и частых укладок.
Воздействует на волосы на клеточном уровне, возвращает им естественный блеск, увлажняет кожу головы и питает волосы по всей длине. 
-Борется с истончением волос и потерей объема с помощью растительных экстрактов. 
-Экстракт эвкалипта увлажняет кожу головы и укрепляет волосяные фолликулы.
-Экстракт тысячелистника японского стимулирует рост новых волос. 
-Экстракт граната дарит волосам блеск и сияние.
-Экстракт королевской розы увлажняет волосы, оказывает омолаживающее действие.
-Экстракт пчелиного маточного молочка питает и увлажняет волосы.
    СПОСОБ ПРИМЕНЕНИЯ: нанести шампунь на влажные волосы, вспенить и тщательно смыть. При необходимости процедуру повторить.   
    Состав: ЭКСТРАКТ ГРАНАТА, ЭКСТРАКТ ЭВКАЛИПТА, ЭКСТРАКТ, ЭКСТРАКТ КОРОЛЕВСКОЙ РОЗЫ, ЭКСТРАКТ ПЧЕЛИНОГО МАТОЧНОГО МОЛОЧКА, ЭКСТРАКТ ТЫСЯЧЕЛИСТНИКА ЯПОНСКОГО, ЯБЛОЧНАЯ КИСЛОТА, ВОДА, аммоний лаурилсульфат, лаурамидипропил бетаин, лаурилполиоксиэтиленсульфат-6 карбоновых кислот, спирт, гликоль дистеарат, лаурилполиоксиэтиленсульфат-16, толуол-сульфоновой кислоты, кокамид, диметикон, сульфат натрия лаурет, поликватерниум-10, бензиловый спирт, лаурет-4, по-ликватерниум-52, феноксиэтанол, стероксипромил ди-метиламин, стеариловый спирт, гидроксид калия, бути-ленгликоль, бензоат натрия, бензофенон-3, натрия гидроксид,</t>
  </si>
  <si>
    <t>Уход за телом</t>
  </si>
  <si>
    <t>Biore u</t>
  </si>
  <si>
    <t>Крем для тела  Biore u Fragrance-Free безароматный 185 мл</t>
  </si>
  <si>
    <t>Увлажняющий крем для всей семьи. Бережно ухаживает за чувствительной кожей, защищает ее от сухости, питает, делая ее нежной и бархатистой. Не содержит красителей и ароматизаторов. Косметические компоненты вазелина, экстракта кипариса японского и экстракта эвкалипта не только обильно увлажняют кожу, но и сохраняют необходимую влагу, не давая ей испариться. Крем подходит для ежедневного ухода за кожей малышей (от 2х лет). Также возможно использование крема и для сухой кожи лица.
   СПОСОБ ПРИМЕНЕНИЯ: нанесите легкими круговыми движениями крем на кожу.
   Хранение: берегите от воздействия высокой температуры.
   Предупреждение: при аллергической реакции кожи или при экземах немедленно прекратить использование продукции и обратиться к дерматологу. При попадании средства в глаза промойте их теплой водой.
   Условия хранения: хранить в сухом темном месте, избегайте попадания прямых солнечных лучей, берегите от воздействия высокой температуры.
   Состав: ВОДА, ЭКСТРАКТ КИПАРИСА ЯПОНСКОГО, ЭКСТРАКТ ЭВКАЛИПТА, ВАЗЕЛИН, ГИДРОГЕНИЗИРОВАННОЕ КАСТОРОВОЕ МАСЛО, глицерин, демитекон, изостеарат холестерина, стеариловый спирт, метилпарабен, стеариновая кислота, парафин, бетаин.</t>
  </si>
  <si>
    <t>Молочко для тела Biore u безароматный 270 мл</t>
  </si>
  <si>
    <t>Питательное увлажняющее молочко для всей семьи. Бережно ухаживает за кожей, быстро впитывается и не оставляет следов на одежде.  Экстракт эвкалипта, входящее в состав молочка, оказывает сильное бактерецидное, антисептическое и противовоспалительное воздействие. Алое вера увлажняет, смягчает кожу и помогает восстанавливать гидролипидные свойства кожи. После применения молочка кожа становиться нежной и бархатистой.
   СПОСОБ ПРИМЕНЕНИЯ: нанесите крем на шею, руки, ноги и круговыми движениями на все тело.
   Хранение: хранить в сухом темном месте, избегайте попадания прямых солнечных лучей, берегите от воздействия высокой температуры. 
  Состав: ВОДА, ЭКСТРАКТ ЭВКАЛИПТА, АЛОЭ ВЕРА, ВАЗЕЛИН, ГИДРОГЕНИЗИРОВАННОЕ КАСТОРОВОЕ МАСЛО,глицерин,  диметикон, изостеарат холестерина, парафин, бетаин, этанол,  феноксиэтанол,  метилпарабен.</t>
  </si>
  <si>
    <t>ССП Гель для душа KAO Biore u Ягодный микс 550 мл</t>
  </si>
  <si>
    <t>Гель обладает сочным ароматом ягод. Средство содержит витамины, необходимые для здоровья и красоты кожи. Используются только натуральные ароматизаторы, увлажняющая формула геля не содержит мыла. Гель создан на основе pH-нейтральных очищающих компонентов. Обладает легкой текстурой и нежной пеной, которая легко смывается.Благодаря содержащимся в геле очищающим частицам, кожа становится гладкой и увлажненной. Бережный уход день за днем возвращает коже жизненную силу, естественную красоту и сияние. Подходит для ежедневного ухода за кожей (даже за нежной кожей ребенка).
    СПОСОБ ПРИМЕНЕНИЯ: нанести на мочалку и вспенить, круговыми движениями нанести на тело, затем смыть водой.
    Предупреждение: при попадании в глаза, промыть теплой водой. 
    Хранение: хранить в сухом темном месте, избегать попадания прямых солнечных лучей, беречь от воздействия высокой температуры.
    Состав: ВОДА, ЛИМОННАЯ КИСЛОТА, аммоний лаурил полиоксиэтилен сульфат, пропиленгликоль, лаурил фосфат, миристил фосфат, спирт, гликоль дистеарат, лаурил полиоксиэтилен, сульфат-6 карбоновых кислот, гидроксид калия, стеарат магния, бензонат натрия, полиэтиленгликоль-65М, лаурет-4, натрия гидроксид, сульфат натрия, миристиновая кислота, октоксиглицерин, этанол, отдушка.</t>
  </si>
  <si>
    <t>010.  NAGARA</t>
  </si>
  <si>
    <t>Бытовая химия</t>
  </si>
  <si>
    <t>Nagara Антибактериальный кондиционер для белья, 1/3 концентрат, нежный цветочный аромат 450 мл</t>
  </si>
  <si>
    <t>Кондиционер предназначен для смягчения хлопчатобумажных, шерстяных, льняных и синтетических изделий.
Благодаря входящим в состав антибактериальным веществам, кондиционер для белья уничтожает бактерии на одежде, в т.ч. и бактерии, которые образуются при потовыделении. 
1л концентрата антибактериального кондиционера для белья = 3л обычного кондиционера. 
Устраняет стойкие неприятные запахи и придает белью нежный цветочный аромат.
Кондиционер смягчает и расправляет волокна ткани, уменьшая количество складок на одежде, облегчает глажение. 
После стирки белье становится свежим, более нежным, мягким и приятным на ощупь                
Нормы применения: 
Объем барабана - количество средства ( 6 кг - 30 мл, 4,2 кг - 20 мл, 2,2 кг - 10 мл).
Cостав: вода 80%, катионные поверхностно-активные вещества 15%, стабилизаторы 1%, антибактериальные вещества 1%, консервант, краситель, ароматизатор.</t>
  </si>
  <si>
    <t>012.  LION</t>
  </si>
  <si>
    <t>Уход за полостью рта</t>
  </si>
  <si>
    <t>Запасные головки Lion PLATIUS 2 шт</t>
  </si>
  <si>
    <t>Запасные головки "Platius" для электрической щетки "Platius"
Ультра-тонкий кончик волоса 0,02 мм бережно удаляют налет и массируют десны, тем самым, обеспечивая непревзойденную чистку. Кроме того, обладает чувствительной к нажатию разделяющей чистящей головкой, которая при касании точно следует контурам ваших зубов и позволяет чистить труднодоступные места, а также уменьшает давление на зубы и десны при чистке. Эргономичная рукоятка обеспечивает больше удобства и маневренности.
Состав: рукоятка-полиацетальная смола; щетина-нейлон.</t>
  </si>
  <si>
    <t>Ополаскиватель для полости рта со вкусом розы Lion PLATIUS 100 мл</t>
  </si>
  <si>
    <t>Бальзам-ополаскиватель полости рта «PLATIUS LION» с ароматом розы уничтожает бактерии, вызывающие как воспаление десен, так и неприятный запах изо рта. 
-Препятствует образованию зубного камня и налета на зубах.
-Обладает противовоспалительными свойствами, защищает от заболеваний пародонтозом и кариесом. 
-Предупреждает разрушение твердых тканей зуба. 
-Витамин Е, входящий в состав, нормализует кровообращение десен.
-Обладает приятным ароматом розы.
    ПРИМЕНЕНИЕ: интенсивно прополоскать полость рта 10 мл (1колпа-чок) бальзама-ополаскивателя в течение 30 сек. Для достижения максимального эффекта не рекомендуется принимать пищу и жидкость в течение 30 минут после процедуры.
    Состав: концентрированный глицерин, смесь растворов гликозилтрегалозы и продуктов разложения гидрогенезированного крахмала, РОЕ-гидрогенезированное касторовое масло, регуляторы запаха, ароматизатор, глицирретинат двукалия, цетилпиридиум хлорид, фосфат двунатрия, парабен.</t>
  </si>
  <si>
    <t>013.  FA FA</t>
  </si>
  <si>
    <t>Жидкое средство для стирки</t>
  </si>
  <si>
    <t>Гель для стирки сильнозагрязненного белья Nissan FaFa 800 мл</t>
  </si>
  <si>
    <t>622009, 622020</t>
  </si>
  <si>
    <t>Жидкое средство на основе натуральных компонентов и апельсинового масла эффективно отстирывает трудно выводимые загрязнения, в том числе масляные.
Применяется для стирки сильнозагрязненного белья и рабочей одежды: комбинезонов, курток, рукавиц, брюк, шапок, бахил, джинсов и т.д.
Рекомендуется для изделий из льна, хлопка, синтетических волокон.
С пониженным пенообразованием, идеально подходит для машинной стирки.
Придает одежде нежный аромат апельсина.
Удобная упаковка позволяет легко дозировать средство.
Норма применения:
кол-во белья /кол-во водыкол-во средства
5,5кг 65л 44мл
4,5кг 60л 40мл
1,5кг 30л 20мл
СПОСОБ ПРИМЕНЕНИЯ: добавьте необходимое количество средства в стиральную машину или воду для стирки.
Предупреждение: применять только по назначению, рекомендуется использовать перчатки, при попадании средства в глаза, незамедлительно промыть их водой.Для более сильных загрязнений рекомендуется увеличить количество порошка на 10%, либо предварительное замачивание на час.</t>
  </si>
  <si>
    <t>Жидкое мыло  для стирки детского белья  FaFa Ultra цветочный аромат 400 гр</t>
  </si>
  <si>
    <t>Высококонцентрированное средство на основе природных компонентов эффективно отстирывает, сохраняя структуру и цвет ткани. 
Подходит для стирки тканей их хлопка, льна, смешанных волокон, безопасно для детского белья.
Благодаря содержанию кондиционера структура ткани становится более мягкой и нежной. 
Обладает антистатическим действием.
Придает белью нежный цветочный аромат. 
Подходит для машинной и ручной стирки.
Не требует многократного полоскания. Легко прополаскивается за один раз.
Не содержит фосфатов, оптических и флуоресцентных отбеливателей.
Очень экономично в использовании.
СПОСОБ ПРИМЕНЕНИЯ: добавьте необходимое количество средства в стиральную машину или воду для стирки (из расчета 10 г на 30 л воды).
Рекомендуемая температура воды - 30 С
Предупреждение: применять только по назначению, рекомендуется использовать перчатки, избегать длительного нахождения не разбавленного средства при попадании на пластик или ткань.
Хранение: хранить в местах, недоступных для детей, вдали от прямых солнечных лучей и нагревательных приборов. 
Состав: вода, полиоксиалкиленовый алкиламин, пропиленгликоль, полиэтиленгликоль, ксилолсульфонат натрия, жирные кислоты алканоламид, жирные кислоты, натрий, лимонная кислота, аромат, консервант.</t>
  </si>
  <si>
    <t>Жидкое мыло для стирки детского белья FaFa Ultra аромат мускуса 400 гр</t>
  </si>
  <si>
    <t>Высококонцентрированное средство на основе природных компонентов эффективно отстирывает, сохраняя структуру и цвет ткани. 
Подходит для стирки тканей их хлопка, льна, смешанных волокон, безопасно для детского белья.
Благодаря содержанию кондиционера структура ткани становится более мягкой и нежной. 
Обладает антистатическим действием.
Придает белью нежный аромат мускуса.
Подходит для машинной и ручной стирки.
Не требует многократного полоскания. Легко прополаскивается за один раз.
Не содержит фосфатов, оптических и флуоресцентных отбеливателей.
Очень экономично в использовании.
СПОСОБ ПРИМЕНЕНИЯ: добавьте необходимое количество средства в стиральную машину или воду для стирки (из расчета 10 г на 30 л воды).
Рекомендуемая температура воды - 30 С
Предупреждение: применять только по назначению, рекомендуется использовать перчатки, избегать длительного нахождения не разбавленного средства при попадании на пластик или ткань.
Хранение: хранить в местах, недоступных для детей, вдали от прямых солнечных лучей и нагревательных приборов. 
Состав: вода, полиоксиалкиленовый алкиламин, пропиленгликоль, полиэтиленгликоль, ксилолсульфонат натрия, жирные кислоты алканоламид, жирные кислоты, натрий, лимонная кислота, аромат, консервант.</t>
  </si>
  <si>
    <t>Стиральный порошок</t>
  </si>
  <si>
    <t>ССП Стиральный порошок FaFa аромат мускуса 1 кг</t>
  </si>
  <si>
    <t>Изготовлен на основе растительных компонентов, которые превосходно справляются с масляными и трудно выводимыми пятнами, легко удаляют следы пота и крови. 
Идеально подходит для стирки детской и взрослой одежды.
Порошок предназначен для стирки изделий из хлопка, льна, синтетических и смешанных тканей.
Даже без использования кондиционера придает белью особую  мягкость и нежность. 
Подходит для всех типов стиральных машин и для ручной стирки. 
Придает белью успокаивающий аромат мускуса.
Порошок экономичен в использовании.
Тип раствора: слабощелочной.
Норма применения:
кол-во средства\кол-во воды\кол-во средства
          6,0кг                 65л                    63г
          5,0кг                 55л                    50г
          3,0кг                 45л                    38г
При ручной стирке - на 4 л воды - 4 г средства.
Порошок укомплектован мерной ложечкой!
Предупреждение:
- беречь от детей;
- применять только по назначению;
- при попадании средства в глаза, незамедлительно промыть их водой;
- при ручной стирке рекомендуется использовать перчатки.
Состав: карбонат натрия, алюмосиликат натрия, полиоксиэтилен алкил эфир, сульфонат натрия алкилбензольного, жирные кислоты, натрий бентонит, полиэтиленгликоль, аромат, флуоресцентный агент, акриловая кислота.</t>
  </si>
  <si>
    <t>016.  EARTH  CHEMICAL</t>
  </si>
  <si>
    <t>Детергенты для авто</t>
  </si>
  <si>
    <t>Дезодорирующий дым для автомобиля антитабак Earth Chemical большой  5,1 гр</t>
  </si>
  <si>
    <t>Устраняет неприятный застоявшийся запах в автомобиле путем очистки автокондиционера от вредоностных микробов, микроорганизмов и плесени. Микроскопические частицы компонентов дезодоранта распространяются по всей системе вентиляции и охлаждения. Серия представлена 4 запахами (без запаха, морская свежесть, мускус, апельсин). Так как пакетик с водой прилагается, удобно использовать когда угодно и где угодно.
ПРИМЕНЕНИЕ: 1. Включить вентиляцию на максимум. 2. Достать ци-линдр со средством. В банку налить воды из прилагающегося пакетика и опустить туда цилиндр. 3. Закрепить сверху крышку-кольцо. 4. Поместить на пол в машине на месте водителя. Закрыть машину на 10 минут. 5. После чистки воздуха, дополнительно проветрить машину.
Состав: 3 - метил - 4 - изопропиловый фенол, природные дезодори-рующие вещества, (ароматизатор), инертный наполнитель, связу-ющее вещество, экзотермический агент.</t>
  </si>
  <si>
    <t>Зубная паста Shumitect</t>
  </si>
  <si>
    <t>Зубная паста Syumitect 90 гр</t>
  </si>
  <si>
    <t>Паста со вкусом мяты. Превосходно подходит для профилактики гиперстезии чувствительных зубов с  сильной реакцией на горячую или холодную пищу.
 Защищает от боли чувствительные зубы, предотвращает появление кариеса, защищает от возникновения периодонтита и воспаления десен. Глицерретиновая кислота, входящая в состав пасты, защищает десны от воспаления и сохраняет их здоровыми. Благодаря входящему в состав пасты фториду натрия, активизирующего процесс кальцификации поверхности зубов, паста укрепляет структуру зубов и препятствует возникновению кариеса. Паста содержит нитрат калия для предотвращения болезненных ощущений при гиперчувствительности зубов и улучшает общее состояние зубной эмали. 
   ПРИМЕНЕНИЕ: чистить зубы не менее 3х минут, последовательно обрабатывая все поверхности зубов.
Состав: концентрированный глицерин, сорбит жидкость, вода , кремниевая, нитрат калия, фторид натрия, лаурил сульфат натрия, аромат (двойной мяты ) сахарин натрия, ксантановая камедь, гидроксид натрия, экстракт перечной мяты, масло кудрявой мяты, бензойная кислота Na, Синий № 1 (краситель )</t>
  </si>
  <si>
    <t>019.  MARNA</t>
  </si>
  <si>
    <t>Для ванны</t>
  </si>
  <si>
    <t>Коврик для туалета розовый Marna 1 шт</t>
  </si>
  <si>
    <t>S333P</t>
  </si>
  <si>
    <t>Коврик для туалета из микрофибры создает невероятную мягкость под ногами. 
Нескользящая поверхность и универсальная форма позволит коврику стать незаменимым аксессуаром в любой туалетной комнате.
Необычная форма коврика подойдет под любое сиденье.
Размер: 60 × 60см.  
Материал: 100% полиэстер.</t>
  </si>
  <si>
    <t>Мочалка из 100% органического шелка Marna 1шт</t>
  </si>
  <si>
    <t>B397</t>
  </si>
  <si>
    <t>Мочалка изготовлена из 100% шелка, произведенного в провинции Сенсю, расположенной в историческом месте производства натурального волокна.
Шелк – мягкий, гигроскопичный, экологически чистый материал. Содержит аминокислоты, которые возвращают коже мягкость и гладкость.
Мочалка бережно очищает кожу, приятно массирует и улучшает обменные процессы в клетках кожи. 
Размер: 25х95см.
После использования мочалку необходимо прополоскать и высушить. 
Состав:  шелк100%.</t>
  </si>
  <si>
    <t>Мочалка из пышного Синьцзянского хлопка Marna 1шт</t>
  </si>
  <si>
    <t>B537W</t>
  </si>
  <si>
    <t>Тонкие и толстые нити, изготовленные из натурального синьцзянского хлопка, сплетены в идеальном соотношении, что придает мочалке необыкновенную мягкость и пышность. Подходит людям с чувствительной кожей.
Мочалка деликатно очищает загрязнения, не травмируя кожу, приятно массиует и улучшает обменные процессы в клетках кожи.
Мочалка быстро образует густую пену при минимальном количестве моющего средства.
После использования мочалку необходимо прополоскать и высушить. 
Размер: 18х90см.
Состав: хлопок 100%.</t>
  </si>
  <si>
    <t>Мочалка с ребристой текстурой "Пингвин" Marna 1шт</t>
  </si>
  <si>
    <t>B386</t>
  </si>
  <si>
    <t>Мочалка способствует глубокому очищению кожи и активному массажу тела. 
Эффективно адсорбирует любые загрязнения при использовании минимального количества мыла или геля для душа, что делает ее экономичной в использовании. 
Активный массажный эффект обеспечивается благодаря ребристой текстуре, такой массаж улучшает микроциркуляцию, нормализует мышечный тонус и помогает снять усталость.
Размер: 27х100см.
После использования мочалку необходимо прополоскать и высушить. 
Состав:  нейлон 100%.</t>
  </si>
  <si>
    <t>Пышная 100% натуральная мочалка из шелка Marna 1шт</t>
  </si>
  <si>
    <t>B540W</t>
  </si>
  <si>
    <t>В состав  мочалки входит самая тонкая натуральная нить - шелковая. Шелк – мягкий, гигроскопичный, экологически чистый материал. Содержит аминокислоты, которые возвращают коже мягкость и гладкость.
Внешняя поверхность волокна сделана из серицина (аминокислота), который по своим свойствам схож с естественными увлажняющими элементами кожи. 
Мочалка бережно очищает кожу, приятно массирует и улучшает обменные процессы в клетках кожи. 
Размер: 18х90см.
После использования мочалку необходимо прополоскать и высушить. 
Состав:  хлопок 55%, шелк 45%.</t>
  </si>
  <si>
    <t>Пышная мочалка с углем кисюбинче Marna 1шт</t>
  </si>
  <si>
    <t>B539GY</t>
  </si>
  <si>
    <t>Пышная мочалка с содержанием каменного угля оказывает комплексное благоприятное воздействие на кожу.
Эффективно удаляет загрязнения кожи и способствует глубокому очищению пор.
Массирует кожу и стимулирует кровообращение.
Способствует получению обильной пены при использовании небольшого количества моющего средства.
После использования мочалку необходимо прополоскать и высушить. 
Размер: 18х90см.
Состав: хлопок 85%, вискоза (углесодержащее вещество) 15%.</t>
  </si>
  <si>
    <t>ССП Скрабирующая мочалка зеленая Marna 1шт</t>
  </si>
  <si>
    <t>B543G</t>
  </si>
  <si>
    <t>Мочалка предназначена для глубокого очищения кожи.
Благодаря уникальной текстуре, она скрабирует кожу, не травмируя ее, и способствует деликатному удалению ороговевших клеток.
Стимулирует микроциркуляцию крови и подготавливает кожу к нанесению увлажняющих средств.
Ежедневное использование такой мочалки улучшает общее состояние кожи и придает ей гладкость.
После использования мочалку необходимо прополоскать и высушить.
Размер 23х100 см.
Состав: нейлон 100%.</t>
  </si>
  <si>
    <t>ССП Скрабирующая мочалка красная Marna 1шт</t>
  </si>
  <si>
    <t>B543R</t>
  </si>
  <si>
    <t>Мочалка предназначена для глубокого очищения кожи.
Благодаря уникальной текстуре, она скрабирует кожу, не травмируя ее, и способствует деликатному удалению ороговевших клеток.
Стимулирует микроциркуляцию крови и подготавливает кожу к нанесению увлажняющих средств.
Ежедневное использование такой мочалки улучшает общее состояние кожи и придает ей гладкость.
После использования мочалку необходимо прополоскать и высушить.
Размер 23х100 см.
Состав: нейлон  100%.</t>
  </si>
  <si>
    <t>ССП Скрабирующая мочалка синяя Marna 1шт</t>
  </si>
  <si>
    <t>B543B</t>
  </si>
  <si>
    <t>ССП Скрабирующая мочалка фиолетовая Marna 1шт</t>
  </si>
  <si>
    <t>B543PU</t>
  </si>
  <si>
    <t>Для дома</t>
  </si>
  <si>
    <t>Держатель для зубных щеток синий Marna 1шт</t>
  </si>
  <si>
    <t>W099B</t>
  </si>
  <si>
    <t>Оригинальный держатель для мелких предметов, имеет необычный и яркий дизайн, станет милым украшением ванной комнаты.
Очень удобен в применении.
Держатель имеет присоску, с помощью которой плотно прилегает к любой поверхности.
Можно использовать как в ванной, так и в любом другом месте. Размещает такие предметы как зубную щетку, расческу, и т.д.
Легко промывается и не скапливает бактерии.
Размер-диаметр: 30х22мм.
Состав: основа - стирольный эластомер.</t>
  </si>
  <si>
    <t>Держатель для мелких предметов розовый Marna 1шт</t>
  </si>
  <si>
    <t>W444P</t>
  </si>
  <si>
    <t>Оригинальный держатель для мелких предметов, имеет необычный и яркий дизайн, станет очень милым украшением ванной комнаты.
Очень удобен в применении.
Держатель имеет присоску, с помощью которой плотно прилегает к любой поверхности.
Можно использовать как в ванной, так и в любом другом месте. Размещает такие предметы как зубную щетку, расческу, и т.д.
Легко промывается и не скапливает бактерии.
Размер-диаметр: 30х22мм.
Состав: основа - стирольный эластомер</t>
  </si>
  <si>
    <t>Держатель для мелких предметов синий Marna 1шт</t>
  </si>
  <si>
    <t>W444B</t>
  </si>
  <si>
    <t>Крючек-геккон для мелких предметов зеленый Marna 1 шт</t>
  </si>
  <si>
    <t>W443G</t>
  </si>
  <si>
    <t>Оригинальный держатель для легкий предметов, имеет необычный и яркий дизайн, станет милым украшением ванной комнаты.
Очень удобен в применении.
Держатель имеет 4 присоски, с помощью которых плотно прилегает к любой поверхности.
Можно использовать как в ванной, так и в любом другом месте. 
Выдерживает вес до 400гр.
Легко промывается и не скапливает бактерии.
Приклеивать только на обезжиренную, ровную и сухую поверхность.
Размер-диаметр: 30х22мм.
Состав: стирольный эластомер.</t>
  </si>
  <si>
    <t>Крючек-геккон для мелких предметов розовый Marna 1 шт</t>
  </si>
  <si>
    <t>W443P</t>
  </si>
  <si>
    <t>Липучка-держатель 1 шт</t>
  </si>
  <si>
    <t>W541W</t>
  </si>
  <si>
    <t>Присоску можно использовать в кухне, ванне, туалетной комнате и раковине. 
Присоска не оставляет следов после того, как вы её сняли. Можно переклеивать несколько раз.
Легко промывается и не скапливает бактерии.
Приклеивать только на обезжиренную, ровную и сухую поверхность
Необходимо подождать 1 час перед непосредственным использованием.
Размер: диаметр 68 × 1 мм.
Материал: смола винилхлорид, стирол эластомер.</t>
  </si>
  <si>
    <t>Для кухни</t>
  </si>
  <si>
    <t>Губка в форме рыбки розовая Marna 1шт</t>
  </si>
  <si>
    <t>K170P</t>
  </si>
  <si>
    <t>Необычная губка в форме рыбки удаляет загрязнения даже в труднодоступных местах.
Удобна в использовании, приятна на ощупь, помещается в руке. 
Эффективно удаляет грязь, легко взбивает пену удерживая ее, что способствует экономному расходу чистящего средства.
Не скапливает бактерий, не задерживает запаха.
Не оставляют царапин и других повреждений.
Даже при постоянном использовании губка прослужит длительное время.
Размер 142х66х35мм. 
   Состав:   губка-полиуретан, нетканный материал - нейлон.</t>
  </si>
  <si>
    <t>Губка в форме рыбки светло-желтая Marna 1шт</t>
  </si>
  <si>
    <t>K170LY</t>
  </si>
  <si>
    <t>Губка в форме рыбки светло-синяя Marna 1шт</t>
  </si>
  <si>
    <t>K170LB</t>
  </si>
  <si>
    <t>Губка для кухни POCO синяя Marna 1шт</t>
  </si>
  <si>
    <t>K096B</t>
  </si>
  <si>
    <t>Губка кухонная предназначена для очистки загрязненных поверхностей, посуды. 
Обеспечивает высочайшее качество очистки, при этом не оставляя  царапин на поверхности.
Эффективно удаляет трудновыводимые пятна.
Состоит из упругого материала, не мнется и не скапливает бактерий.
Губка снабжена присоской, ее можно удобно закрепить на любой поверхности и она всегда будет у вас под рукой.
Долговечна в употреблении.
Состав:  губка - полиуретан / нейлон .
               присоска - смола винилхлорида.</t>
  </si>
  <si>
    <t>Держатель для губок Sofis коричневый Marna 1шт</t>
  </si>
  <si>
    <t>K485BR</t>
  </si>
  <si>
    <t>Держатель подходит для губок,  кухонных бумажных полотенец и туалетной бумаги. 
Удобен в использовании.
Экономит место, легко промывается.
Прочно крепиться к любой поверхности (стены кухни и  ванной комнаты, холодильник, зеркала и др.), не оставляя жирных следов.
Имеет прочный каркас и яркий дизайн.
Размер: 70х100х96мм.
Состав:  поликарбонат,  полиэфирные смолы
               основа держателя - стирол - эластомер</t>
  </si>
  <si>
    <t>Держатель для кухонных бумажных полотенец розовый Marna 1шт</t>
  </si>
  <si>
    <t>K486P</t>
  </si>
  <si>
    <t>Держатель подходит для  кухонных бумажных полотенец и туалетной бумаги. 
Удобен в использовании.
Экономит место, легко промывается.
Прочно крепиться к любой поверхности (стены кухни и  ванной комнаты, холодильник, зеркала и др.), не оставляя жирных следов.
Имеет прочный каркас и яркий дизайн.
Размер: 70х100х96мм.
Состав:  поликарбонат,  полиэфирные смолы
               основа держателя - стирол - эластомер</t>
  </si>
  <si>
    <t>Кухонный диспенсер желтый Marna 1шт</t>
  </si>
  <si>
    <t>K153Y</t>
  </si>
  <si>
    <t>Кухонный диспенсер, позволяющий выдавить необходимое количество моющего средства одним нажатием. 
Удобен в использовании, можно крепить как на кухне, так и в ванной.
Не боится прямого воздействия воды, поэтому его можно крепить в самой раковине.
Экономичный расход, современный дизайн, надежная конструкция, прост в применении и уходе. 
Широкое горлышко позволяет без труда наполнить диспенсер моющим средством. 
Размер 82х150х105мм
Состав:   резервуар - смола AS, смола ABS; шапочка - полипропилен.</t>
  </si>
  <si>
    <t>Кухонный диспенсер зеленый Marna 1шт</t>
  </si>
  <si>
    <t>K153G</t>
  </si>
  <si>
    <t>Кухонный диспенсер розовый Marna 1шт</t>
  </si>
  <si>
    <t>K153P</t>
  </si>
  <si>
    <t>Кухонный диспенсер синий Marna 1шт</t>
  </si>
  <si>
    <t>K153B</t>
  </si>
  <si>
    <t>Точилка-рыбка для ножей розовая Marna 1шт</t>
  </si>
  <si>
    <t>K257P</t>
  </si>
  <si>
    <t>Точилка - рыбка для ножей крепится к холодильнику как декоративный магнит, занимает мало места, удобно использовать.
На форме расположены специальные зоны для пальцев, чтобы не скользили руки во время работы.
Имеет шарики из керамического глинозема, что обеспечивает острую заточенность ножа.
Яркий дизайн, необычная форма.
Размер 90х24х40мм. 
Состав:   основа - стирольная смола
                точильный элемент - глинозем керамический
                магнит - резиновый магнит.</t>
  </si>
  <si>
    <t>Универсальная открывашка желтая Marna</t>
  </si>
  <si>
    <t>K100</t>
  </si>
  <si>
    <t>Кухонное приспособление предназначено для удобного снятия крышек с различных бутылок (даже пластиковых), консервов, банок.
 Практичный и незаменимый помощник на кухне.
 Состоит из прочного материала.
Открывашка удобна в применении, имеет предохра-нитель от скольжения, при открывании не оставляет заусенцев и неровностей.
Легко моется.
 Имеет яркий дизайн.
Состав:  основа - смола ABS, предохранитель от скольжения 
               внутри -синтетическая  смола 
               снаружи - эластомер стирольный.</t>
  </si>
  <si>
    <t>Универсальная открывашка зеленая Marna 1шт</t>
  </si>
  <si>
    <t>K602</t>
  </si>
  <si>
    <t>Кухонное приспособление предназначено для удобного снятия крышек с различных бутылок (даже пластиковых), консервов, банок.
Практичный и незаменимый помощник на кухне.
Состоит из прочного материала.
Открывашка удобна в применении, имеет предохранитель от скольжения, при открывании не оставляет заусенцев и неровностей.
Легко моется.
Имеет яркий дизайн.
Состав:  основа - смола ABS, предохранитель от скольжения 
               внутри - синтетическая  смола 
               снаружи - эластомер стирольный.</t>
  </si>
  <si>
    <t>020.  KAI</t>
  </si>
  <si>
    <t>Лезвия сменные для бритв KAI RAZOR безопасных мужских 6 шт</t>
  </si>
  <si>
    <t>01503, 015033</t>
  </si>
  <si>
    <t>Тончайшее лезвие сравнимое лишь с острой сверхпрочной и долговечной сталью самурайского меча!
-Лезвия с титановым покрытием.
-Смазывающая головка обеспечивает более гладкое бритье и содержит в составе антибактериальную смолу, предотвращающую раздражение. 
СПОСОБ ЗАМЕНЫ: нажмите на кнопку, которая находится у основания станка и отсоедините использованную кассету. Не нажимайте на кнопку при бритье. Откройте упаковку блока с новыми сменными кассетами и вставьте бритву в пазы на головке. После защелкивания пазов, вытащите бритву с кассетой из блока.
Внимание при применении: Будьте осторожны при использовании станка - лезвия очень острые.
- Станок предназначен для бритья. Не используйте в других целях.
- Не прикасайтесь к лезвию пальцами.
Хранение: станок после использования хранить в сухом месте.</t>
  </si>
  <si>
    <t>Лезвия сменные для бритвы KAI -4n RAZOR безопасной мужской 12 шт</t>
  </si>
  <si>
    <t>015063, 01506</t>
  </si>
  <si>
    <t>Тончайшее лезвие сравнимое лишь с острой сверхпрочной и долговечной сталью самурайского меча!
Четыре лезвия с титановым покрытием. 
Смазывающая головка обеспечивает гладкое бритье и содержит в составе антибактериальную смолу, предотвращающую раздражение. 
СПОСОБ ЗАМЕНЫ: нажмите на кнопку, которая находится у основания станка и отсоедините использованную кассету. Не нажимайте на кнопку при бритье. Откройте упаковку блока с новыми сменными кассетами и вставьте бритву в пазы на головке. После защелкивания пазов, вытащите бритву с кассетой из блока.
*Сменные кассеты можно использовать для бритвенных станков  KAI-4, KAI-4n, KAI-5.  
Внимание при применении: Будьте осторожны при использо-вании станка - лезвия очень острые.
Хранение: станок после использования хранить в сухом месте.</t>
  </si>
  <si>
    <t>Лезвия сменные для бритвы KAI -4n RAZOR безопасной мужской 6 шт</t>
  </si>
  <si>
    <t>01505, 015054</t>
  </si>
  <si>
    <t>Тончайшее лезвие сравнимое лишь с острой сверхпрочной и долговечной сталью самурайского меча!
-Четыре лезвия с титановым покрытием. 
-Смазывающая головка обеспечивает гладкое бритье и содержит в составе антибактериальную смолу, предотвращающую раздражение. 
СПОСОБ ЗАМЕНЫ: нажмите на кнопку, которая находится у основания станка и отсоедините использованную кассету. Не нажимайте на кнопку при бритье. Откройте упаковку блока с новыми сменными кас-сетами и вставьте бритву в пазы на головке. После защелкивания пазов, вытащите бритву с кассетой из блока.
*Сменные кассеты можно использовать для бритвенных станков  KAI-4, KAI-4n, KAI-5.  
Внимание при применении: Будьте осторожны при использовании станка - лезвия очень острые.
Хранение: станок после использования хранить в сухом месте.</t>
  </si>
  <si>
    <t>Сменный блок для бритвенного станка Valios- 5 лезвий мужского с электро-триммером 12 шт</t>
  </si>
  <si>
    <t>Тончайшее лезвие сравнимое лишь с острой сверхпрочной и долговечной сталью самурайского меча!
Пять лезвий  с титановым покрытием и смазывающей полоской для более гладкого бритья.
СПОСОБ ЗАМЕНЫ: нажмите на кнопку, которая находится у основания станка и отсоедините использованную кассету. Не нажимайте на кнопку при бритье. Откройте упаковку блока с новыми сменными кас-сетами и вставьте бритву в пазы на головке. После защелкивания пазов, вытащите бритву с кассетой из блока.
*Сменные кассеты можно использовать для бритвенных станков  Valios, Pretty  Princess.
Внимание при применении: Будьте осторожны при использовании станка - лезвия очень острые.
- Станок предназначен для бритья. Не используйте в других целях.
- Не прикасайтесь к лезвию пальцами.
Хранение: станок после использования хранить в сухом месте.</t>
  </si>
  <si>
    <t>021.  MANDOM</t>
  </si>
  <si>
    <t>ССП Дезодорант-антиперспирант роликовый для мужчин GATSBY BIOCORE свежий цитрус 45 гр</t>
  </si>
  <si>
    <t>017701, 035545</t>
  </si>
  <si>
    <t>Дезодорант со свежим ароматом цитрусовых предотвращает появление неприятного запаха пота, уничтожая вызывающие его бактерии.
-Активные компоненты в составе средства надолго защищают кожу и эффективно контролируют потоотделение.
-Дезодорант легко и удобно наносится, быстро высыхает. 
    ПРИМЕНЕНИЕ: слегка встряхнув флакон, переверните его и проведите роликом по коже подмышек. После использования закройте плотно крышкой. При затруднении вращения ролика, прокрутите его пальцем.
    Состав: хлоргидрат алюминия, триклозан, изопропилметилфенол, хлорид лизоцима , безводный этанол, очищенная вода, изононилизонаноат, гидроксипропил целлюлоза, i-ментол, жидкость\ раствор сухой перегонки чая, отдушка.</t>
  </si>
  <si>
    <t>022.  PIGEON</t>
  </si>
  <si>
    <t>Накладка для кормления (силиконовая), жесткий тип, 1 шт.</t>
  </si>
  <si>
    <t>Защитная накладка для кормления из силиконовой резины мягко прилегает к соску. Применяется при сильных травмах сосков. обеспечивает возможность грудного вскармливания без непосредственного контакта со ртом малыша. Форма накладки создана на основе исследований грудного вскармливания, совпадает с формой соска. В комплекте с контейнером, обеспечивающим гигиеническое хранение. 
Состав: силикон.</t>
  </si>
  <si>
    <t>Пустышка "Цветок"от 8 месяцев</t>
  </si>
  <si>
    <t>2000000002187,  4902508136997</t>
  </si>
  <si>
    <t>Подходит в период отучения от соски. Силиконовая пустышка предназначена для младенцев с 8-и месячного возраста и помогает малышу научиться правильно дышать через носик. В этом возрасте малыш начинает пытаться произносить первые слова, начинает есть другую, отличную от молока, пищу. Именно в этом возрасте важно приучить малыша дышать не через рот, а через носик. Особенности: Специально разработанная форма соски - широкая и тонкая в основании, соска не помещается в сосательную ямку, приучает к дыханию носом. Выгнутый наружу предохранитель защищает лицо от контакта с пустышкой. Ручка защелкивается в основании пустышки.</t>
  </si>
  <si>
    <t>Соска Перистальтик Плюс д/бутылочки с широк.горлышком, размер SS (0+мес.), 1шт</t>
  </si>
  <si>
    <t>2000000002200,  4902508018258</t>
  </si>
  <si>
    <t>Соска Перистальтик Плюс ТМ. Для детей 0+ мес., этап кормления: 50мл за 10 мин. Уникальная конструкция соски позволяет воспроизводить естественные сосательные движения ребенка, состоящие из 3-х ключевых этапов: захват ареолы соска, движение языка  для извлечения молока и глотание определённого количества молока. Это обеспечивает надежную поддержку грудного вскармливания. Имеет удобную форму с широким основанием и тонким кончиком, благодаря чему соска равномерно располагается во рту, стимулируя сосательную деятельность.
Мягкий силикон двойной толщины обеспечивает естественные планые движения языка. Соска имеет вентиляционное антиколиковое отверстие. 
    Состав: силикон.</t>
  </si>
  <si>
    <t>024.  WAKODO</t>
  </si>
  <si>
    <t>Детский лосьон NONE FOR BABY 120 мл</t>
  </si>
  <si>
    <t>SK5</t>
  </si>
  <si>
    <t>Детский лосьон глубоко увлажняет, поддерживает естественную эластичность нежной кожи ребенка .
-Увлажняющие компоненты – природные аминокислоты (бетаин), сквалан (смягчающий компонент), производные холестерола (восстанавливают защитный слой эпидермиса).
-Обеспечивает уход за кожей после ежедневного купания.
-Нейтральный показатель pH.
-Не содержит спирта, ПАВ, искусственных добавок, красителей, отдушек и минеральных масел.
    СПОСОБ ПРИМЕНЕНИЯ: небольшое количество средства нанести на чистую кожу легкими массажными движениями. *Рекомендуется применять утром и вечером после купания, перед выходом на улицу.
    Состав: СКВАЛАН,  DPG, BG, глицерин, ацетилглутамин, глицирризинат дикалия, цитрат натрия, диметикон, соевый стерол, триэтилгексаноин, гидрогенизированный лецитин, феноксиэтанол.</t>
  </si>
  <si>
    <t>Детское масло NONE FOR BABY 45 мл</t>
  </si>
  <si>
    <t>SK8</t>
  </si>
  <si>
    <t>Детское масло смягчает и увлажняет нежную кожу ребенка, помогает сохранить эластичность кожи. 
-Увлажняющий компонент - экстракт листьев персикового дерева, содержание очищенного оливкового масла - 99,9%
-Масло легко наносится и быстро впитывается, не оставляя на коже липкой пленки.
-Без добавок, красителей и отдушек.
-Не содержит минеральных масел. 
    СПОСОБ ПРИМЕНЕНИЯ: выдавить на ладонь небольшое количество масла, легкими массажными движениями нанести на особенно сухие участки кожи. * Рекомендует применять сразу после купания.
    Предупреждение: при попадании средства в глаза, незамедлительно промыть их водой.
    Состав: ОЛИВКОВОЕ МАСЛО, ЭКСТРАКТ ЛИСТЬЕВ ПЕРСИКОВОГО ДЕРЕВА, сквалан, токоферол.</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</si>
</sst>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quot; руб.&quot;"/>
    <numFmt numFmtId="166" formatCode="000000"/>
    <numFmt numFmtId="167" formatCode="#,##0.00&quot; руб.&quot;"/>
    <numFmt numFmtId="168" formatCode="00000"/>
  </numFmts>
  <fonts count="48">
    <font>
      <sz val="8"/>
      <name val="Arial"/>
      <family val="0"/>
    </font>
    <font>
      <sz val="11"/>
      <color indexed="8"/>
      <name val="Calibri"/>
      <family val="2"/>
    </font>
    <font>
      <sz val="28"/>
      <color indexed="9"/>
      <name val="Tahoma"/>
      <family val="2"/>
    </font>
    <font>
      <sz val="9"/>
      <name val="Tahoma"/>
      <family val="2"/>
    </font>
    <font>
      <sz val="11"/>
      <color indexed="9"/>
      <name val="Tahoma"/>
      <family val="2"/>
    </font>
    <font>
      <b/>
      <i/>
      <sz val="26"/>
      <name val="Arial"/>
      <family val="2"/>
    </font>
    <font>
      <sz val="11"/>
      <name val="Tahoma"/>
      <family val="2"/>
    </font>
    <font>
      <b/>
      <sz val="8"/>
      <name val="Arial"/>
      <family val="2"/>
    </font>
    <font>
      <b/>
      <sz val="10"/>
      <color indexed="9"/>
      <name val="Tahoma"/>
      <family val="2"/>
    </font>
    <font>
      <b/>
      <sz val="9"/>
      <name val="Arial"/>
      <family val="2"/>
    </font>
    <font>
      <b/>
      <i/>
      <sz val="9"/>
      <name val="Arial"/>
      <family val="2"/>
    </font>
    <font>
      <i/>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8"/>
      <color rgb="FFFFFFFF"/>
      <name val="Tahoma"/>
      <family val="2"/>
    </font>
    <font>
      <sz val="11"/>
      <color rgb="FFFFFFFF"/>
      <name val="Tahoma"/>
      <family val="2"/>
    </font>
    <font>
      <b/>
      <sz val="10"/>
      <color rgb="FFFFFFFF"/>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E0FFFF"/>
        <bgColor indexed="64"/>
      </patternFill>
    </fill>
    <fill>
      <patternFill patternType="solid">
        <fgColor rgb="FFFFFFFF"/>
        <bgColor indexed="64"/>
      </patternFill>
    </fill>
    <fill>
      <patternFill patternType="solid">
        <fgColor rgb="FFB4B4B4"/>
        <bgColor indexed="64"/>
      </patternFill>
    </fill>
    <fill>
      <patternFill patternType="solid">
        <fgColor rgb="FFC3C3C3"/>
        <bgColor indexed="64"/>
      </patternFill>
    </fill>
    <fill>
      <patternFill patternType="solid">
        <fgColor rgb="FFD2D2D2"/>
        <bgColor indexed="64"/>
      </patternFill>
    </fill>
    <fill>
      <patternFill patternType="solid">
        <fgColor rgb="FFE6E6E6"/>
        <bgColor indexed="64"/>
      </patternFill>
    </fill>
    <fill>
      <patternFill patternType="solid">
        <fgColor rgb="FFFAFAF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83">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45" fillId="33" borderId="0" xfId="0" applyFont="1" applyFill="1" applyBorder="1" applyAlignment="1">
      <alignment horizontal="left" vertical="top"/>
    </xf>
    <xf numFmtId="0" fontId="0" fillId="0" borderId="0" xfId="0" applyBorder="1" applyAlignment="1">
      <alignment horizontal="left" vertical="top" wrapText="1"/>
    </xf>
    <xf numFmtId="0" fontId="46" fillId="33" borderId="0" xfId="0" applyFont="1" applyFill="1" applyBorder="1" applyAlignment="1">
      <alignment horizontal="left" vertical="top"/>
    </xf>
    <xf numFmtId="0" fontId="5" fillId="0" borderId="0" xfId="0" applyFont="1" applyBorder="1" applyAlignment="1">
      <alignment horizontal="right" vertical="top"/>
    </xf>
    <xf numFmtId="0" fontId="0" fillId="0" borderId="0" xfId="0" applyBorder="1" applyAlignment="1">
      <alignment horizontal="left" vertical="top"/>
    </xf>
    <xf numFmtId="0" fontId="6" fillId="0" borderId="0" xfId="0" applyFont="1" applyBorder="1" applyAlignment="1">
      <alignment horizontal="left" vertical="top"/>
    </xf>
    <xf numFmtId="0" fontId="7" fillId="0" borderId="10" xfId="0" applyFont="1" applyBorder="1" applyAlignment="1">
      <alignment horizontal="right"/>
    </xf>
    <xf numFmtId="0" fontId="6" fillId="0" borderId="11" xfId="0" applyFont="1" applyBorder="1" applyAlignment="1">
      <alignment horizontal="left" vertical="top"/>
    </xf>
    <xf numFmtId="0" fontId="7" fillId="0" borderId="12" xfId="0" applyFont="1" applyBorder="1" applyAlignment="1">
      <alignment horizontal="right"/>
    </xf>
    <xf numFmtId="0" fontId="0" fillId="0" borderId="0" xfId="0" applyAlignment="1">
      <alignment horizontal="left" wrapText="1"/>
    </xf>
    <xf numFmtId="0" fontId="0" fillId="0" borderId="0" xfId="0" applyBorder="1" applyAlignment="1">
      <alignment horizontal="left" wrapText="1"/>
    </xf>
    <xf numFmtId="0" fontId="47" fillId="33" borderId="0" xfId="0" applyFont="1" applyFill="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7" fillId="34" borderId="14" xfId="0" applyFont="1" applyFill="1" applyBorder="1" applyAlignment="1">
      <alignment horizontal="center"/>
    </xf>
    <xf numFmtId="0" fontId="9" fillId="0" borderId="14" xfId="0" applyFont="1" applyBorder="1" applyAlignment="1">
      <alignment horizontal="center" vertical="center"/>
    </xf>
    <xf numFmtId="0" fontId="9" fillId="35" borderId="14" xfId="0" applyFont="1" applyFill="1" applyBorder="1" applyAlignment="1">
      <alignment horizontal="center" vertical="center"/>
    </xf>
    <xf numFmtId="0" fontId="7" fillId="0" borderId="15" xfId="0" applyFont="1" applyBorder="1" applyAlignment="1">
      <alignment horizontal="center"/>
    </xf>
    <xf numFmtId="0" fontId="9" fillId="0" borderId="15" xfId="0" applyFont="1" applyBorder="1" applyAlignment="1">
      <alignment horizontal="center" vertical="center" wrapText="1"/>
    </xf>
    <xf numFmtId="0" fontId="7" fillId="34" borderId="15" xfId="0" applyFont="1" applyFill="1" applyBorder="1" applyAlignment="1">
      <alignment horizontal="center"/>
    </xf>
    <xf numFmtId="0" fontId="9" fillId="35" borderId="15" xfId="0" applyFont="1" applyFill="1" applyBorder="1" applyAlignment="1">
      <alignment horizontal="center" vertical="center"/>
    </xf>
    <xf numFmtId="0" fontId="10" fillId="36" borderId="13" xfId="0" applyFont="1" applyFill="1" applyBorder="1" applyAlignment="1">
      <alignment horizontal="left" vertical="top" wrapText="1"/>
    </xf>
    <xf numFmtId="0" fontId="11" fillId="36" borderId="13" xfId="0" applyFont="1" applyFill="1" applyBorder="1" applyAlignment="1">
      <alignment horizontal="right" vertical="top" wrapText="1"/>
    </xf>
    <xf numFmtId="0" fontId="0" fillId="36" borderId="13" xfId="0" applyFill="1" applyBorder="1" applyAlignment="1">
      <alignment horizontal="center" vertical="top" wrapText="1"/>
    </xf>
    <xf numFmtId="0" fontId="0" fillId="36" borderId="13" xfId="0" applyFill="1" applyBorder="1" applyAlignment="1">
      <alignment horizontal="justify" vertical="top" wrapText="1"/>
    </xf>
    <xf numFmtId="0" fontId="11" fillId="36" borderId="13" xfId="0" applyFont="1" applyFill="1" applyBorder="1" applyAlignment="1">
      <alignment horizontal="center" vertical="top" wrapText="1"/>
    </xf>
    <xf numFmtId="0" fontId="11" fillId="36" borderId="13" xfId="0" applyFont="1" applyFill="1" applyBorder="1" applyAlignment="1">
      <alignment horizontal="center" vertical="top"/>
    </xf>
    <xf numFmtId="0" fontId="0" fillId="36" borderId="13" xfId="0" applyFill="1" applyBorder="1" applyAlignment="1">
      <alignment horizontal="center" vertical="top"/>
    </xf>
    <xf numFmtId="0" fontId="10" fillId="37" borderId="13" xfId="0" applyFont="1" applyFill="1" applyBorder="1" applyAlignment="1">
      <alignment horizontal="left" vertical="top" wrapText="1"/>
    </xf>
    <xf numFmtId="0" fontId="11" fillId="37" borderId="13" xfId="0" applyFont="1" applyFill="1" applyBorder="1" applyAlignment="1">
      <alignment horizontal="right" vertical="top" wrapText="1"/>
    </xf>
    <xf numFmtId="0" fontId="0" fillId="37" borderId="13" xfId="0" applyFill="1" applyBorder="1" applyAlignment="1">
      <alignment horizontal="center" vertical="top" wrapText="1"/>
    </xf>
    <xf numFmtId="0" fontId="0" fillId="37" borderId="13" xfId="0" applyFill="1" applyBorder="1" applyAlignment="1">
      <alignment horizontal="justify" vertical="top" wrapText="1"/>
    </xf>
    <xf numFmtId="0" fontId="11" fillId="37" borderId="13" xfId="0" applyFont="1" applyFill="1" applyBorder="1" applyAlignment="1">
      <alignment horizontal="center" vertical="top" wrapText="1"/>
    </xf>
    <xf numFmtId="0" fontId="11" fillId="37" borderId="13" xfId="0" applyFont="1" applyFill="1" applyBorder="1" applyAlignment="1">
      <alignment horizontal="center" vertical="top"/>
    </xf>
    <xf numFmtId="0" fontId="0" fillId="37" borderId="13" xfId="0" applyFill="1" applyBorder="1" applyAlignment="1">
      <alignment horizontal="center" vertical="top"/>
    </xf>
    <xf numFmtId="0" fontId="10" fillId="38" borderId="13" xfId="0" applyFont="1" applyFill="1" applyBorder="1" applyAlignment="1">
      <alignment horizontal="left" vertical="top" wrapText="1"/>
    </xf>
    <xf numFmtId="0" fontId="11" fillId="38" borderId="13" xfId="0" applyFont="1" applyFill="1" applyBorder="1" applyAlignment="1">
      <alignment horizontal="right" vertical="top" wrapText="1"/>
    </xf>
    <xf numFmtId="0" fontId="0" fillId="38" borderId="13" xfId="0" applyFill="1" applyBorder="1" applyAlignment="1">
      <alignment horizontal="center" vertical="top" wrapText="1"/>
    </xf>
    <xf numFmtId="0" fontId="0" fillId="38" borderId="13" xfId="0" applyFill="1" applyBorder="1" applyAlignment="1">
      <alignment horizontal="justify" vertical="top" wrapText="1"/>
    </xf>
    <xf numFmtId="0" fontId="11" fillId="38" borderId="13" xfId="0" applyFont="1" applyFill="1" applyBorder="1" applyAlignment="1">
      <alignment horizontal="center" vertical="top" wrapText="1"/>
    </xf>
    <xf numFmtId="0" fontId="11" fillId="38" borderId="13" xfId="0" applyFont="1" applyFill="1" applyBorder="1" applyAlignment="1">
      <alignment horizontal="center" vertical="top"/>
    </xf>
    <xf numFmtId="0" fontId="0" fillId="38" borderId="13" xfId="0" applyFill="1" applyBorder="1" applyAlignment="1">
      <alignment horizontal="center" vertical="top"/>
    </xf>
    <xf numFmtId="0" fontId="10" fillId="39" borderId="13" xfId="0" applyFont="1" applyFill="1" applyBorder="1" applyAlignment="1">
      <alignment horizontal="left" vertical="top" wrapText="1"/>
    </xf>
    <xf numFmtId="0" fontId="11" fillId="39" borderId="13" xfId="0" applyFont="1" applyFill="1" applyBorder="1" applyAlignment="1">
      <alignment horizontal="right" vertical="top" wrapText="1"/>
    </xf>
    <xf numFmtId="0" fontId="0" fillId="39" borderId="13" xfId="0" applyFill="1" applyBorder="1" applyAlignment="1">
      <alignment horizontal="center" vertical="top" wrapText="1"/>
    </xf>
    <xf numFmtId="0" fontId="0" fillId="39" borderId="13" xfId="0" applyFill="1" applyBorder="1" applyAlignment="1">
      <alignment horizontal="justify" vertical="top" wrapText="1"/>
    </xf>
    <xf numFmtId="0" fontId="11" fillId="39" borderId="13" xfId="0" applyFont="1" applyFill="1" applyBorder="1" applyAlignment="1">
      <alignment horizontal="center" vertical="top" wrapText="1"/>
    </xf>
    <xf numFmtId="0" fontId="11" fillId="39" borderId="13" xfId="0" applyFont="1" applyFill="1" applyBorder="1" applyAlignment="1">
      <alignment horizontal="center" vertical="top"/>
    </xf>
    <xf numFmtId="0" fontId="0" fillId="39" borderId="13" xfId="0" applyFill="1" applyBorder="1" applyAlignment="1">
      <alignment horizontal="center" vertical="top"/>
    </xf>
    <xf numFmtId="0" fontId="0" fillId="35" borderId="13" xfId="0" applyFill="1" applyBorder="1" applyAlignment="1">
      <alignment horizontal="left" vertical="top" wrapText="1"/>
    </xf>
    <xf numFmtId="0" fontId="0" fillId="35" borderId="13" xfId="0" applyFill="1" applyBorder="1" applyAlignment="1">
      <alignment horizontal="right" vertical="top" wrapText="1"/>
    </xf>
    <xf numFmtId="1" fontId="0" fillId="35" borderId="13" xfId="0" applyNumberFormat="1" applyFill="1" applyBorder="1" applyAlignment="1">
      <alignment horizontal="center" vertical="top" wrapText="1"/>
    </xf>
    <xf numFmtId="0" fontId="0" fillId="35" borderId="13" xfId="0" applyFill="1" applyBorder="1" applyAlignment="1">
      <alignment horizontal="justify" vertical="top" wrapText="1"/>
    </xf>
    <xf numFmtId="1" fontId="0" fillId="35" borderId="13" xfId="0" applyNumberFormat="1" applyFill="1" applyBorder="1" applyAlignment="1">
      <alignment horizontal="right" vertical="top" wrapText="1"/>
    </xf>
    <xf numFmtId="164" fontId="0" fillId="35" borderId="13" xfId="0" applyNumberFormat="1" applyFill="1" applyBorder="1" applyAlignment="1">
      <alignment horizontal="right" vertical="top"/>
    </xf>
    <xf numFmtId="165" fontId="0" fillId="35" borderId="13" xfId="0" applyNumberFormat="1" applyFill="1" applyBorder="1" applyAlignment="1">
      <alignment horizontal="right" vertical="top" wrapText="1"/>
    </xf>
    <xf numFmtId="0" fontId="0" fillId="34" borderId="13" xfId="0" applyFill="1" applyBorder="1" applyAlignment="1">
      <alignment horizontal="center" vertical="top"/>
    </xf>
    <xf numFmtId="0" fontId="0" fillId="35" borderId="13" xfId="0" applyFill="1" applyBorder="1" applyAlignment="1">
      <alignment horizontal="center" vertical="top"/>
    </xf>
    <xf numFmtId="166" fontId="0" fillId="35" borderId="13" xfId="0" applyNumberFormat="1" applyFill="1" applyBorder="1" applyAlignment="1">
      <alignment horizontal="center" vertical="top" wrapText="1"/>
    </xf>
    <xf numFmtId="0" fontId="0" fillId="35" borderId="13" xfId="0" applyFill="1" applyBorder="1" applyAlignment="1">
      <alignment horizontal="right" vertical="top"/>
    </xf>
    <xf numFmtId="167" fontId="0" fillId="35" borderId="13" xfId="0" applyNumberFormat="1" applyFill="1" applyBorder="1" applyAlignment="1">
      <alignment horizontal="right" vertical="top" wrapText="1"/>
    </xf>
    <xf numFmtId="168" fontId="0" fillId="35" borderId="13" xfId="0" applyNumberFormat="1" applyFill="1" applyBorder="1" applyAlignment="1">
      <alignment horizontal="center" vertical="top" wrapText="1"/>
    </xf>
    <xf numFmtId="0" fontId="10" fillId="40" borderId="13" xfId="0" applyFont="1" applyFill="1" applyBorder="1" applyAlignment="1">
      <alignment horizontal="left" vertical="top" wrapText="1"/>
    </xf>
    <xf numFmtId="0" fontId="11" fillId="40" borderId="13" xfId="0" applyFont="1" applyFill="1" applyBorder="1" applyAlignment="1">
      <alignment horizontal="right" vertical="top" wrapText="1"/>
    </xf>
    <xf numFmtId="0" fontId="0" fillId="40" borderId="13" xfId="0" applyFill="1" applyBorder="1" applyAlignment="1">
      <alignment horizontal="center" vertical="top" wrapText="1"/>
    </xf>
    <xf numFmtId="0" fontId="0" fillId="40" borderId="13" xfId="0" applyFill="1" applyBorder="1" applyAlignment="1">
      <alignment horizontal="justify" vertical="top" wrapText="1"/>
    </xf>
    <xf numFmtId="0" fontId="11" fillId="40" borderId="13" xfId="0" applyFont="1" applyFill="1" applyBorder="1" applyAlignment="1">
      <alignment horizontal="center" vertical="top" wrapText="1"/>
    </xf>
    <xf numFmtId="0" fontId="11" fillId="40" borderId="13" xfId="0" applyFont="1" applyFill="1" applyBorder="1" applyAlignment="1">
      <alignment horizontal="center" vertical="top"/>
    </xf>
    <xf numFmtId="0" fontId="0" fillId="40" borderId="13" xfId="0" applyFill="1" applyBorder="1" applyAlignment="1">
      <alignment horizontal="center" vertical="top"/>
    </xf>
    <xf numFmtId="0" fontId="0" fillId="35" borderId="13" xfId="0" applyFill="1" applyBorder="1" applyAlignment="1">
      <alignment horizontal="center" vertical="top" wrapText="1"/>
    </xf>
    <xf numFmtId="3" fontId="0" fillId="35" borderId="13" xfId="0" applyNumberFormat="1" applyFill="1" applyBorder="1" applyAlignment="1">
      <alignment horizontal="right" vertical="top" wrapText="1"/>
    </xf>
    <xf numFmtId="0" fontId="3" fillId="0" borderId="0" xfId="0" applyFont="1" applyAlignment="1">
      <alignment horizontal="left" vertical="center" wrapText="1"/>
    </xf>
    <xf numFmtId="0" fontId="7" fillId="0" borderId="11"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7" fillId="0" borderId="13" xfId="0" applyFont="1" applyBorder="1" applyAlignment="1">
      <alignment horizontal="center" vertical="center"/>
    </xf>
    <xf numFmtId="165" fontId="0" fillId="35" borderId="13" xfId="0" applyNumberFormat="1" applyFill="1" applyBorder="1" applyAlignment="1">
      <alignment horizontal="left" vertical="top"/>
    </xf>
    <xf numFmtId="165" fontId="7" fillId="0" borderId="18" xfId="0" applyNumberFormat="1"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133350</xdr:rowOff>
    </xdr:from>
    <xdr:to>
      <xdr:col>10</xdr:col>
      <xdr:colOff>800100</xdr:colOff>
      <xdr:row>1</xdr:row>
      <xdr:rowOff>161925</xdr:rowOff>
    </xdr:to>
    <xdr:pic>
      <xdr:nvPicPr>
        <xdr:cNvPr id="1" name="Имя " descr="Descr "/>
        <xdr:cNvPicPr preferRelativeResize="1">
          <a:picLocks noChangeAspect="1"/>
        </xdr:cNvPicPr>
      </xdr:nvPicPr>
      <xdr:blipFill>
        <a:blip r:embed="rId1"/>
        <a:stretch>
          <a:fillRect/>
        </a:stretch>
      </xdr:blipFill>
      <xdr:spPr>
        <a:xfrm>
          <a:off x="9991725" y="133350"/>
          <a:ext cx="2657475" cy="7715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pic>
      <xdr:nvPicPr>
        <xdr:cNvPr id="2" name="Имя " descr="Descr "/>
        <xdr:cNvPicPr preferRelativeResize="1">
          <a:picLocks noChangeAspect="1"/>
        </xdr:cNvPicPr>
      </xdr:nvPicPr>
      <xdr:blipFill>
        <a:blip r:embed="rId2"/>
        <a:stretch>
          <a:fillRect/>
        </a:stretch>
      </xdr:blipFill>
      <xdr:spPr>
        <a:xfrm>
          <a:off x="3419475" y="3476625"/>
          <a:ext cx="1123950" cy="1181100"/>
        </a:xfrm>
        <a:prstGeom prst="rect">
          <a:avLst/>
        </a:prstGeom>
        <a:noFill/>
        <a:ln w="9525" cmpd="sng">
          <a:noFill/>
        </a:ln>
      </xdr:spPr>
    </xdr:pic>
    <xdr:clientData/>
  </xdr:twoCellAnchor>
  <xdr:twoCellAnchor>
    <xdr:from>
      <xdr:col>2</xdr:col>
      <xdr:colOff>0</xdr:colOff>
      <xdr:row>17</xdr:row>
      <xdr:rowOff>0</xdr:rowOff>
    </xdr:from>
    <xdr:to>
      <xdr:col>3</xdr:col>
      <xdr:colOff>0</xdr:colOff>
      <xdr:row>18</xdr:row>
      <xdr:rowOff>0</xdr:rowOff>
    </xdr:to>
    <xdr:pic>
      <xdr:nvPicPr>
        <xdr:cNvPr id="3" name="Имя " descr="Descr "/>
        <xdr:cNvPicPr preferRelativeResize="1">
          <a:picLocks noChangeAspect="1"/>
        </xdr:cNvPicPr>
      </xdr:nvPicPr>
      <xdr:blipFill>
        <a:blip r:embed="rId3"/>
        <a:stretch>
          <a:fillRect/>
        </a:stretch>
      </xdr:blipFill>
      <xdr:spPr>
        <a:xfrm>
          <a:off x="3419475" y="4657725"/>
          <a:ext cx="1123950" cy="1181100"/>
        </a:xfrm>
        <a:prstGeom prst="rect">
          <a:avLst/>
        </a:prstGeom>
        <a:noFill/>
        <a:ln w="9525" cmpd="sng">
          <a:noFill/>
        </a:ln>
      </xdr:spPr>
    </xdr:pic>
    <xdr:clientData/>
  </xdr:twoCellAnchor>
  <xdr:twoCellAnchor>
    <xdr:from>
      <xdr:col>2</xdr:col>
      <xdr:colOff>0</xdr:colOff>
      <xdr:row>19</xdr:row>
      <xdr:rowOff>0</xdr:rowOff>
    </xdr:from>
    <xdr:to>
      <xdr:col>3</xdr:col>
      <xdr:colOff>0</xdr:colOff>
      <xdr:row>20</xdr:row>
      <xdr:rowOff>0</xdr:rowOff>
    </xdr:to>
    <xdr:pic>
      <xdr:nvPicPr>
        <xdr:cNvPr id="4" name="Имя " descr="Descr "/>
        <xdr:cNvPicPr preferRelativeResize="1">
          <a:picLocks noChangeAspect="1"/>
        </xdr:cNvPicPr>
      </xdr:nvPicPr>
      <xdr:blipFill>
        <a:blip r:embed="rId4"/>
        <a:stretch>
          <a:fillRect/>
        </a:stretch>
      </xdr:blipFill>
      <xdr:spPr>
        <a:xfrm>
          <a:off x="3419475" y="5991225"/>
          <a:ext cx="1123950" cy="1181100"/>
        </a:xfrm>
        <a:prstGeom prst="rect">
          <a:avLst/>
        </a:prstGeom>
        <a:noFill/>
        <a:ln w="9525" cmpd="sng">
          <a:noFill/>
        </a:ln>
      </xdr:spPr>
    </xdr:pic>
    <xdr:clientData/>
  </xdr:twoCellAnchor>
  <xdr:twoCellAnchor>
    <xdr:from>
      <xdr:col>2</xdr:col>
      <xdr:colOff>0</xdr:colOff>
      <xdr:row>20</xdr:row>
      <xdr:rowOff>0</xdr:rowOff>
    </xdr:from>
    <xdr:to>
      <xdr:col>3</xdr:col>
      <xdr:colOff>0</xdr:colOff>
      <xdr:row>21</xdr:row>
      <xdr:rowOff>0</xdr:rowOff>
    </xdr:to>
    <xdr:pic>
      <xdr:nvPicPr>
        <xdr:cNvPr id="5" name="Имя " descr="Descr "/>
        <xdr:cNvPicPr preferRelativeResize="1">
          <a:picLocks noChangeAspect="1"/>
        </xdr:cNvPicPr>
      </xdr:nvPicPr>
      <xdr:blipFill>
        <a:blip r:embed="rId5"/>
        <a:stretch>
          <a:fillRect/>
        </a:stretch>
      </xdr:blipFill>
      <xdr:spPr>
        <a:xfrm>
          <a:off x="3419475" y="7172325"/>
          <a:ext cx="1123950" cy="1181100"/>
        </a:xfrm>
        <a:prstGeom prst="rect">
          <a:avLst/>
        </a:prstGeom>
        <a:noFill/>
        <a:ln w="9525" cmpd="sng">
          <a:noFill/>
        </a:ln>
      </xdr:spPr>
    </xdr:pic>
    <xdr:clientData/>
  </xdr:twoCellAnchor>
  <xdr:twoCellAnchor>
    <xdr:from>
      <xdr:col>2</xdr:col>
      <xdr:colOff>0</xdr:colOff>
      <xdr:row>21</xdr:row>
      <xdr:rowOff>0</xdr:rowOff>
    </xdr:from>
    <xdr:to>
      <xdr:col>3</xdr:col>
      <xdr:colOff>0</xdr:colOff>
      <xdr:row>22</xdr:row>
      <xdr:rowOff>0</xdr:rowOff>
    </xdr:to>
    <xdr:pic>
      <xdr:nvPicPr>
        <xdr:cNvPr id="6" name="Имя " descr="Descr "/>
        <xdr:cNvPicPr preferRelativeResize="1">
          <a:picLocks noChangeAspect="1"/>
        </xdr:cNvPicPr>
      </xdr:nvPicPr>
      <xdr:blipFill>
        <a:blip r:embed="rId6"/>
        <a:stretch>
          <a:fillRect/>
        </a:stretch>
      </xdr:blipFill>
      <xdr:spPr>
        <a:xfrm>
          <a:off x="3419475" y="8353425"/>
          <a:ext cx="1123950" cy="1181100"/>
        </a:xfrm>
        <a:prstGeom prst="rect">
          <a:avLst/>
        </a:prstGeom>
        <a:noFill/>
        <a:ln w="9525" cmpd="sng">
          <a:noFill/>
        </a:ln>
      </xdr:spPr>
    </xdr:pic>
    <xdr:clientData/>
  </xdr:twoCellAnchor>
  <xdr:twoCellAnchor>
    <xdr:from>
      <xdr:col>2</xdr:col>
      <xdr:colOff>0</xdr:colOff>
      <xdr:row>22</xdr:row>
      <xdr:rowOff>0</xdr:rowOff>
    </xdr:from>
    <xdr:to>
      <xdr:col>3</xdr:col>
      <xdr:colOff>0</xdr:colOff>
      <xdr:row>23</xdr:row>
      <xdr:rowOff>0</xdr:rowOff>
    </xdr:to>
    <xdr:pic>
      <xdr:nvPicPr>
        <xdr:cNvPr id="7" name="Имя " descr="Descr "/>
        <xdr:cNvPicPr preferRelativeResize="1">
          <a:picLocks noChangeAspect="1"/>
        </xdr:cNvPicPr>
      </xdr:nvPicPr>
      <xdr:blipFill>
        <a:blip r:embed="rId7"/>
        <a:stretch>
          <a:fillRect/>
        </a:stretch>
      </xdr:blipFill>
      <xdr:spPr>
        <a:xfrm>
          <a:off x="3419475" y="9534525"/>
          <a:ext cx="1123950" cy="1181100"/>
        </a:xfrm>
        <a:prstGeom prst="rect">
          <a:avLst/>
        </a:prstGeom>
        <a:noFill/>
        <a:ln w="9525" cmpd="sng">
          <a:noFill/>
        </a:ln>
      </xdr:spPr>
    </xdr:pic>
    <xdr:clientData/>
  </xdr:twoCellAnchor>
  <xdr:twoCellAnchor>
    <xdr:from>
      <xdr:col>2</xdr:col>
      <xdr:colOff>0</xdr:colOff>
      <xdr:row>25</xdr:row>
      <xdr:rowOff>0</xdr:rowOff>
    </xdr:from>
    <xdr:to>
      <xdr:col>3</xdr:col>
      <xdr:colOff>0</xdr:colOff>
      <xdr:row>26</xdr:row>
      <xdr:rowOff>0</xdr:rowOff>
    </xdr:to>
    <xdr:pic>
      <xdr:nvPicPr>
        <xdr:cNvPr id="8" name="Имя " descr="Descr "/>
        <xdr:cNvPicPr preferRelativeResize="1">
          <a:picLocks noChangeAspect="1"/>
        </xdr:cNvPicPr>
      </xdr:nvPicPr>
      <xdr:blipFill>
        <a:blip r:embed="rId8"/>
        <a:stretch>
          <a:fillRect/>
        </a:stretch>
      </xdr:blipFill>
      <xdr:spPr>
        <a:xfrm>
          <a:off x="3419475" y="11020425"/>
          <a:ext cx="1123950" cy="1181100"/>
        </a:xfrm>
        <a:prstGeom prst="rect">
          <a:avLst/>
        </a:prstGeom>
        <a:noFill/>
        <a:ln w="9525" cmpd="sng">
          <a:noFill/>
        </a:ln>
      </xdr:spPr>
    </xdr:pic>
    <xdr:clientData/>
  </xdr:twoCellAnchor>
  <xdr:twoCellAnchor>
    <xdr:from>
      <xdr:col>2</xdr:col>
      <xdr:colOff>0</xdr:colOff>
      <xdr:row>26</xdr:row>
      <xdr:rowOff>0</xdr:rowOff>
    </xdr:from>
    <xdr:to>
      <xdr:col>3</xdr:col>
      <xdr:colOff>0</xdr:colOff>
      <xdr:row>27</xdr:row>
      <xdr:rowOff>0</xdr:rowOff>
    </xdr:to>
    <xdr:pic>
      <xdr:nvPicPr>
        <xdr:cNvPr id="9" name="Имя " descr="Descr "/>
        <xdr:cNvPicPr preferRelativeResize="1">
          <a:picLocks noChangeAspect="1"/>
        </xdr:cNvPicPr>
      </xdr:nvPicPr>
      <xdr:blipFill>
        <a:blip r:embed="rId9"/>
        <a:stretch>
          <a:fillRect/>
        </a:stretch>
      </xdr:blipFill>
      <xdr:spPr>
        <a:xfrm>
          <a:off x="3419475" y="12201525"/>
          <a:ext cx="1123950" cy="1181100"/>
        </a:xfrm>
        <a:prstGeom prst="rect">
          <a:avLst/>
        </a:prstGeom>
        <a:noFill/>
        <a:ln w="9525" cmpd="sng">
          <a:noFill/>
        </a:ln>
      </xdr:spPr>
    </xdr:pic>
    <xdr:clientData/>
  </xdr:twoCellAnchor>
  <xdr:twoCellAnchor>
    <xdr:from>
      <xdr:col>2</xdr:col>
      <xdr:colOff>0</xdr:colOff>
      <xdr:row>27</xdr:row>
      <xdr:rowOff>0</xdr:rowOff>
    </xdr:from>
    <xdr:to>
      <xdr:col>3</xdr:col>
      <xdr:colOff>0</xdr:colOff>
      <xdr:row>28</xdr:row>
      <xdr:rowOff>0</xdr:rowOff>
    </xdr:to>
    <xdr:pic>
      <xdr:nvPicPr>
        <xdr:cNvPr id="10" name="Имя " descr="Descr "/>
        <xdr:cNvPicPr preferRelativeResize="1">
          <a:picLocks noChangeAspect="1"/>
        </xdr:cNvPicPr>
      </xdr:nvPicPr>
      <xdr:blipFill>
        <a:blip r:embed="rId10"/>
        <a:stretch>
          <a:fillRect/>
        </a:stretch>
      </xdr:blipFill>
      <xdr:spPr>
        <a:xfrm>
          <a:off x="3419475" y="13382625"/>
          <a:ext cx="1123950" cy="1181100"/>
        </a:xfrm>
        <a:prstGeom prst="rect">
          <a:avLst/>
        </a:prstGeom>
        <a:noFill/>
        <a:ln w="9525" cmpd="sng">
          <a:noFill/>
        </a:ln>
      </xdr:spPr>
    </xdr:pic>
    <xdr:clientData/>
  </xdr:twoCellAnchor>
  <xdr:twoCellAnchor>
    <xdr:from>
      <xdr:col>2</xdr:col>
      <xdr:colOff>0</xdr:colOff>
      <xdr:row>28</xdr:row>
      <xdr:rowOff>0</xdr:rowOff>
    </xdr:from>
    <xdr:to>
      <xdr:col>3</xdr:col>
      <xdr:colOff>0</xdr:colOff>
      <xdr:row>29</xdr:row>
      <xdr:rowOff>0</xdr:rowOff>
    </xdr:to>
    <xdr:pic>
      <xdr:nvPicPr>
        <xdr:cNvPr id="11" name="Имя " descr="Descr "/>
        <xdr:cNvPicPr preferRelativeResize="1">
          <a:picLocks noChangeAspect="1"/>
        </xdr:cNvPicPr>
      </xdr:nvPicPr>
      <xdr:blipFill>
        <a:blip r:embed="rId11"/>
        <a:stretch>
          <a:fillRect/>
        </a:stretch>
      </xdr:blipFill>
      <xdr:spPr>
        <a:xfrm>
          <a:off x="3419475" y="14563725"/>
          <a:ext cx="1123950" cy="1181100"/>
        </a:xfrm>
        <a:prstGeom prst="rect">
          <a:avLst/>
        </a:prstGeom>
        <a:noFill/>
        <a:ln w="9525" cmpd="sng">
          <a:noFill/>
        </a:ln>
      </xdr:spPr>
    </xdr:pic>
    <xdr:clientData/>
  </xdr:twoCellAnchor>
  <xdr:twoCellAnchor>
    <xdr:from>
      <xdr:col>2</xdr:col>
      <xdr:colOff>0</xdr:colOff>
      <xdr:row>29</xdr:row>
      <xdr:rowOff>0</xdr:rowOff>
    </xdr:from>
    <xdr:to>
      <xdr:col>3</xdr:col>
      <xdr:colOff>0</xdr:colOff>
      <xdr:row>30</xdr:row>
      <xdr:rowOff>0</xdr:rowOff>
    </xdr:to>
    <xdr:pic>
      <xdr:nvPicPr>
        <xdr:cNvPr id="12" name="Имя " descr="Descr "/>
        <xdr:cNvPicPr preferRelativeResize="1">
          <a:picLocks noChangeAspect="1"/>
        </xdr:cNvPicPr>
      </xdr:nvPicPr>
      <xdr:blipFill>
        <a:blip r:embed="rId12"/>
        <a:stretch>
          <a:fillRect/>
        </a:stretch>
      </xdr:blipFill>
      <xdr:spPr>
        <a:xfrm>
          <a:off x="3419475" y="15744825"/>
          <a:ext cx="1123950" cy="1181100"/>
        </a:xfrm>
        <a:prstGeom prst="rect">
          <a:avLst/>
        </a:prstGeom>
        <a:noFill/>
        <a:ln w="9525" cmpd="sng">
          <a:noFill/>
        </a:ln>
      </xdr:spPr>
    </xdr:pic>
    <xdr:clientData/>
  </xdr:twoCellAnchor>
  <xdr:twoCellAnchor>
    <xdr:from>
      <xdr:col>2</xdr:col>
      <xdr:colOff>0</xdr:colOff>
      <xdr:row>30</xdr:row>
      <xdr:rowOff>0</xdr:rowOff>
    </xdr:from>
    <xdr:to>
      <xdr:col>3</xdr:col>
      <xdr:colOff>0</xdr:colOff>
      <xdr:row>31</xdr:row>
      <xdr:rowOff>0</xdr:rowOff>
    </xdr:to>
    <xdr:pic>
      <xdr:nvPicPr>
        <xdr:cNvPr id="13" name="Имя " descr="Descr "/>
        <xdr:cNvPicPr preferRelativeResize="1">
          <a:picLocks noChangeAspect="1"/>
        </xdr:cNvPicPr>
      </xdr:nvPicPr>
      <xdr:blipFill>
        <a:blip r:embed="rId13"/>
        <a:stretch>
          <a:fillRect/>
        </a:stretch>
      </xdr:blipFill>
      <xdr:spPr>
        <a:xfrm>
          <a:off x="3419475" y="16925925"/>
          <a:ext cx="1123950" cy="1181100"/>
        </a:xfrm>
        <a:prstGeom prst="rect">
          <a:avLst/>
        </a:prstGeom>
        <a:noFill/>
        <a:ln w="9525" cmpd="sng">
          <a:noFill/>
        </a:ln>
      </xdr:spPr>
    </xdr:pic>
    <xdr:clientData/>
  </xdr:twoCellAnchor>
  <xdr:twoCellAnchor>
    <xdr:from>
      <xdr:col>2</xdr:col>
      <xdr:colOff>0</xdr:colOff>
      <xdr:row>32</xdr:row>
      <xdr:rowOff>0</xdr:rowOff>
    </xdr:from>
    <xdr:to>
      <xdr:col>3</xdr:col>
      <xdr:colOff>0</xdr:colOff>
      <xdr:row>33</xdr:row>
      <xdr:rowOff>0</xdr:rowOff>
    </xdr:to>
    <xdr:pic>
      <xdr:nvPicPr>
        <xdr:cNvPr id="14" name="Имя " descr="Descr "/>
        <xdr:cNvPicPr preferRelativeResize="1">
          <a:picLocks noChangeAspect="1"/>
        </xdr:cNvPicPr>
      </xdr:nvPicPr>
      <xdr:blipFill>
        <a:blip r:embed="rId14"/>
        <a:stretch>
          <a:fillRect/>
        </a:stretch>
      </xdr:blipFill>
      <xdr:spPr>
        <a:xfrm>
          <a:off x="3419475" y="18259425"/>
          <a:ext cx="1123950" cy="1181100"/>
        </a:xfrm>
        <a:prstGeom prst="rect">
          <a:avLst/>
        </a:prstGeom>
        <a:noFill/>
        <a:ln w="9525" cmpd="sng">
          <a:noFill/>
        </a:ln>
      </xdr:spPr>
    </xdr:pic>
    <xdr:clientData/>
  </xdr:twoCellAnchor>
  <xdr:twoCellAnchor>
    <xdr:from>
      <xdr:col>2</xdr:col>
      <xdr:colOff>0</xdr:colOff>
      <xdr:row>33</xdr:row>
      <xdr:rowOff>0</xdr:rowOff>
    </xdr:from>
    <xdr:to>
      <xdr:col>3</xdr:col>
      <xdr:colOff>0</xdr:colOff>
      <xdr:row>34</xdr:row>
      <xdr:rowOff>0</xdr:rowOff>
    </xdr:to>
    <xdr:pic>
      <xdr:nvPicPr>
        <xdr:cNvPr id="15" name="Имя " descr="Descr "/>
        <xdr:cNvPicPr preferRelativeResize="1">
          <a:picLocks noChangeAspect="1"/>
        </xdr:cNvPicPr>
      </xdr:nvPicPr>
      <xdr:blipFill>
        <a:blip r:embed="rId15"/>
        <a:stretch>
          <a:fillRect/>
        </a:stretch>
      </xdr:blipFill>
      <xdr:spPr>
        <a:xfrm>
          <a:off x="3419475" y="19440525"/>
          <a:ext cx="1123950" cy="1181100"/>
        </a:xfrm>
        <a:prstGeom prst="rect">
          <a:avLst/>
        </a:prstGeom>
        <a:noFill/>
        <a:ln w="9525" cmpd="sng">
          <a:noFill/>
        </a:ln>
      </xdr:spPr>
    </xdr:pic>
    <xdr:clientData/>
  </xdr:twoCellAnchor>
  <xdr:twoCellAnchor>
    <xdr:from>
      <xdr:col>2</xdr:col>
      <xdr:colOff>0</xdr:colOff>
      <xdr:row>34</xdr:row>
      <xdr:rowOff>0</xdr:rowOff>
    </xdr:from>
    <xdr:to>
      <xdr:col>3</xdr:col>
      <xdr:colOff>0</xdr:colOff>
      <xdr:row>35</xdr:row>
      <xdr:rowOff>0</xdr:rowOff>
    </xdr:to>
    <xdr:pic>
      <xdr:nvPicPr>
        <xdr:cNvPr id="16" name="Имя " descr="Descr "/>
        <xdr:cNvPicPr preferRelativeResize="1">
          <a:picLocks noChangeAspect="1"/>
        </xdr:cNvPicPr>
      </xdr:nvPicPr>
      <xdr:blipFill>
        <a:blip r:embed="rId16"/>
        <a:stretch>
          <a:fillRect/>
        </a:stretch>
      </xdr:blipFill>
      <xdr:spPr>
        <a:xfrm>
          <a:off x="3419475" y="20621625"/>
          <a:ext cx="1123950" cy="1181100"/>
        </a:xfrm>
        <a:prstGeom prst="rect">
          <a:avLst/>
        </a:prstGeom>
        <a:noFill/>
        <a:ln w="9525" cmpd="sng">
          <a:noFill/>
        </a:ln>
      </xdr:spPr>
    </xdr:pic>
    <xdr:clientData/>
  </xdr:twoCellAnchor>
  <xdr:twoCellAnchor>
    <xdr:from>
      <xdr:col>2</xdr:col>
      <xdr:colOff>0</xdr:colOff>
      <xdr:row>35</xdr:row>
      <xdr:rowOff>0</xdr:rowOff>
    </xdr:from>
    <xdr:to>
      <xdr:col>3</xdr:col>
      <xdr:colOff>0</xdr:colOff>
      <xdr:row>36</xdr:row>
      <xdr:rowOff>0</xdr:rowOff>
    </xdr:to>
    <xdr:pic>
      <xdr:nvPicPr>
        <xdr:cNvPr id="17" name="Имя " descr="Descr "/>
        <xdr:cNvPicPr preferRelativeResize="1">
          <a:picLocks noChangeAspect="1"/>
        </xdr:cNvPicPr>
      </xdr:nvPicPr>
      <xdr:blipFill>
        <a:blip r:embed="rId17"/>
        <a:stretch>
          <a:fillRect/>
        </a:stretch>
      </xdr:blipFill>
      <xdr:spPr>
        <a:xfrm>
          <a:off x="3419475" y="21802725"/>
          <a:ext cx="1123950" cy="1181100"/>
        </a:xfrm>
        <a:prstGeom prst="rect">
          <a:avLst/>
        </a:prstGeom>
        <a:noFill/>
        <a:ln w="9525" cmpd="sng">
          <a:noFill/>
        </a:ln>
      </xdr:spPr>
    </xdr:pic>
    <xdr:clientData/>
  </xdr:twoCellAnchor>
  <xdr:twoCellAnchor>
    <xdr:from>
      <xdr:col>2</xdr:col>
      <xdr:colOff>0</xdr:colOff>
      <xdr:row>37</xdr:row>
      <xdr:rowOff>0</xdr:rowOff>
    </xdr:from>
    <xdr:to>
      <xdr:col>3</xdr:col>
      <xdr:colOff>0</xdr:colOff>
      <xdr:row>38</xdr:row>
      <xdr:rowOff>0</xdr:rowOff>
    </xdr:to>
    <xdr:pic>
      <xdr:nvPicPr>
        <xdr:cNvPr id="18" name="Имя " descr="Descr "/>
        <xdr:cNvPicPr preferRelativeResize="1">
          <a:picLocks noChangeAspect="1"/>
        </xdr:cNvPicPr>
      </xdr:nvPicPr>
      <xdr:blipFill>
        <a:blip r:embed="rId18"/>
        <a:stretch>
          <a:fillRect/>
        </a:stretch>
      </xdr:blipFill>
      <xdr:spPr>
        <a:xfrm>
          <a:off x="3419475" y="23136225"/>
          <a:ext cx="1123950" cy="1181100"/>
        </a:xfrm>
        <a:prstGeom prst="rect">
          <a:avLst/>
        </a:prstGeom>
        <a:noFill/>
        <a:ln w="9525" cmpd="sng">
          <a:noFill/>
        </a:ln>
      </xdr:spPr>
    </xdr:pic>
    <xdr:clientData/>
  </xdr:twoCellAnchor>
  <xdr:twoCellAnchor>
    <xdr:from>
      <xdr:col>2</xdr:col>
      <xdr:colOff>0</xdr:colOff>
      <xdr:row>38</xdr:row>
      <xdr:rowOff>0</xdr:rowOff>
    </xdr:from>
    <xdr:to>
      <xdr:col>3</xdr:col>
      <xdr:colOff>0</xdr:colOff>
      <xdr:row>39</xdr:row>
      <xdr:rowOff>0</xdr:rowOff>
    </xdr:to>
    <xdr:pic>
      <xdr:nvPicPr>
        <xdr:cNvPr id="19" name="Имя " descr="Descr "/>
        <xdr:cNvPicPr preferRelativeResize="1">
          <a:picLocks noChangeAspect="1"/>
        </xdr:cNvPicPr>
      </xdr:nvPicPr>
      <xdr:blipFill>
        <a:blip r:embed="rId19"/>
        <a:stretch>
          <a:fillRect/>
        </a:stretch>
      </xdr:blipFill>
      <xdr:spPr>
        <a:xfrm>
          <a:off x="3419475" y="24317325"/>
          <a:ext cx="1123950" cy="1181100"/>
        </a:xfrm>
        <a:prstGeom prst="rect">
          <a:avLst/>
        </a:prstGeom>
        <a:noFill/>
        <a:ln w="9525" cmpd="sng">
          <a:noFill/>
        </a:ln>
      </xdr:spPr>
    </xdr:pic>
    <xdr:clientData/>
  </xdr:twoCellAnchor>
  <xdr:twoCellAnchor>
    <xdr:from>
      <xdr:col>2</xdr:col>
      <xdr:colOff>0</xdr:colOff>
      <xdr:row>40</xdr:row>
      <xdr:rowOff>0</xdr:rowOff>
    </xdr:from>
    <xdr:to>
      <xdr:col>3</xdr:col>
      <xdr:colOff>0</xdr:colOff>
      <xdr:row>41</xdr:row>
      <xdr:rowOff>0</xdr:rowOff>
    </xdr:to>
    <xdr:pic>
      <xdr:nvPicPr>
        <xdr:cNvPr id="20" name="Имя " descr="Descr "/>
        <xdr:cNvPicPr preferRelativeResize="1">
          <a:picLocks noChangeAspect="1"/>
        </xdr:cNvPicPr>
      </xdr:nvPicPr>
      <xdr:blipFill>
        <a:blip r:embed="rId20"/>
        <a:stretch>
          <a:fillRect/>
        </a:stretch>
      </xdr:blipFill>
      <xdr:spPr>
        <a:xfrm>
          <a:off x="3419475" y="25650825"/>
          <a:ext cx="1123950" cy="1181100"/>
        </a:xfrm>
        <a:prstGeom prst="rect">
          <a:avLst/>
        </a:prstGeom>
        <a:noFill/>
        <a:ln w="9525" cmpd="sng">
          <a:noFill/>
        </a:ln>
      </xdr:spPr>
    </xdr:pic>
    <xdr:clientData/>
  </xdr:twoCellAnchor>
  <xdr:twoCellAnchor>
    <xdr:from>
      <xdr:col>2</xdr:col>
      <xdr:colOff>0</xdr:colOff>
      <xdr:row>41</xdr:row>
      <xdr:rowOff>0</xdr:rowOff>
    </xdr:from>
    <xdr:to>
      <xdr:col>3</xdr:col>
      <xdr:colOff>0</xdr:colOff>
      <xdr:row>42</xdr:row>
      <xdr:rowOff>0</xdr:rowOff>
    </xdr:to>
    <xdr:pic>
      <xdr:nvPicPr>
        <xdr:cNvPr id="21" name="Имя " descr="Descr "/>
        <xdr:cNvPicPr preferRelativeResize="1">
          <a:picLocks noChangeAspect="1"/>
        </xdr:cNvPicPr>
      </xdr:nvPicPr>
      <xdr:blipFill>
        <a:blip r:embed="rId21"/>
        <a:stretch>
          <a:fillRect/>
        </a:stretch>
      </xdr:blipFill>
      <xdr:spPr>
        <a:xfrm>
          <a:off x="3419475" y="26831925"/>
          <a:ext cx="1123950" cy="1181100"/>
        </a:xfrm>
        <a:prstGeom prst="rect">
          <a:avLst/>
        </a:prstGeom>
        <a:noFill/>
        <a:ln w="9525" cmpd="sng">
          <a:noFill/>
        </a:ln>
      </xdr:spPr>
    </xdr:pic>
    <xdr:clientData/>
  </xdr:twoCellAnchor>
  <xdr:twoCellAnchor>
    <xdr:from>
      <xdr:col>2</xdr:col>
      <xdr:colOff>0</xdr:colOff>
      <xdr:row>42</xdr:row>
      <xdr:rowOff>0</xdr:rowOff>
    </xdr:from>
    <xdr:to>
      <xdr:col>3</xdr:col>
      <xdr:colOff>0</xdr:colOff>
      <xdr:row>43</xdr:row>
      <xdr:rowOff>0</xdr:rowOff>
    </xdr:to>
    <xdr:pic>
      <xdr:nvPicPr>
        <xdr:cNvPr id="22" name="Имя " descr="Descr "/>
        <xdr:cNvPicPr preferRelativeResize="1">
          <a:picLocks noChangeAspect="1"/>
        </xdr:cNvPicPr>
      </xdr:nvPicPr>
      <xdr:blipFill>
        <a:blip r:embed="rId22"/>
        <a:stretch>
          <a:fillRect/>
        </a:stretch>
      </xdr:blipFill>
      <xdr:spPr>
        <a:xfrm>
          <a:off x="3419475" y="28013025"/>
          <a:ext cx="1123950" cy="1181100"/>
        </a:xfrm>
        <a:prstGeom prst="rect">
          <a:avLst/>
        </a:prstGeom>
        <a:noFill/>
        <a:ln w="9525" cmpd="sng">
          <a:noFill/>
        </a:ln>
      </xdr:spPr>
    </xdr:pic>
    <xdr:clientData/>
  </xdr:twoCellAnchor>
  <xdr:twoCellAnchor>
    <xdr:from>
      <xdr:col>2</xdr:col>
      <xdr:colOff>0</xdr:colOff>
      <xdr:row>43</xdr:row>
      <xdr:rowOff>0</xdr:rowOff>
    </xdr:from>
    <xdr:to>
      <xdr:col>3</xdr:col>
      <xdr:colOff>0</xdr:colOff>
      <xdr:row>44</xdr:row>
      <xdr:rowOff>0</xdr:rowOff>
    </xdr:to>
    <xdr:pic>
      <xdr:nvPicPr>
        <xdr:cNvPr id="23" name="Имя " descr="Descr "/>
        <xdr:cNvPicPr preferRelativeResize="1">
          <a:picLocks noChangeAspect="1"/>
        </xdr:cNvPicPr>
      </xdr:nvPicPr>
      <xdr:blipFill>
        <a:blip r:embed="rId23"/>
        <a:stretch>
          <a:fillRect/>
        </a:stretch>
      </xdr:blipFill>
      <xdr:spPr>
        <a:xfrm>
          <a:off x="3419475" y="29194125"/>
          <a:ext cx="1123950" cy="1181100"/>
        </a:xfrm>
        <a:prstGeom prst="rect">
          <a:avLst/>
        </a:prstGeom>
        <a:noFill/>
        <a:ln w="9525" cmpd="sng">
          <a:noFill/>
        </a:ln>
      </xdr:spPr>
    </xdr:pic>
    <xdr:clientData/>
  </xdr:twoCellAnchor>
  <xdr:twoCellAnchor>
    <xdr:from>
      <xdr:col>2</xdr:col>
      <xdr:colOff>0</xdr:colOff>
      <xdr:row>44</xdr:row>
      <xdr:rowOff>0</xdr:rowOff>
    </xdr:from>
    <xdr:to>
      <xdr:col>3</xdr:col>
      <xdr:colOff>0</xdr:colOff>
      <xdr:row>45</xdr:row>
      <xdr:rowOff>0</xdr:rowOff>
    </xdr:to>
    <xdr:pic>
      <xdr:nvPicPr>
        <xdr:cNvPr id="24" name="Имя " descr="Descr "/>
        <xdr:cNvPicPr preferRelativeResize="1">
          <a:picLocks noChangeAspect="1"/>
        </xdr:cNvPicPr>
      </xdr:nvPicPr>
      <xdr:blipFill>
        <a:blip r:embed="rId24"/>
        <a:stretch>
          <a:fillRect/>
        </a:stretch>
      </xdr:blipFill>
      <xdr:spPr>
        <a:xfrm>
          <a:off x="3419475" y="30375225"/>
          <a:ext cx="1123950" cy="1181100"/>
        </a:xfrm>
        <a:prstGeom prst="rect">
          <a:avLst/>
        </a:prstGeom>
        <a:noFill/>
        <a:ln w="9525" cmpd="sng">
          <a:noFill/>
        </a:ln>
      </xdr:spPr>
    </xdr:pic>
    <xdr:clientData/>
  </xdr:twoCellAnchor>
  <xdr:twoCellAnchor>
    <xdr:from>
      <xdr:col>2</xdr:col>
      <xdr:colOff>0</xdr:colOff>
      <xdr:row>45</xdr:row>
      <xdr:rowOff>0</xdr:rowOff>
    </xdr:from>
    <xdr:to>
      <xdr:col>3</xdr:col>
      <xdr:colOff>0</xdr:colOff>
      <xdr:row>46</xdr:row>
      <xdr:rowOff>0</xdr:rowOff>
    </xdr:to>
    <xdr:pic>
      <xdr:nvPicPr>
        <xdr:cNvPr id="25" name="Имя " descr="Descr "/>
        <xdr:cNvPicPr preferRelativeResize="1">
          <a:picLocks noChangeAspect="1"/>
        </xdr:cNvPicPr>
      </xdr:nvPicPr>
      <xdr:blipFill>
        <a:blip r:embed="rId25"/>
        <a:stretch>
          <a:fillRect/>
        </a:stretch>
      </xdr:blipFill>
      <xdr:spPr>
        <a:xfrm>
          <a:off x="3419475" y="31556325"/>
          <a:ext cx="1123950" cy="1181100"/>
        </a:xfrm>
        <a:prstGeom prst="rect">
          <a:avLst/>
        </a:prstGeom>
        <a:noFill/>
        <a:ln w="9525" cmpd="sng">
          <a:noFill/>
        </a:ln>
      </xdr:spPr>
    </xdr:pic>
    <xdr:clientData/>
  </xdr:twoCellAnchor>
  <xdr:twoCellAnchor>
    <xdr:from>
      <xdr:col>2</xdr:col>
      <xdr:colOff>0</xdr:colOff>
      <xdr:row>46</xdr:row>
      <xdr:rowOff>0</xdr:rowOff>
    </xdr:from>
    <xdr:to>
      <xdr:col>3</xdr:col>
      <xdr:colOff>0</xdr:colOff>
      <xdr:row>47</xdr:row>
      <xdr:rowOff>0</xdr:rowOff>
    </xdr:to>
    <xdr:pic>
      <xdr:nvPicPr>
        <xdr:cNvPr id="26" name="Имя " descr="Descr "/>
        <xdr:cNvPicPr preferRelativeResize="1">
          <a:picLocks noChangeAspect="1"/>
        </xdr:cNvPicPr>
      </xdr:nvPicPr>
      <xdr:blipFill>
        <a:blip r:embed="rId26"/>
        <a:stretch>
          <a:fillRect/>
        </a:stretch>
      </xdr:blipFill>
      <xdr:spPr>
        <a:xfrm>
          <a:off x="3419475" y="32737425"/>
          <a:ext cx="1123950" cy="1181100"/>
        </a:xfrm>
        <a:prstGeom prst="rect">
          <a:avLst/>
        </a:prstGeom>
        <a:noFill/>
        <a:ln w="9525" cmpd="sng">
          <a:noFill/>
        </a:ln>
      </xdr:spPr>
    </xdr:pic>
    <xdr:clientData/>
  </xdr:twoCellAnchor>
  <xdr:twoCellAnchor>
    <xdr:from>
      <xdr:col>2</xdr:col>
      <xdr:colOff>0</xdr:colOff>
      <xdr:row>47</xdr:row>
      <xdr:rowOff>0</xdr:rowOff>
    </xdr:from>
    <xdr:to>
      <xdr:col>3</xdr:col>
      <xdr:colOff>0</xdr:colOff>
      <xdr:row>48</xdr:row>
      <xdr:rowOff>0</xdr:rowOff>
    </xdr:to>
    <xdr:pic>
      <xdr:nvPicPr>
        <xdr:cNvPr id="27" name="Имя " descr="Descr "/>
        <xdr:cNvPicPr preferRelativeResize="1">
          <a:picLocks noChangeAspect="1"/>
        </xdr:cNvPicPr>
      </xdr:nvPicPr>
      <xdr:blipFill>
        <a:blip r:embed="rId27"/>
        <a:stretch>
          <a:fillRect/>
        </a:stretch>
      </xdr:blipFill>
      <xdr:spPr>
        <a:xfrm>
          <a:off x="3419475" y="33918525"/>
          <a:ext cx="1123950" cy="1181100"/>
        </a:xfrm>
        <a:prstGeom prst="rect">
          <a:avLst/>
        </a:prstGeom>
        <a:noFill/>
        <a:ln w="9525" cmpd="sng">
          <a:noFill/>
        </a:ln>
      </xdr:spPr>
    </xdr:pic>
    <xdr:clientData/>
  </xdr:twoCellAnchor>
  <xdr:twoCellAnchor>
    <xdr:from>
      <xdr:col>2</xdr:col>
      <xdr:colOff>0</xdr:colOff>
      <xdr:row>48</xdr:row>
      <xdr:rowOff>0</xdr:rowOff>
    </xdr:from>
    <xdr:to>
      <xdr:col>3</xdr:col>
      <xdr:colOff>0</xdr:colOff>
      <xdr:row>49</xdr:row>
      <xdr:rowOff>0</xdr:rowOff>
    </xdr:to>
    <xdr:pic>
      <xdr:nvPicPr>
        <xdr:cNvPr id="28" name="Имя " descr="Descr "/>
        <xdr:cNvPicPr preferRelativeResize="1">
          <a:picLocks noChangeAspect="1"/>
        </xdr:cNvPicPr>
      </xdr:nvPicPr>
      <xdr:blipFill>
        <a:blip r:embed="rId28"/>
        <a:stretch>
          <a:fillRect/>
        </a:stretch>
      </xdr:blipFill>
      <xdr:spPr>
        <a:xfrm>
          <a:off x="3419475" y="35099625"/>
          <a:ext cx="1123950" cy="1181100"/>
        </a:xfrm>
        <a:prstGeom prst="rect">
          <a:avLst/>
        </a:prstGeom>
        <a:noFill/>
        <a:ln w="9525" cmpd="sng">
          <a:noFill/>
        </a:ln>
      </xdr:spPr>
    </xdr:pic>
    <xdr:clientData/>
  </xdr:twoCellAnchor>
  <xdr:twoCellAnchor>
    <xdr:from>
      <xdr:col>2</xdr:col>
      <xdr:colOff>0</xdr:colOff>
      <xdr:row>51</xdr:row>
      <xdr:rowOff>0</xdr:rowOff>
    </xdr:from>
    <xdr:to>
      <xdr:col>3</xdr:col>
      <xdr:colOff>0</xdr:colOff>
      <xdr:row>52</xdr:row>
      <xdr:rowOff>0</xdr:rowOff>
    </xdr:to>
    <xdr:pic>
      <xdr:nvPicPr>
        <xdr:cNvPr id="29" name="Имя " descr="Descr "/>
        <xdr:cNvPicPr preferRelativeResize="1">
          <a:picLocks noChangeAspect="1"/>
        </xdr:cNvPicPr>
      </xdr:nvPicPr>
      <xdr:blipFill>
        <a:blip r:embed="rId29"/>
        <a:stretch>
          <a:fillRect/>
        </a:stretch>
      </xdr:blipFill>
      <xdr:spPr>
        <a:xfrm>
          <a:off x="3419475" y="36585525"/>
          <a:ext cx="1123950" cy="1181100"/>
        </a:xfrm>
        <a:prstGeom prst="rect">
          <a:avLst/>
        </a:prstGeom>
        <a:noFill/>
        <a:ln w="9525" cmpd="sng">
          <a:noFill/>
        </a:ln>
      </xdr:spPr>
    </xdr:pic>
    <xdr:clientData/>
  </xdr:twoCellAnchor>
  <xdr:twoCellAnchor>
    <xdr:from>
      <xdr:col>2</xdr:col>
      <xdr:colOff>0</xdr:colOff>
      <xdr:row>53</xdr:row>
      <xdr:rowOff>0</xdr:rowOff>
    </xdr:from>
    <xdr:to>
      <xdr:col>3</xdr:col>
      <xdr:colOff>0</xdr:colOff>
      <xdr:row>54</xdr:row>
      <xdr:rowOff>0</xdr:rowOff>
    </xdr:to>
    <xdr:pic>
      <xdr:nvPicPr>
        <xdr:cNvPr id="30" name="Имя " descr="Descr "/>
        <xdr:cNvPicPr preferRelativeResize="1">
          <a:picLocks noChangeAspect="1"/>
        </xdr:cNvPicPr>
      </xdr:nvPicPr>
      <xdr:blipFill>
        <a:blip r:embed="rId30"/>
        <a:stretch>
          <a:fillRect/>
        </a:stretch>
      </xdr:blipFill>
      <xdr:spPr>
        <a:xfrm>
          <a:off x="3419475" y="37919025"/>
          <a:ext cx="1123950" cy="1181100"/>
        </a:xfrm>
        <a:prstGeom prst="rect">
          <a:avLst/>
        </a:prstGeom>
        <a:noFill/>
        <a:ln w="9525" cmpd="sng">
          <a:noFill/>
        </a:ln>
      </xdr:spPr>
    </xdr:pic>
    <xdr:clientData/>
  </xdr:twoCellAnchor>
  <xdr:twoCellAnchor>
    <xdr:from>
      <xdr:col>2</xdr:col>
      <xdr:colOff>0</xdr:colOff>
      <xdr:row>54</xdr:row>
      <xdr:rowOff>0</xdr:rowOff>
    </xdr:from>
    <xdr:to>
      <xdr:col>3</xdr:col>
      <xdr:colOff>0</xdr:colOff>
      <xdr:row>55</xdr:row>
      <xdr:rowOff>0</xdr:rowOff>
    </xdr:to>
    <xdr:pic>
      <xdr:nvPicPr>
        <xdr:cNvPr id="31" name="Имя " descr="Descr "/>
        <xdr:cNvPicPr preferRelativeResize="1">
          <a:picLocks noChangeAspect="1"/>
        </xdr:cNvPicPr>
      </xdr:nvPicPr>
      <xdr:blipFill>
        <a:blip r:embed="rId31"/>
        <a:stretch>
          <a:fillRect/>
        </a:stretch>
      </xdr:blipFill>
      <xdr:spPr>
        <a:xfrm>
          <a:off x="3419475" y="39100125"/>
          <a:ext cx="1123950" cy="1181100"/>
        </a:xfrm>
        <a:prstGeom prst="rect">
          <a:avLst/>
        </a:prstGeom>
        <a:noFill/>
        <a:ln w="9525" cmpd="sng">
          <a:noFill/>
        </a:ln>
      </xdr:spPr>
    </xdr:pic>
    <xdr:clientData/>
  </xdr:twoCellAnchor>
  <xdr:twoCellAnchor>
    <xdr:from>
      <xdr:col>2</xdr:col>
      <xdr:colOff>0</xdr:colOff>
      <xdr:row>57</xdr:row>
      <xdr:rowOff>0</xdr:rowOff>
    </xdr:from>
    <xdr:to>
      <xdr:col>3</xdr:col>
      <xdr:colOff>0</xdr:colOff>
      <xdr:row>58</xdr:row>
      <xdr:rowOff>0</xdr:rowOff>
    </xdr:to>
    <xdr:pic>
      <xdr:nvPicPr>
        <xdr:cNvPr id="32" name="Имя " descr="Descr "/>
        <xdr:cNvPicPr preferRelativeResize="1">
          <a:picLocks noChangeAspect="1"/>
        </xdr:cNvPicPr>
      </xdr:nvPicPr>
      <xdr:blipFill>
        <a:blip r:embed="rId32"/>
        <a:stretch>
          <a:fillRect/>
        </a:stretch>
      </xdr:blipFill>
      <xdr:spPr>
        <a:xfrm>
          <a:off x="3419475" y="40586025"/>
          <a:ext cx="1123950" cy="1181100"/>
        </a:xfrm>
        <a:prstGeom prst="rect">
          <a:avLst/>
        </a:prstGeom>
        <a:noFill/>
        <a:ln w="9525" cmpd="sng">
          <a:noFill/>
        </a:ln>
      </xdr:spPr>
    </xdr:pic>
    <xdr:clientData/>
  </xdr:twoCellAnchor>
  <xdr:twoCellAnchor>
    <xdr:from>
      <xdr:col>2</xdr:col>
      <xdr:colOff>0</xdr:colOff>
      <xdr:row>59</xdr:row>
      <xdr:rowOff>0</xdr:rowOff>
    </xdr:from>
    <xdr:to>
      <xdr:col>3</xdr:col>
      <xdr:colOff>0</xdr:colOff>
      <xdr:row>60</xdr:row>
      <xdr:rowOff>0</xdr:rowOff>
    </xdr:to>
    <xdr:pic>
      <xdr:nvPicPr>
        <xdr:cNvPr id="33" name="Имя " descr="Descr "/>
        <xdr:cNvPicPr preferRelativeResize="1">
          <a:picLocks noChangeAspect="1"/>
        </xdr:cNvPicPr>
      </xdr:nvPicPr>
      <xdr:blipFill>
        <a:blip r:embed="rId33"/>
        <a:stretch>
          <a:fillRect/>
        </a:stretch>
      </xdr:blipFill>
      <xdr:spPr>
        <a:xfrm>
          <a:off x="3419475" y="41919525"/>
          <a:ext cx="1123950" cy="1181100"/>
        </a:xfrm>
        <a:prstGeom prst="rect">
          <a:avLst/>
        </a:prstGeom>
        <a:noFill/>
        <a:ln w="9525" cmpd="sng">
          <a:noFill/>
        </a:ln>
      </xdr:spPr>
    </xdr:pic>
    <xdr:clientData/>
  </xdr:twoCellAnchor>
  <xdr:twoCellAnchor>
    <xdr:from>
      <xdr:col>2</xdr:col>
      <xdr:colOff>0</xdr:colOff>
      <xdr:row>60</xdr:row>
      <xdr:rowOff>0</xdr:rowOff>
    </xdr:from>
    <xdr:to>
      <xdr:col>3</xdr:col>
      <xdr:colOff>0</xdr:colOff>
      <xdr:row>61</xdr:row>
      <xdr:rowOff>0</xdr:rowOff>
    </xdr:to>
    <xdr:pic>
      <xdr:nvPicPr>
        <xdr:cNvPr id="34" name="Имя " descr="Descr "/>
        <xdr:cNvPicPr preferRelativeResize="1">
          <a:picLocks noChangeAspect="1"/>
        </xdr:cNvPicPr>
      </xdr:nvPicPr>
      <xdr:blipFill>
        <a:blip r:embed="rId34"/>
        <a:stretch>
          <a:fillRect/>
        </a:stretch>
      </xdr:blipFill>
      <xdr:spPr>
        <a:xfrm>
          <a:off x="3419475" y="43100625"/>
          <a:ext cx="1123950" cy="1181100"/>
        </a:xfrm>
        <a:prstGeom prst="rect">
          <a:avLst/>
        </a:prstGeom>
        <a:noFill/>
        <a:ln w="9525" cmpd="sng">
          <a:noFill/>
        </a:ln>
      </xdr:spPr>
    </xdr:pic>
    <xdr:clientData/>
  </xdr:twoCellAnchor>
  <xdr:twoCellAnchor>
    <xdr:from>
      <xdr:col>2</xdr:col>
      <xdr:colOff>0</xdr:colOff>
      <xdr:row>61</xdr:row>
      <xdr:rowOff>0</xdr:rowOff>
    </xdr:from>
    <xdr:to>
      <xdr:col>3</xdr:col>
      <xdr:colOff>0</xdr:colOff>
      <xdr:row>62</xdr:row>
      <xdr:rowOff>0</xdr:rowOff>
    </xdr:to>
    <xdr:pic>
      <xdr:nvPicPr>
        <xdr:cNvPr id="35" name="Имя " descr="Descr "/>
        <xdr:cNvPicPr preferRelativeResize="1">
          <a:picLocks noChangeAspect="1"/>
        </xdr:cNvPicPr>
      </xdr:nvPicPr>
      <xdr:blipFill>
        <a:blip r:embed="rId35"/>
        <a:stretch>
          <a:fillRect/>
        </a:stretch>
      </xdr:blipFill>
      <xdr:spPr>
        <a:xfrm>
          <a:off x="3419475" y="44281725"/>
          <a:ext cx="1123950" cy="1181100"/>
        </a:xfrm>
        <a:prstGeom prst="rect">
          <a:avLst/>
        </a:prstGeom>
        <a:noFill/>
        <a:ln w="9525" cmpd="sng">
          <a:noFill/>
        </a:ln>
      </xdr:spPr>
    </xdr:pic>
    <xdr:clientData/>
  </xdr:twoCellAnchor>
  <xdr:twoCellAnchor>
    <xdr:from>
      <xdr:col>2</xdr:col>
      <xdr:colOff>0</xdr:colOff>
      <xdr:row>62</xdr:row>
      <xdr:rowOff>0</xdr:rowOff>
    </xdr:from>
    <xdr:to>
      <xdr:col>3</xdr:col>
      <xdr:colOff>0</xdr:colOff>
      <xdr:row>63</xdr:row>
      <xdr:rowOff>0</xdr:rowOff>
    </xdr:to>
    <xdr:pic>
      <xdr:nvPicPr>
        <xdr:cNvPr id="36" name="Имя " descr="Descr "/>
        <xdr:cNvPicPr preferRelativeResize="1">
          <a:picLocks noChangeAspect="1"/>
        </xdr:cNvPicPr>
      </xdr:nvPicPr>
      <xdr:blipFill>
        <a:blip r:embed="rId36"/>
        <a:stretch>
          <a:fillRect/>
        </a:stretch>
      </xdr:blipFill>
      <xdr:spPr>
        <a:xfrm>
          <a:off x="3419475" y="45462825"/>
          <a:ext cx="1123950" cy="1181100"/>
        </a:xfrm>
        <a:prstGeom prst="rect">
          <a:avLst/>
        </a:prstGeom>
        <a:noFill/>
        <a:ln w="9525" cmpd="sng">
          <a:noFill/>
        </a:ln>
      </xdr:spPr>
    </xdr:pic>
    <xdr:clientData/>
  </xdr:twoCellAnchor>
  <xdr:twoCellAnchor>
    <xdr:from>
      <xdr:col>2</xdr:col>
      <xdr:colOff>0</xdr:colOff>
      <xdr:row>64</xdr:row>
      <xdr:rowOff>0</xdr:rowOff>
    </xdr:from>
    <xdr:to>
      <xdr:col>3</xdr:col>
      <xdr:colOff>0</xdr:colOff>
      <xdr:row>65</xdr:row>
      <xdr:rowOff>0</xdr:rowOff>
    </xdr:to>
    <xdr:pic>
      <xdr:nvPicPr>
        <xdr:cNvPr id="37" name="Имя " descr="Descr "/>
        <xdr:cNvPicPr preferRelativeResize="1">
          <a:picLocks noChangeAspect="1"/>
        </xdr:cNvPicPr>
      </xdr:nvPicPr>
      <xdr:blipFill>
        <a:blip r:embed="rId37"/>
        <a:stretch>
          <a:fillRect/>
        </a:stretch>
      </xdr:blipFill>
      <xdr:spPr>
        <a:xfrm>
          <a:off x="3419475" y="46796325"/>
          <a:ext cx="1123950" cy="1181100"/>
        </a:xfrm>
        <a:prstGeom prst="rect">
          <a:avLst/>
        </a:prstGeom>
        <a:noFill/>
        <a:ln w="9525" cmpd="sng">
          <a:noFill/>
        </a:ln>
      </xdr:spPr>
    </xdr:pic>
    <xdr:clientData/>
  </xdr:twoCellAnchor>
  <xdr:twoCellAnchor>
    <xdr:from>
      <xdr:col>2</xdr:col>
      <xdr:colOff>0</xdr:colOff>
      <xdr:row>65</xdr:row>
      <xdr:rowOff>0</xdr:rowOff>
    </xdr:from>
    <xdr:to>
      <xdr:col>3</xdr:col>
      <xdr:colOff>0</xdr:colOff>
      <xdr:row>66</xdr:row>
      <xdr:rowOff>0</xdr:rowOff>
    </xdr:to>
    <xdr:pic>
      <xdr:nvPicPr>
        <xdr:cNvPr id="38" name="Имя " descr="Descr "/>
        <xdr:cNvPicPr preferRelativeResize="1">
          <a:picLocks noChangeAspect="1"/>
        </xdr:cNvPicPr>
      </xdr:nvPicPr>
      <xdr:blipFill>
        <a:blip r:embed="rId38"/>
        <a:stretch>
          <a:fillRect/>
        </a:stretch>
      </xdr:blipFill>
      <xdr:spPr>
        <a:xfrm>
          <a:off x="3419475" y="47977425"/>
          <a:ext cx="1123950" cy="1181100"/>
        </a:xfrm>
        <a:prstGeom prst="rect">
          <a:avLst/>
        </a:prstGeom>
        <a:noFill/>
        <a:ln w="9525" cmpd="sng">
          <a:noFill/>
        </a:ln>
      </xdr:spPr>
    </xdr:pic>
    <xdr:clientData/>
  </xdr:twoCellAnchor>
  <xdr:twoCellAnchor>
    <xdr:from>
      <xdr:col>2</xdr:col>
      <xdr:colOff>0</xdr:colOff>
      <xdr:row>66</xdr:row>
      <xdr:rowOff>0</xdr:rowOff>
    </xdr:from>
    <xdr:to>
      <xdr:col>3</xdr:col>
      <xdr:colOff>0</xdr:colOff>
      <xdr:row>67</xdr:row>
      <xdr:rowOff>0</xdr:rowOff>
    </xdr:to>
    <xdr:pic>
      <xdr:nvPicPr>
        <xdr:cNvPr id="39" name="Имя " descr="Descr "/>
        <xdr:cNvPicPr preferRelativeResize="1">
          <a:picLocks noChangeAspect="1"/>
        </xdr:cNvPicPr>
      </xdr:nvPicPr>
      <xdr:blipFill>
        <a:blip r:embed="rId39"/>
        <a:stretch>
          <a:fillRect/>
        </a:stretch>
      </xdr:blipFill>
      <xdr:spPr>
        <a:xfrm>
          <a:off x="3419475" y="49158525"/>
          <a:ext cx="1123950" cy="1181100"/>
        </a:xfrm>
        <a:prstGeom prst="rect">
          <a:avLst/>
        </a:prstGeom>
        <a:noFill/>
        <a:ln w="9525" cmpd="sng">
          <a:noFill/>
        </a:ln>
      </xdr:spPr>
    </xdr:pic>
    <xdr:clientData/>
  </xdr:twoCellAnchor>
  <xdr:twoCellAnchor>
    <xdr:from>
      <xdr:col>2</xdr:col>
      <xdr:colOff>0</xdr:colOff>
      <xdr:row>68</xdr:row>
      <xdr:rowOff>0</xdr:rowOff>
    </xdr:from>
    <xdr:to>
      <xdr:col>3</xdr:col>
      <xdr:colOff>0</xdr:colOff>
      <xdr:row>69</xdr:row>
      <xdr:rowOff>0</xdr:rowOff>
    </xdr:to>
    <xdr:pic>
      <xdr:nvPicPr>
        <xdr:cNvPr id="40" name="Имя " descr="Descr "/>
        <xdr:cNvPicPr preferRelativeResize="1">
          <a:picLocks noChangeAspect="1"/>
        </xdr:cNvPicPr>
      </xdr:nvPicPr>
      <xdr:blipFill>
        <a:blip r:embed="rId40"/>
        <a:stretch>
          <a:fillRect/>
        </a:stretch>
      </xdr:blipFill>
      <xdr:spPr>
        <a:xfrm>
          <a:off x="3419475" y="50492025"/>
          <a:ext cx="1123950" cy="1181100"/>
        </a:xfrm>
        <a:prstGeom prst="rect">
          <a:avLst/>
        </a:prstGeom>
        <a:noFill/>
        <a:ln w="9525" cmpd="sng">
          <a:noFill/>
        </a:ln>
      </xdr:spPr>
    </xdr:pic>
    <xdr:clientData/>
  </xdr:twoCellAnchor>
  <xdr:twoCellAnchor>
    <xdr:from>
      <xdr:col>2</xdr:col>
      <xdr:colOff>0</xdr:colOff>
      <xdr:row>71</xdr:row>
      <xdr:rowOff>0</xdr:rowOff>
    </xdr:from>
    <xdr:to>
      <xdr:col>3</xdr:col>
      <xdr:colOff>0</xdr:colOff>
      <xdr:row>72</xdr:row>
      <xdr:rowOff>0</xdr:rowOff>
    </xdr:to>
    <xdr:pic>
      <xdr:nvPicPr>
        <xdr:cNvPr id="41" name="Имя " descr="Descr "/>
        <xdr:cNvPicPr preferRelativeResize="1">
          <a:picLocks noChangeAspect="1"/>
        </xdr:cNvPicPr>
      </xdr:nvPicPr>
      <xdr:blipFill>
        <a:blip r:embed="rId41"/>
        <a:stretch>
          <a:fillRect/>
        </a:stretch>
      </xdr:blipFill>
      <xdr:spPr>
        <a:xfrm>
          <a:off x="3419475" y="51977925"/>
          <a:ext cx="1123950" cy="1181100"/>
        </a:xfrm>
        <a:prstGeom prst="rect">
          <a:avLst/>
        </a:prstGeom>
        <a:noFill/>
        <a:ln w="9525" cmpd="sng">
          <a:noFill/>
        </a:ln>
      </xdr:spPr>
    </xdr:pic>
    <xdr:clientData/>
  </xdr:twoCellAnchor>
  <xdr:twoCellAnchor>
    <xdr:from>
      <xdr:col>2</xdr:col>
      <xdr:colOff>0</xdr:colOff>
      <xdr:row>72</xdr:row>
      <xdr:rowOff>0</xdr:rowOff>
    </xdr:from>
    <xdr:to>
      <xdr:col>3</xdr:col>
      <xdr:colOff>0</xdr:colOff>
      <xdr:row>73</xdr:row>
      <xdr:rowOff>0</xdr:rowOff>
    </xdr:to>
    <xdr:pic>
      <xdr:nvPicPr>
        <xdr:cNvPr id="42" name="Имя " descr="Descr "/>
        <xdr:cNvPicPr preferRelativeResize="1">
          <a:picLocks noChangeAspect="1"/>
        </xdr:cNvPicPr>
      </xdr:nvPicPr>
      <xdr:blipFill>
        <a:blip r:embed="rId42"/>
        <a:stretch>
          <a:fillRect/>
        </a:stretch>
      </xdr:blipFill>
      <xdr:spPr>
        <a:xfrm>
          <a:off x="3419475" y="53159025"/>
          <a:ext cx="1123950" cy="1181100"/>
        </a:xfrm>
        <a:prstGeom prst="rect">
          <a:avLst/>
        </a:prstGeom>
        <a:noFill/>
        <a:ln w="9525" cmpd="sng">
          <a:noFill/>
        </a:ln>
      </xdr:spPr>
    </xdr:pic>
    <xdr:clientData/>
  </xdr:twoCellAnchor>
  <xdr:twoCellAnchor>
    <xdr:from>
      <xdr:col>2</xdr:col>
      <xdr:colOff>0</xdr:colOff>
      <xdr:row>73</xdr:row>
      <xdr:rowOff>0</xdr:rowOff>
    </xdr:from>
    <xdr:to>
      <xdr:col>3</xdr:col>
      <xdr:colOff>0</xdr:colOff>
      <xdr:row>74</xdr:row>
      <xdr:rowOff>0</xdr:rowOff>
    </xdr:to>
    <xdr:pic>
      <xdr:nvPicPr>
        <xdr:cNvPr id="43" name="Имя " descr="Descr "/>
        <xdr:cNvPicPr preferRelativeResize="1">
          <a:picLocks noChangeAspect="1"/>
        </xdr:cNvPicPr>
      </xdr:nvPicPr>
      <xdr:blipFill>
        <a:blip r:embed="rId43"/>
        <a:stretch>
          <a:fillRect/>
        </a:stretch>
      </xdr:blipFill>
      <xdr:spPr>
        <a:xfrm>
          <a:off x="3419475" y="54340125"/>
          <a:ext cx="1123950" cy="1181100"/>
        </a:xfrm>
        <a:prstGeom prst="rect">
          <a:avLst/>
        </a:prstGeom>
        <a:noFill/>
        <a:ln w="9525" cmpd="sng">
          <a:noFill/>
        </a:ln>
      </xdr:spPr>
    </xdr:pic>
    <xdr:clientData/>
  </xdr:twoCellAnchor>
  <xdr:twoCellAnchor>
    <xdr:from>
      <xdr:col>2</xdr:col>
      <xdr:colOff>0</xdr:colOff>
      <xdr:row>76</xdr:row>
      <xdr:rowOff>0</xdr:rowOff>
    </xdr:from>
    <xdr:to>
      <xdr:col>3</xdr:col>
      <xdr:colOff>0</xdr:colOff>
      <xdr:row>77</xdr:row>
      <xdr:rowOff>0</xdr:rowOff>
    </xdr:to>
    <xdr:pic>
      <xdr:nvPicPr>
        <xdr:cNvPr id="44" name="Имя " descr="Descr "/>
        <xdr:cNvPicPr preferRelativeResize="1">
          <a:picLocks noChangeAspect="1"/>
        </xdr:cNvPicPr>
      </xdr:nvPicPr>
      <xdr:blipFill>
        <a:blip r:embed="rId44"/>
        <a:stretch>
          <a:fillRect/>
        </a:stretch>
      </xdr:blipFill>
      <xdr:spPr>
        <a:xfrm>
          <a:off x="3419475" y="55826025"/>
          <a:ext cx="1123950" cy="1181100"/>
        </a:xfrm>
        <a:prstGeom prst="rect">
          <a:avLst/>
        </a:prstGeom>
        <a:noFill/>
        <a:ln w="9525" cmpd="sng">
          <a:noFill/>
        </a:ln>
      </xdr:spPr>
    </xdr:pic>
    <xdr:clientData/>
  </xdr:twoCellAnchor>
  <xdr:twoCellAnchor>
    <xdr:from>
      <xdr:col>2</xdr:col>
      <xdr:colOff>0</xdr:colOff>
      <xdr:row>79</xdr:row>
      <xdr:rowOff>0</xdr:rowOff>
    </xdr:from>
    <xdr:to>
      <xdr:col>3</xdr:col>
      <xdr:colOff>0</xdr:colOff>
      <xdr:row>80</xdr:row>
      <xdr:rowOff>0</xdr:rowOff>
    </xdr:to>
    <xdr:pic>
      <xdr:nvPicPr>
        <xdr:cNvPr id="45" name="Имя " descr="Descr "/>
        <xdr:cNvPicPr preferRelativeResize="1">
          <a:picLocks noChangeAspect="1"/>
        </xdr:cNvPicPr>
      </xdr:nvPicPr>
      <xdr:blipFill>
        <a:blip r:embed="rId45"/>
        <a:stretch>
          <a:fillRect/>
        </a:stretch>
      </xdr:blipFill>
      <xdr:spPr>
        <a:xfrm>
          <a:off x="3419475" y="57311925"/>
          <a:ext cx="1123950" cy="1181100"/>
        </a:xfrm>
        <a:prstGeom prst="rect">
          <a:avLst/>
        </a:prstGeom>
        <a:noFill/>
        <a:ln w="9525" cmpd="sng">
          <a:noFill/>
        </a:ln>
      </xdr:spPr>
    </xdr:pic>
    <xdr:clientData/>
  </xdr:twoCellAnchor>
  <xdr:twoCellAnchor>
    <xdr:from>
      <xdr:col>2</xdr:col>
      <xdr:colOff>0</xdr:colOff>
      <xdr:row>80</xdr:row>
      <xdr:rowOff>0</xdr:rowOff>
    </xdr:from>
    <xdr:to>
      <xdr:col>3</xdr:col>
      <xdr:colOff>0</xdr:colOff>
      <xdr:row>81</xdr:row>
      <xdr:rowOff>0</xdr:rowOff>
    </xdr:to>
    <xdr:pic>
      <xdr:nvPicPr>
        <xdr:cNvPr id="46" name="Имя " descr="Descr "/>
        <xdr:cNvPicPr preferRelativeResize="1">
          <a:picLocks noChangeAspect="1"/>
        </xdr:cNvPicPr>
      </xdr:nvPicPr>
      <xdr:blipFill>
        <a:blip r:embed="rId46"/>
        <a:stretch>
          <a:fillRect/>
        </a:stretch>
      </xdr:blipFill>
      <xdr:spPr>
        <a:xfrm>
          <a:off x="3419475" y="58493025"/>
          <a:ext cx="1123950" cy="1181100"/>
        </a:xfrm>
        <a:prstGeom prst="rect">
          <a:avLst/>
        </a:prstGeom>
        <a:noFill/>
        <a:ln w="9525" cmpd="sng">
          <a:noFill/>
        </a:ln>
      </xdr:spPr>
    </xdr:pic>
    <xdr:clientData/>
  </xdr:twoCellAnchor>
  <xdr:twoCellAnchor>
    <xdr:from>
      <xdr:col>2</xdr:col>
      <xdr:colOff>0</xdr:colOff>
      <xdr:row>83</xdr:row>
      <xdr:rowOff>0</xdr:rowOff>
    </xdr:from>
    <xdr:to>
      <xdr:col>3</xdr:col>
      <xdr:colOff>0</xdr:colOff>
      <xdr:row>84</xdr:row>
      <xdr:rowOff>0</xdr:rowOff>
    </xdr:to>
    <xdr:pic>
      <xdr:nvPicPr>
        <xdr:cNvPr id="47" name="Имя " descr="Descr "/>
        <xdr:cNvPicPr preferRelativeResize="1">
          <a:picLocks noChangeAspect="1"/>
        </xdr:cNvPicPr>
      </xdr:nvPicPr>
      <xdr:blipFill>
        <a:blip r:embed="rId47"/>
        <a:stretch>
          <a:fillRect/>
        </a:stretch>
      </xdr:blipFill>
      <xdr:spPr>
        <a:xfrm>
          <a:off x="3419475" y="59978925"/>
          <a:ext cx="1123950" cy="1181100"/>
        </a:xfrm>
        <a:prstGeom prst="rect">
          <a:avLst/>
        </a:prstGeom>
        <a:noFill/>
        <a:ln w="9525" cmpd="sng">
          <a:noFill/>
        </a:ln>
      </xdr:spPr>
    </xdr:pic>
    <xdr:clientData/>
  </xdr:twoCellAnchor>
  <xdr:twoCellAnchor>
    <xdr:from>
      <xdr:col>2</xdr:col>
      <xdr:colOff>0</xdr:colOff>
      <xdr:row>84</xdr:row>
      <xdr:rowOff>0</xdr:rowOff>
    </xdr:from>
    <xdr:to>
      <xdr:col>3</xdr:col>
      <xdr:colOff>0</xdr:colOff>
      <xdr:row>85</xdr:row>
      <xdr:rowOff>0</xdr:rowOff>
    </xdr:to>
    <xdr:pic>
      <xdr:nvPicPr>
        <xdr:cNvPr id="48" name="Имя " descr="Descr "/>
        <xdr:cNvPicPr preferRelativeResize="1">
          <a:picLocks noChangeAspect="1"/>
        </xdr:cNvPicPr>
      </xdr:nvPicPr>
      <xdr:blipFill>
        <a:blip r:embed="rId48"/>
        <a:stretch>
          <a:fillRect/>
        </a:stretch>
      </xdr:blipFill>
      <xdr:spPr>
        <a:xfrm>
          <a:off x="3419475" y="61160025"/>
          <a:ext cx="1123950" cy="1181100"/>
        </a:xfrm>
        <a:prstGeom prst="rect">
          <a:avLst/>
        </a:prstGeom>
        <a:noFill/>
        <a:ln w="9525" cmpd="sng">
          <a:noFill/>
        </a:ln>
      </xdr:spPr>
    </xdr:pic>
    <xdr:clientData/>
  </xdr:twoCellAnchor>
  <xdr:twoCellAnchor>
    <xdr:from>
      <xdr:col>2</xdr:col>
      <xdr:colOff>0</xdr:colOff>
      <xdr:row>85</xdr:row>
      <xdr:rowOff>0</xdr:rowOff>
    </xdr:from>
    <xdr:to>
      <xdr:col>3</xdr:col>
      <xdr:colOff>0</xdr:colOff>
      <xdr:row>86</xdr:row>
      <xdr:rowOff>0</xdr:rowOff>
    </xdr:to>
    <xdr:pic>
      <xdr:nvPicPr>
        <xdr:cNvPr id="49" name="Имя " descr="Descr "/>
        <xdr:cNvPicPr preferRelativeResize="1">
          <a:picLocks noChangeAspect="1"/>
        </xdr:cNvPicPr>
      </xdr:nvPicPr>
      <xdr:blipFill>
        <a:blip r:embed="rId49"/>
        <a:stretch>
          <a:fillRect/>
        </a:stretch>
      </xdr:blipFill>
      <xdr:spPr>
        <a:xfrm>
          <a:off x="3419475" y="62341125"/>
          <a:ext cx="1123950" cy="1181100"/>
        </a:xfrm>
        <a:prstGeom prst="rect">
          <a:avLst/>
        </a:prstGeom>
        <a:noFill/>
        <a:ln w="9525" cmpd="sng">
          <a:noFill/>
        </a:ln>
      </xdr:spPr>
    </xdr:pic>
    <xdr:clientData/>
  </xdr:twoCellAnchor>
  <xdr:twoCellAnchor>
    <xdr:from>
      <xdr:col>2</xdr:col>
      <xdr:colOff>0</xdr:colOff>
      <xdr:row>87</xdr:row>
      <xdr:rowOff>0</xdr:rowOff>
    </xdr:from>
    <xdr:to>
      <xdr:col>3</xdr:col>
      <xdr:colOff>0</xdr:colOff>
      <xdr:row>88</xdr:row>
      <xdr:rowOff>0</xdr:rowOff>
    </xdr:to>
    <xdr:pic>
      <xdr:nvPicPr>
        <xdr:cNvPr id="50" name="Имя " descr="Descr "/>
        <xdr:cNvPicPr preferRelativeResize="1">
          <a:picLocks noChangeAspect="1"/>
        </xdr:cNvPicPr>
      </xdr:nvPicPr>
      <xdr:blipFill>
        <a:blip r:embed="rId50"/>
        <a:stretch>
          <a:fillRect/>
        </a:stretch>
      </xdr:blipFill>
      <xdr:spPr>
        <a:xfrm>
          <a:off x="3419475" y="63674625"/>
          <a:ext cx="1123950" cy="1181100"/>
        </a:xfrm>
        <a:prstGeom prst="rect">
          <a:avLst/>
        </a:prstGeom>
        <a:noFill/>
        <a:ln w="9525" cmpd="sng">
          <a:noFill/>
        </a:ln>
      </xdr:spPr>
    </xdr:pic>
    <xdr:clientData/>
  </xdr:twoCellAnchor>
  <xdr:twoCellAnchor>
    <xdr:from>
      <xdr:col>2</xdr:col>
      <xdr:colOff>0</xdr:colOff>
      <xdr:row>90</xdr:row>
      <xdr:rowOff>0</xdr:rowOff>
    </xdr:from>
    <xdr:to>
      <xdr:col>3</xdr:col>
      <xdr:colOff>0</xdr:colOff>
      <xdr:row>91</xdr:row>
      <xdr:rowOff>0</xdr:rowOff>
    </xdr:to>
    <xdr:pic>
      <xdr:nvPicPr>
        <xdr:cNvPr id="51" name="Имя " descr="Descr "/>
        <xdr:cNvPicPr preferRelativeResize="1">
          <a:picLocks noChangeAspect="1"/>
        </xdr:cNvPicPr>
      </xdr:nvPicPr>
      <xdr:blipFill>
        <a:blip r:embed="rId51"/>
        <a:stretch>
          <a:fillRect/>
        </a:stretch>
      </xdr:blipFill>
      <xdr:spPr>
        <a:xfrm>
          <a:off x="3419475" y="65160525"/>
          <a:ext cx="1123950" cy="1181100"/>
        </a:xfrm>
        <a:prstGeom prst="rect">
          <a:avLst/>
        </a:prstGeom>
        <a:noFill/>
        <a:ln w="9525" cmpd="sng">
          <a:noFill/>
        </a:ln>
      </xdr:spPr>
    </xdr:pic>
    <xdr:clientData/>
  </xdr:twoCellAnchor>
  <xdr:twoCellAnchor>
    <xdr:from>
      <xdr:col>2</xdr:col>
      <xdr:colOff>0</xdr:colOff>
      <xdr:row>92</xdr:row>
      <xdr:rowOff>0</xdr:rowOff>
    </xdr:from>
    <xdr:to>
      <xdr:col>3</xdr:col>
      <xdr:colOff>0</xdr:colOff>
      <xdr:row>93</xdr:row>
      <xdr:rowOff>0</xdr:rowOff>
    </xdr:to>
    <xdr:pic>
      <xdr:nvPicPr>
        <xdr:cNvPr id="52" name="Имя " descr="Descr "/>
        <xdr:cNvPicPr preferRelativeResize="1">
          <a:picLocks noChangeAspect="1"/>
        </xdr:cNvPicPr>
      </xdr:nvPicPr>
      <xdr:blipFill>
        <a:blip r:embed="rId52"/>
        <a:stretch>
          <a:fillRect/>
        </a:stretch>
      </xdr:blipFill>
      <xdr:spPr>
        <a:xfrm>
          <a:off x="3419475" y="66494025"/>
          <a:ext cx="1123950" cy="1181100"/>
        </a:xfrm>
        <a:prstGeom prst="rect">
          <a:avLst/>
        </a:prstGeom>
        <a:noFill/>
        <a:ln w="9525" cmpd="sng">
          <a:noFill/>
        </a:ln>
      </xdr:spPr>
    </xdr:pic>
    <xdr:clientData/>
  </xdr:twoCellAnchor>
  <xdr:twoCellAnchor>
    <xdr:from>
      <xdr:col>2</xdr:col>
      <xdr:colOff>0</xdr:colOff>
      <xdr:row>95</xdr:row>
      <xdr:rowOff>0</xdr:rowOff>
    </xdr:from>
    <xdr:to>
      <xdr:col>3</xdr:col>
      <xdr:colOff>0</xdr:colOff>
      <xdr:row>96</xdr:row>
      <xdr:rowOff>0</xdr:rowOff>
    </xdr:to>
    <xdr:pic>
      <xdr:nvPicPr>
        <xdr:cNvPr id="53" name="Имя " descr="Descr "/>
        <xdr:cNvPicPr preferRelativeResize="1">
          <a:picLocks noChangeAspect="1"/>
        </xdr:cNvPicPr>
      </xdr:nvPicPr>
      <xdr:blipFill>
        <a:blip r:embed="rId53"/>
        <a:stretch>
          <a:fillRect/>
        </a:stretch>
      </xdr:blipFill>
      <xdr:spPr>
        <a:xfrm>
          <a:off x="3419475" y="67979925"/>
          <a:ext cx="1123950" cy="1181100"/>
        </a:xfrm>
        <a:prstGeom prst="rect">
          <a:avLst/>
        </a:prstGeom>
        <a:noFill/>
        <a:ln w="9525" cmpd="sng">
          <a:noFill/>
        </a:ln>
      </xdr:spPr>
    </xdr:pic>
    <xdr:clientData/>
  </xdr:twoCellAnchor>
  <xdr:twoCellAnchor>
    <xdr:from>
      <xdr:col>2</xdr:col>
      <xdr:colOff>0</xdr:colOff>
      <xdr:row>96</xdr:row>
      <xdr:rowOff>0</xdr:rowOff>
    </xdr:from>
    <xdr:to>
      <xdr:col>3</xdr:col>
      <xdr:colOff>0</xdr:colOff>
      <xdr:row>97</xdr:row>
      <xdr:rowOff>0</xdr:rowOff>
    </xdr:to>
    <xdr:pic>
      <xdr:nvPicPr>
        <xdr:cNvPr id="54" name="Имя " descr="Descr "/>
        <xdr:cNvPicPr preferRelativeResize="1">
          <a:picLocks noChangeAspect="1"/>
        </xdr:cNvPicPr>
      </xdr:nvPicPr>
      <xdr:blipFill>
        <a:blip r:embed="rId54"/>
        <a:stretch>
          <a:fillRect/>
        </a:stretch>
      </xdr:blipFill>
      <xdr:spPr>
        <a:xfrm>
          <a:off x="3419475" y="69161025"/>
          <a:ext cx="1123950" cy="1181100"/>
        </a:xfrm>
        <a:prstGeom prst="rect">
          <a:avLst/>
        </a:prstGeom>
        <a:noFill/>
        <a:ln w="9525" cmpd="sng">
          <a:noFill/>
        </a:ln>
      </xdr:spPr>
    </xdr:pic>
    <xdr:clientData/>
  </xdr:twoCellAnchor>
  <xdr:twoCellAnchor>
    <xdr:from>
      <xdr:col>2</xdr:col>
      <xdr:colOff>0</xdr:colOff>
      <xdr:row>97</xdr:row>
      <xdr:rowOff>0</xdr:rowOff>
    </xdr:from>
    <xdr:to>
      <xdr:col>3</xdr:col>
      <xdr:colOff>0</xdr:colOff>
      <xdr:row>98</xdr:row>
      <xdr:rowOff>0</xdr:rowOff>
    </xdr:to>
    <xdr:pic>
      <xdr:nvPicPr>
        <xdr:cNvPr id="55" name="Имя " descr="Descr "/>
        <xdr:cNvPicPr preferRelativeResize="1">
          <a:picLocks noChangeAspect="1"/>
        </xdr:cNvPicPr>
      </xdr:nvPicPr>
      <xdr:blipFill>
        <a:blip r:embed="rId55"/>
        <a:stretch>
          <a:fillRect/>
        </a:stretch>
      </xdr:blipFill>
      <xdr:spPr>
        <a:xfrm>
          <a:off x="3419475" y="70342125"/>
          <a:ext cx="1123950" cy="1181100"/>
        </a:xfrm>
        <a:prstGeom prst="rect">
          <a:avLst/>
        </a:prstGeom>
        <a:noFill/>
        <a:ln w="9525" cmpd="sng">
          <a:noFill/>
        </a:ln>
      </xdr:spPr>
    </xdr:pic>
    <xdr:clientData/>
  </xdr:twoCellAnchor>
  <xdr:twoCellAnchor>
    <xdr:from>
      <xdr:col>2</xdr:col>
      <xdr:colOff>0</xdr:colOff>
      <xdr:row>98</xdr:row>
      <xdr:rowOff>0</xdr:rowOff>
    </xdr:from>
    <xdr:to>
      <xdr:col>3</xdr:col>
      <xdr:colOff>0</xdr:colOff>
      <xdr:row>99</xdr:row>
      <xdr:rowOff>0</xdr:rowOff>
    </xdr:to>
    <xdr:pic>
      <xdr:nvPicPr>
        <xdr:cNvPr id="56" name="Имя " descr="Descr "/>
        <xdr:cNvPicPr preferRelativeResize="1">
          <a:picLocks noChangeAspect="1"/>
        </xdr:cNvPicPr>
      </xdr:nvPicPr>
      <xdr:blipFill>
        <a:blip r:embed="rId56"/>
        <a:stretch>
          <a:fillRect/>
        </a:stretch>
      </xdr:blipFill>
      <xdr:spPr>
        <a:xfrm>
          <a:off x="3419475" y="71523225"/>
          <a:ext cx="1123950" cy="1181100"/>
        </a:xfrm>
        <a:prstGeom prst="rect">
          <a:avLst/>
        </a:prstGeom>
        <a:noFill/>
        <a:ln w="9525" cmpd="sng">
          <a:noFill/>
        </a:ln>
      </xdr:spPr>
    </xdr:pic>
    <xdr:clientData/>
  </xdr:twoCellAnchor>
  <xdr:twoCellAnchor>
    <xdr:from>
      <xdr:col>2</xdr:col>
      <xdr:colOff>0</xdr:colOff>
      <xdr:row>99</xdr:row>
      <xdr:rowOff>0</xdr:rowOff>
    </xdr:from>
    <xdr:to>
      <xdr:col>3</xdr:col>
      <xdr:colOff>0</xdr:colOff>
      <xdr:row>100</xdr:row>
      <xdr:rowOff>0</xdr:rowOff>
    </xdr:to>
    <xdr:pic>
      <xdr:nvPicPr>
        <xdr:cNvPr id="57" name="Имя " descr="Descr "/>
        <xdr:cNvPicPr preferRelativeResize="1">
          <a:picLocks noChangeAspect="1"/>
        </xdr:cNvPicPr>
      </xdr:nvPicPr>
      <xdr:blipFill>
        <a:blip r:embed="rId57"/>
        <a:stretch>
          <a:fillRect/>
        </a:stretch>
      </xdr:blipFill>
      <xdr:spPr>
        <a:xfrm>
          <a:off x="3419475" y="72704325"/>
          <a:ext cx="1123950" cy="1181100"/>
        </a:xfrm>
        <a:prstGeom prst="rect">
          <a:avLst/>
        </a:prstGeom>
        <a:noFill/>
        <a:ln w="9525" cmpd="sng">
          <a:noFill/>
        </a:ln>
      </xdr:spPr>
    </xdr:pic>
    <xdr:clientData/>
  </xdr:twoCellAnchor>
  <xdr:twoCellAnchor>
    <xdr:from>
      <xdr:col>2</xdr:col>
      <xdr:colOff>0</xdr:colOff>
      <xdr:row>100</xdr:row>
      <xdr:rowOff>0</xdr:rowOff>
    </xdr:from>
    <xdr:to>
      <xdr:col>3</xdr:col>
      <xdr:colOff>0</xdr:colOff>
      <xdr:row>101</xdr:row>
      <xdr:rowOff>0</xdr:rowOff>
    </xdr:to>
    <xdr:pic>
      <xdr:nvPicPr>
        <xdr:cNvPr id="58" name="Имя " descr="Descr "/>
        <xdr:cNvPicPr preferRelativeResize="1">
          <a:picLocks noChangeAspect="1"/>
        </xdr:cNvPicPr>
      </xdr:nvPicPr>
      <xdr:blipFill>
        <a:blip r:embed="rId58"/>
        <a:stretch>
          <a:fillRect/>
        </a:stretch>
      </xdr:blipFill>
      <xdr:spPr>
        <a:xfrm>
          <a:off x="3419475" y="73885425"/>
          <a:ext cx="1123950" cy="1181100"/>
        </a:xfrm>
        <a:prstGeom prst="rect">
          <a:avLst/>
        </a:prstGeom>
        <a:noFill/>
        <a:ln w="9525" cmpd="sng">
          <a:noFill/>
        </a:ln>
      </xdr:spPr>
    </xdr:pic>
    <xdr:clientData/>
  </xdr:twoCellAnchor>
  <xdr:twoCellAnchor>
    <xdr:from>
      <xdr:col>2</xdr:col>
      <xdr:colOff>0</xdr:colOff>
      <xdr:row>101</xdr:row>
      <xdr:rowOff>0</xdr:rowOff>
    </xdr:from>
    <xdr:to>
      <xdr:col>3</xdr:col>
      <xdr:colOff>0</xdr:colOff>
      <xdr:row>102</xdr:row>
      <xdr:rowOff>0</xdr:rowOff>
    </xdr:to>
    <xdr:pic>
      <xdr:nvPicPr>
        <xdr:cNvPr id="59" name="Имя " descr="Descr "/>
        <xdr:cNvPicPr preferRelativeResize="1">
          <a:picLocks noChangeAspect="1"/>
        </xdr:cNvPicPr>
      </xdr:nvPicPr>
      <xdr:blipFill>
        <a:blip r:embed="rId59"/>
        <a:stretch>
          <a:fillRect/>
        </a:stretch>
      </xdr:blipFill>
      <xdr:spPr>
        <a:xfrm>
          <a:off x="3419475" y="75066525"/>
          <a:ext cx="1123950" cy="1181100"/>
        </a:xfrm>
        <a:prstGeom prst="rect">
          <a:avLst/>
        </a:prstGeom>
        <a:noFill/>
        <a:ln w="9525" cmpd="sng">
          <a:noFill/>
        </a:ln>
      </xdr:spPr>
    </xdr:pic>
    <xdr:clientData/>
  </xdr:twoCellAnchor>
  <xdr:twoCellAnchor>
    <xdr:from>
      <xdr:col>2</xdr:col>
      <xdr:colOff>0</xdr:colOff>
      <xdr:row>102</xdr:row>
      <xdr:rowOff>0</xdr:rowOff>
    </xdr:from>
    <xdr:to>
      <xdr:col>3</xdr:col>
      <xdr:colOff>0</xdr:colOff>
      <xdr:row>103</xdr:row>
      <xdr:rowOff>0</xdr:rowOff>
    </xdr:to>
    <xdr:pic>
      <xdr:nvPicPr>
        <xdr:cNvPr id="60" name="Имя " descr="Descr "/>
        <xdr:cNvPicPr preferRelativeResize="1">
          <a:picLocks noChangeAspect="1"/>
        </xdr:cNvPicPr>
      </xdr:nvPicPr>
      <xdr:blipFill>
        <a:blip r:embed="rId60"/>
        <a:stretch>
          <a:fillRect/>
        </a:stretch>
      </xdr:blipFill>
      <xdr:spPr>
        <a:xfrm>
          <a:off x="3419475" y="76247625"/>
          <a:ext cx="1123950" cy="1181100"/>
        </a:xfrm>
        <a:prstGeom prst="rect">
          <a:avLst/>
        </a:prstGeom>
        <a:noFill/>
        <a:ln w="9525" cmpd="sng">
          <a:noFill/>
        </a:ln>
      </xdr:spPr>
    </xdr:pic>
    <xdr:clientData/>
  </xdr:twoCellAnchor>
  <xdr:twoCellAnchor>
    <xdr:from>
      <xdr:col>2</xdr:col>
      <xdr:colOff>0</xdr:colOff>
      <xdr:row>103</xdr:row>
      <xdr:rowOff>0</xdr:rowOff>
    </xdr:from>
    <xdr:to>
      <xdr:col>3</xdr:col>
      <xdr:colOff>0</xdr:colOff>
      <xdr:row>104</xdr:row>
      <xdr:rowOff>0</xdr:rowOff>
    </xdr:to>
    <xdr:pic>
      <xdr:nvPicPr>
        <xdr:cNvPr id="61" name="Имя " descr="Descr "/>
        <xdr:cNvPicPr preferRelativeResize="1">
          <a:picLocks noChangeAspect="1"/>
        </xdr:cNvPicPr>
      </xdr:nvPicPr>
      <xdr:blipFill>
        <a:blip r:embed="rId61"/>
        <a:stretch>
          <a:fillRect/>
        </a:stretch>
      </xdr:blipFill>
      <xdr:spPr>
        <a:xfrm>
          <a:off x="3419475" y="77428725"/>
          <a:ext cx="1123950" cy="1181100"/>
        </a:xfrm>
        <a:prstGeom prst="rect">
          <a:avLst/>
        </a:prstGeom>
        <a:noFill/>
        <a:ln w="9525" cmpd="sng">
          <a:noFill/>
        </a:ln>
      </xdr:spPr>
    </xdr:pic>
    <xdr:clientData/>
  </xdr:twoCellAnchor>
  <xdr:twoCellAnchor>
    <xdr:from>
      <xdr:col>2</xdr:col>
      <xdr:colOff>0</xdr:colOff>
      <xdr:row>104</xdr:row>
      <xdr:rowOff>0</xdr:rowOff>
    </xdr:from>
    <xdr:to>
      <xdr:col>3</xdr:col>
      <xdr:colOff>0</xdr:colOff>
      <xdr:row>105</xdr:row>
      <xdr:rowOff>0</xdr:rowOff>
    </xdr:to>
    <xdr:pic>
      <xdr:nvPicPr>
        <xdr:cNvPr id="62" name="Имя " descr="Descr "/>
        <xdr:cNvPicPr preferRelativeResize="1">
          <a:picLocks noChangeAspect="1"/>
        </xdr:cNvPicPr>
      </xdr:nvPicPr>
      <xdr:blipFill>
        <a:blip r:embed="rId62"/>
        <a:stretch>
          <a:fillRect/>
        </a:stretch>
      </xdr:blipFill>
      <xdr:spPr>
        <a:xfrm>
          <a:off x="3419475" y="78609825"/>
          <a:ext cx="1123950" cy="1181100"/>
        </a:xfrm>
        <a:prstGeom prst="rect">
          <a:avLst/>
        </a:prstGeom>
        <a:noFill/>
        <a:ln w="9525" cmpd="sng">
          <a:noFill/>
        </a:ln>
      </xdr:spPr>
    </xdr:pic>
    <xdr:clientData/>
  </xdr:twoCellAnchor>
  <xdr:twoCellAnchor>
    <xdr:from>
      <xdr:col>2</xdr:col>
      <xdr:colOff>0</xdr:colOff>
      <xdr:row>106</xdr:row>
      <xdr:rowOff>0</xdr:rowOff>
    </xdr:from>
    <xdr:to>
      <xdr:col>3</xdr:col>
      <xdr:colOff>0</xdr:colOff>
      <xdr:row>107</xdr:row>
      <xdr:rowOff>0</xdr:rowOff>
    </xdr:to>
    <xdr:pic>
      <xdr:nvPicPr>
        <xdr:cNvPr id="63" name="Имя " descr="Descr "/>
        <xdr:cNvPicPr preferRelativeResize="1">
          <a:picLocks noChangeAspect="1"/>
        </xdr:cNvPicPr>
      </xdr:nvPicPr>
      <xdr:blipFill>
        <a:blip r:embed="rId63"/>
        <a:stretch>
          <a:fillRect/>
        </a:stretch>
      </xdr:blipFill>
      <xdr:spPr>
        <a:xfrm>
          <a:off x="3419475" y="79943325"/>
          <a:ext cx="1123950" cy="1181100"/>
        </a:xfrm>
        <a:prstGeom prst="rect">
          <a:avLst/>
        </a:prstGeom>
        <a:noFill/>
        <a:ln w="9525" cmpd="sng">
          <a:noFill/>
        </a:ln>
      </xdr:spPr>
    </xdr:pic>
    <xdr:clientData/>
  </xdr:twoCellAnchor>
  <xdr:twoCellAnchor>
    <xdr:from>
      <xdr:col>2</xdr:col>
      <xdr:colOff>0</xdr:colOff>
      <xdr:row>107</xdr:row>
      <xdr:rowOff>0</xdr:rowOff>
    </xdr:from>
    <xdr:to>
      <xdr:col>3</xdr:col>
      <xdr:colOff>0</xdr:colOff>
      <xdr:row>108</xdr:row>
      <xdr:rowOff>0</xdr:rowOff>
    </xdr:to>
    <xdr:pic>
      <xdr:nvPicPr>
        <xdr:cNvPr id="64" name="Имя " descr="Descr "/>
        <xdr:cNvPicPr preferRelativeResize="1">
          <a:picLocks noChangeAspect="1"/>
        </xdr:cNvPicPr>
      </xdr:nvPicPr>
      <xdr:blipFill>
        <a:blip r:embed="rId64"/>
        <a:stretch>
          <a:fillRect/>
        </a:stretch>
      </xdr:blipFill>
      <xdr:spPr>
        <a:xfrm>
          <a:off x="3419475" y="81124425"/>
          <a:ext cx="1123950" cy="1181100"/>
        </a:xfrm>
        <a:prstGeom prst="rect">
          <a:avLst/>
        </a:prstGeom>
        <a:noFill/>
        <a:ln w="9525" cmpd="sng">
          <a:noFill/>
        </a:ln>
      </xdr:spPr>
    </xdr:pic>
    <xdr:clientData/>
  </xdr:twoCellAnchor>
  <xdr:twoCellAnchor>
    <xdr:from>
      <xdr:col>2</xdr:col>
      <xdr:colOff>0</xdr:colOff>
      <xdr:row>108</xdr:row>
      <xdr:rowOff>0</xdr:rowOff>
    </xdr:from>
    <xdr:to>
      <xdr:col>3</xdr:col>
      <xdr:colOff>0</xdr:colOff>
      <xdr:row>109</xdr:row>
      <xdr:rowOff>0</xdr:rowOff>
    </xdr:to>
    <xdr:pic>
      <xdr:nvPicPr>
        <xdr:cNvPr id="65" name="Имя " descr="Descr "/>
        <xdr:cNvPicPr preferRelativeResize="1">
          <a:picLocks noChangeAspect="1"/>
        </xdr:cNvPicPr>
      </xdr:nvPicPr>
      <xdr:blipFill>
        <a:blip r:embed="rId65"/>
        <a:stretch>
          <a:fillRect/>
        </a:stretch>
      </xdr:blipFill>
      <xdr:spPr>
        <a:xfrm>
          <a:off x="3419475" y="82305525"/>
          <a:ext cx="1123950" cy="1181100"/>
        </a:xfrm>
        <a:prstGeom prst="rect">
          <a:avLst/>
        </a:prstGeom>
        <a:noFill/>
        <a:ln w="9525" cmpd="sng">
          <a:noFill/>
        </a:ln>
      </xdr:spPr>
    </xdr:pic>
    <xdr:clientData/>
  </xdr:twoCellAnchor>
  <xdr:twoCellAnchor>
    <xdr:from>
      <xdr:col>2</xdr:col>
      <xdr:colOff>0</xdr:colOff>
      <xdr:row>109</xdr:row>
      <xdr:rowOff>0</xdr:rowOff>
    </xdr:from>
    <xdr:to>
      <xdr:col>3</xdr:col>
      <xdr:colOff>0</xdr:colOff>
      <xdr:row>110</xdr:row>
      <xdr:rowOff>0</xdr:rowOff>
    </xdr:to>
    <xdr:pic>
      <xdr:nvPicPr>
        <xdr:cNvPr id="66" name="Имя " descr="Descr "/>
        <xdr:cNvPicPr preferRelativeResize="1">
          <a:picLocks noChangeAspect="1"/>
        </xdr:cNvPicPr>
      </xdr:nvPicPr>
      <xdr:blipFill>
        <a:blip r:embed="rId66"/>
        <a:stretch>
          <a:fillRect/>
        </a:stretch>
      </xdr:blipFill>
      <xdr:spPr>
        <a:xfrm>
          <a:off x="3419475" y="83486625"/>
          <a:ext cx="1123950" cy="1181100"/>
        </a:xfrm>
        <a:prstGeom prst="rect">
          <a:avLst/>
        </a:prstGeom>
        <a:noFill/>
        <a:ln w="9525" cmpd="sng">
          <a:noFill/>
        </a:ln>
      </xdr:spPr>
    </xdr:pic>
    <xdr:clientData/>
  </xdr:twoCellAnchor>
  <xdr:twoCellAnchor>
    <xdr:from>
      <xdr:col>2</xdr:col>
      <xdr:colOff>0</xdr:colOff>
      <xdr:row>110</xdr:row>
      <xdr:rowOff>0</xdr:rowOff>
    </xdr:from>
    <xdr:to>
      <xdr:col>3</xdr:col>
      <xdr:colOff>0</xdr:colOff>
      <xdr:row>111</xdr:row>
      <xdr:rowOff>0</xdr:rowOff>
    </xdr:to>
    <xdr:pic>
      <xdr:nvPicPr>
        <xdr:cNvPr id="67" name="Имя " descr="Descr "/>
        <xdr:cNvPicPr preferRelativeResize="1">
          <a:picLocks noChangeAspect="1"/>
        </xdr:cNvPicPr>
      </xdr:nvPicPr>
      <xdr:blipFill>
        <a:blip r:embed="rId67"/>
        <a:stretch>
          <a:fillRect/>
        </a:stretch>
      </xdr:blipFill>
      <xdr:spPr>
        <a:xfrm>
          <a:off x="3419475" y="84667725"/>
          <a:ext cx="1123950" cy="1181100"/>
        </a:xfrm>
        <a:prstGeom prst="rect">
          <a:avLst/>
        </a:prstGeom>
        <a:noFill/>
        <a:ln w="9525" cmpd="sng">
          <a:noFill/>
        </a:ln>
      </xdr:spPr>
    </xdr:pic>
    <xdr:clientData/>
  </xdr:twoCellAnchor>
  <xdr:twoCellAnchor>
    <xdr:from>
      <xdr:col>2</xdr:col>
      <xdr:colOff>0</xdr:colOff>
      <xdr:row>111</xdr:row>
      <xdr:rowOff>0</xdr:rowOff>
    </xdr:from>
    <xdr:to>
      <xdr:col>3</xdr:col>
      <xdr:colOff>0</xdr:colOff>
      <xdr:row>112</xdr:row>
      <xdr:rowOff>0</xdr:rowOff>
    </xdr:to>
    <xdr:pic>
      <xdr:nvPicPr>
        <xdr:cNvPr id="68" name="Имя " descr="Descr "/>
        <xdr:cNvPicPr preferRelativeResize="1">
          <a:picLocks noChangeAspect="1"/>
        </xdr:cNvPicPr>
      </xdr:nvPicPr>
      <xdr:blipFill>
        <a:blip r:embed="rId68"/>
        <a:stretch>
          <a:fillRect/>
        </a:stretch>
      </xdr:blipFill>
      <xdr:spPr>
        <a:xfrm>
          <a:off x="3419475" y="85848825"/>
          <a:ext cx="1123950" cy="1181100"/>
        </a:xfrm>
        <a:prstGeom prst="rect">
          <a:avLst/>
        </a:prstGeom>
        <a:noFill/>
        <a:ln w="9525" cmpd="sng">
          <a:noFill/>
        </a:ln>
      </xdr:spPr>
    </xdr:pic>
    <xdr:clientData/>
  </xdr:twoCellAnchor>
  <xdr:twoCellAnchor>
    <xdr:from>
      <xdr:col>2</xdr:col>
      <xdr:colOff>0</xdr:colOff>
      <xdr:row>113</xdr:row>
      <xdr:rowOff>0</xdr:rowOff>
    </xdr:from>
    <xdr:to>
      <xdr:col>3</xdr:col>
      <xdr:colOff>0</xdr:colOff>
      <xdr:row>114</xdr:row>
      <xdr:rowOff>0</xdr:rowOff>
    </xdr:to>
    <xdr:pic>
      <xdr:nvPicPr>
        <xdr:cNvPr id="69" name="Имя " descr="Descr "/>
        <xdr:cNvPicPr preferRelativeResize="1">
          <a:picLocks noChangeAspect="1"/>
        </xdr:cNvPicPr>
      </xdr:nvPicPr>
      <xdr:blipFill>
        <a:blip r:embed="rId69"/>
        <a:stretch>
          <a:fillRect/>
        </a:stretch>
      </xdr:blipFill>
      <xdr:spPr>
        <a:xfrm>
          <a:off x="3419475" y="87182325"/>
          <a:ext cx="1123950" cy="1181100"/>
        </a:xfrm>
        <a:prstGeom prst="rect">
          <a:avLst/>
        </a:prstGeom>
        <a:noFill/>
        <a:ln w="9525" cmpd="sng">
          <a:noFill/>
        </a:ln>
      </xdr:spPr>
    </xdr:pic>
    <xdr:clientData/>
  </xdr:twoCellAnchor>
  <xdr:twoCellAnchor>
    <xdr:from>
      <xdr:col>2</xdr:col>
      <xdr:colOff>0</xdr:colOff>
      <xdr:row>114</xdr:row>
      <xdr:rowOff>0</xdr:rowOff>
    </xdr:from>
    <xdr:to>
      <xdr:col>3</xdr:col>
      <xdr:colOff>0</xdr:colOff>
      <xdr:row>115</xdr:row>
      <xdr:rowOff>0</xdr:rowOff>
    </xdr:to>
    <xdr:pic>
      <xdr:nvPicPr>
        <xdr:cNvPr id="70" name="Имя " descr="Descr "/>
        <xdr:cNvPicPr preferRelativeResize="1">
          <a:picLocks noChangeAspect="1"/>
        </xdr:cNvPicPr>
      </xdr:nvPicPr>
      <xdr:blipFill>
        <a:blip r:embed="rId70"/>
        <a:stretch>
          <a:fillRect/>
        </a:stretch>
      </xdr:blipFill>
      <xdr:spPr>
        <a:xfrm>
          <a:off x="3419475" y="88363425"/>
          <a:ext cx="1123950" cy="1181100"/>
        </a:xfrm>
        <a:prstGeom prst="rect">
          <a:avLst/>
        </a:prstGeom>
        <a:noFill/>
        <a:ln w="9525" cmpd="sng">
          <a:noFill/>
        </a:ln>
      </xdr:spPr>
    </xdr:pic>
    <xdr:clientData/>
  </xdr:twoCellAnchor>
  <xdr:twoCellAnchor>
    <xdr:from>
      <xdr:col>2</xdr:col>
      <xdr:colOff>0</xdr:colOff>
      <xdr:row>115</xdr:row>
      <xdr:rowOff>0</xdr:rowOff>
    </xdr:from>
    <xdr:to>
      <xdr:col>3</xdr:col>
      <xdr:colOff>0</xdr:colOff>
      <xdr:row>116</xdr:row>
      <xdr:rowOff>0</xdr:rowOff>
    </xdr:to>
    <xdr:pic>
      <xdr:nvPicPr>
        <xdr:cNvPr id="71" name="Имя " descr="Descr "/>
        <xdr:cNvPicPr preferRelativeResize="1">
          <a:picLocks noChangeAspect="1"/>
        </xdr:cNvPicPr>
      </xdr:nvPicPr>
      <xdr:blipFill>
        <a:blip r:embed="rId71"/>
        <a:stretch>
          <a:fillRect/>
        </a:stretch>
      </xdr:blipFill>
      <xdr:spPr>
        <a:xfrm>
          <a:off x="3419475" y="89544525"/>
          <a:ext cx="1123950" cy="1181100"/>
        </a:xfrm>
        <a:prstGeom prst="rect">
          <a:avLst/>
        </a:prstGeom>
        <a:noFill/>
        <a:ln w="9525" cmpd="sng">
          <a:noFill/>
        </a:ln>
      </xdr:spPr>
    </xdr:pic>
    <xdr:clientData/>
  </xdr:twoCellAnchor>
  <xdr:twoCellAnchor>
    <xdr:from>
      <xdr:col>2</xdr:col>
      <xdr:colOff>0</xdr:colOff>
      <xdr:row>116</xdr:row>
      <xdr:rowOff>0</xdr:rowOff>
    </xdr:from>
    <xdr:to>
      <xdr:col>3</xdr:col>
      <xdr:colOff>0</xdr:colOff>
      <xdr:row>117</xdr:row>
      <xdr:rowOff>0</xdr:rowOff>
    </xdr:to>
    <xdr:pic>
      <xdr:nvPicPr>
        <xdr:cNvPr id="72" name="Имя " descr="Descr "/>
        <xdr:cNvPicPr preferRelativeResize="1">
          <a:picLocks noChangeAspect="1"/>
        </xdr:cNvPicPr>
      </xdr:nvPicPr>
      <xdr:blipFill>
        <a:blip r:embed="rId72"/>
        <a:stretch>
          <a:fillRect/>
        </a:stretch>
      </xdr:blipFill>
      <xdr:spPr>
        <a:xfrm>
          <a:off x="3419475" y="90725625"/>
          <a:ext cx="1123950" cy="1181100"/>
        </a:xfrm>
        <a:prstGeom prst="rect">
          <a:avLst/>
        </a:prstGeom>
        <a:noFill/>
        <a:ln w="9525" cmpd="sng">
          <a:noFill/>
        </a:ln>
      </xdr:spPr>
    </xdr:pic>
    <xdr:clientData/>
  </xdr:twoCellAnchor>
  <xdr:twoCellAnchor>
    <xdr:from>
      <xdr:col>2</xdr:col>
      <xdr:colOff>0</xdr:colOff>
      <xdr:row>117</xdr:row>
      <xdr:rowOff>0</xdr:rowOff>
    </xdr:from>
    <xdr:to>
      <xdr:col>3</xdr:col>
      <xdr:colOff>0</xdr:colOff>
      <xdr:row>118</xdr:row>
      <xdr:rowOff>0</xdr:rowOff>
    </xdr:to>
    <xdr:pic>
      <xdr:nvPicPr>
        <xdr:cNvPr id="73" name="Имя " descr="Descr "/>
        <xdr:cNvPicPr preferRelativeResize="1">
          <a:picLocks noChangeAspect="1"/>
        </xdr:cNvPicPr>
      </xdr:nvPicPr>
      <xdr:blipFill>
        <a:blip r:embed="rId73"/>
        <a:stretch>
          <a:fillRect/>
        </a:stretch>
      </xdr:blipFill>
      <xdr:spPr>
        <a:xfrm>
          <a:off x="3419475" y="91906725"/>
          <a:ext cx="1123950" cy="1181100"/>
        </a:xfrm>
        <a:prstGeom prst="rect">
          <a:avLst/>
        </a:prstGeom>
        <a:noFill/>
        <a:ln w="9525" cmpd="sng">
          <a:noFill/>
        </a:ln>
      </xdr:spPr>
    </xdr:pic>
    <xdr:clientData/>
  </xdr:twoCellAnchor>
  <xdr:twoCellAnchor>
    <xdr:from>
      <xdr:col>2</xdr:col>
      <xdr:colOff>0</xdr:colOff>
      <xdr:row>118</xdr:row>
      <xdr:rowOff>0</xdr:rowOff>
    </xdr:from>
    <xdr:to>
      <xdr:col>3</xdr:col>
      <xdr:colOff>0</xdr:colOff>
      <xdr:row>119</xdr:row>
      <xdr:rowOff>0</xdr:rowOff>
    </xdr:to>
    <xdr:pic>
      <xdr:nvPicPr>
        <xdr:cNvPr id="74" name="Имя " descr="Descr "/>
        <xdr:cNvPicPr preferRelativeResize="1">
          <a:picLocks noChangeAspect="1"/>
        </xdr:cNvPicPr>
      </xdr:nvPicPr>
      <xdr:blipFill>
        <a:blip r:embed="rId74"/>
        <a:stretch>
          <a:fillRect/>
        </a:stretch>
      </xdr:blipFill>
      <xdr:spPr>
        <a:xfrm>
          <a:off x="3419475" y="93087825"/>
          <a:ext cx="1123950" cy="1181100"/>
        </a:xfrm>
        <a:prstGeom prst="rect">
          <a:avLst/>
        </a:prstGeom>
        <a:noFill/>
        <a:ln w="9525" cmpd="sng">
          <a:noFill/>
        </a:ln>
      </xdr:spPr>
    </xdr:pic>
    <xdr:clientData/>
  </xdr:twoCellAnchor>
  <xdr:twoCellAnchor>
    <xdr:from>
      <xdr:col>2</xdr:col>
      <xdr:colOff>0</xdr:colOff>
      <xdr:row>119</xdr:row>
      <xdr:rowOff>0</xdr:rowOff>
    </xdr:from>
    <xdr:to>
      <xdr:col>3</xdr:col>
      <xdr:colOff>0</xdr:colOff>
      <xdr:row>120</xdr:row>
      <xdr:rowOff>0</xdr:rowOff>
    </xdr:to>
    <xdr:pic>
      <xdr:nvPicPr>
        <xdr:cNvPr id="75" name="Имя " descr="Descr "/>
        <xdr:cNvPicPr preferRelativeResize="1">
          <a:picLocks noChangeAspect="1"/>
        </xdr:cNvPicPr>
      </xdr:nvPicPr>
      <xdr:blipFill>
        <a:blip r:embed="rId75"/>
        <a:stretch>
          <a:fillRect/>
        </a:stretch>
      </xdr:blipFill>
      <xdr:spPr>
        <a:xfrm>
          <a:off x="3419475" y="94268925"/>
          <a:ext cx="1123950" cy="1181100"/>
        </a:xfrm>
        <a:prstGeom prst="rect">
          <a:avLst/>
        </a:prstGeom>
        <a:noFill/>
        <a:ln w="9525" cmpd="sng">
          <a:noFill/>
        </a:ln>
      </xdr:spPr>
    </xdr:pic>
    <xdr:clientData/>
  </xdr:twoCellAnchor>
  <xdr:twoCellAnchor>
    <xdr:from>
      <xdr:col>2</xdr:col>
      <xdr:colOff>0</xdr:colOff>
      <xdr:row>120</xdr:row>
      <xdr:rowOff>0</xdr:rowOff>
    </xdr:from>
    <xdr:to>
      <xdr:col>3</xdr:col>
      <xdr:colOff>0</xdr:colOff>
      <xdr:row>121</xdr:row>
      <xdr:rowOff>0</xdr:rowOff>
    </xdr:to>
    <xdr:pic>
      <xdr:nvPicPr>
        <xdr:cNvPr id="76" name="Имя " descr="Descr "/>
        <xdr:cNvPicPr preferRelativeResize="1">
          <a:picLocks noChangeAspect="1"/>
        </xdr:cNvPicPr>
      </xdr:nvPicPr>
      <xdr:blipFill>
        <a:blip r:embed="rId76"/>
        <a:stretch>
          <a:fillRect/>
        </a:stretch>
      </xdr:blipFill>
      <xdr:spPr>
        <a:xfrm>
          <a:off x="3419475" y="95450025"/>
          <a:ext cx="1123950" cy="1181100"/>
        </a:xfrm>
        <a:prstGeom prst="rect">
          <a:avLst/>
        </a:prstGeom>
        <a:noFill/>
        <a:ln w="9525" cmpd="sng">
          <a:noFill/>
        </a:ln>
      </xdr:spPr>
    </xdr:pic>
    <xdr:clientData/>
  </xdr:twoCellAnchor>
  <xdr:twoCellAnchor>
    <xdr:from>
      <xdr:col>2</xdr:col>
      <xdr:colOff>0</xdr:colOff>
      <xdr:row>121</xdr:row>
      <xdr:rowOff>0</xdr:rowOff>
    </xdr:from>
    <xdr:to>
      <xdr:col>3</xdr:col>
      <xdr:colOff>0</xdr:colOff>
      <xdr:row>122</xdr:row>
      <xdr:rowOff>0</xdr:rowOff>
    </xdr:to>
    <xdr:pic>
      <xdr:nvPicPr>
        <xdr:cNvPr id="77" name="Имя " descr="Descr "/>
        <xdr:cNvPicPr preferRelativeResize="1">
          <a:picLocks noChangeAspect="1"/>
        </xdr:cNvPicPr>
      </xdr:nvPicPr>
      <xdr:blipFill>
        <a:blip r:embed="rId77"/>
        <a:stretch>
          <a:fillRect/>
        </a:stretch>
      </xdr:blipFill>
      <xdr:spPr>
        <a:xfrm>
          <a:off x="3419475" y="96631125"/>
          <a:ext cx="1123950" cy="1181100"/>
        </a:xfrm>
        <a:prstGeom prst="rect">
          <a:avLst/>
        </a:prstGeom>
        <a:noFill/>
        <a:ln w="9525" cmpd="sng">
          <a:noFill/>
        </a:ln>
      </xdr:spPr>
    </xdr:pic>
    <xdr:clientData/>
  </xdr:twoCellAnchor>
  <xdr:twoCellAnchor>
    <xdr:from>
      <xdr:col>2</xdr:col>
      <xdr:colOff>0</xdr:colOff>
      <xdr:row>122</xdr:row>
      <xdr:rowOff>0</xdr:rowOff>
    </xdr:from>
    <xdr:to>
      <xdr:col>3</xdr:col>
      <xdr:colOff>0</xdr:colOff>
      <xdr:row>123</xdr:row>
      <xdr:rowOff>0</xdr:rowOff>
    </xdr:to>
    <xdr:pic>
      <xdr:nvPicPr>
        <xdr:cNvPr id="78" name="Имя " descr="Descr "/>
        <xdr:cNvPicPr preferRelativeResize="1">
          <a:picLocks noChangeAspect="1"/>
        </xdr:cNvPicPr>
      </xdr:nvPicPr>
      <xdr:blipFill>
        <a:blip r:embed="rId78"/>
        <a:stretch>
          <a:fillRect/>
        </a:stretch>
      </xdr:blipFill>
      <xdr:spPr>
        <a:xfrm>
          <a:off x="3419475" y="97812225"/>
          <a:ext cx="1123950" cy="1181100"/>
        </a:xfrm>
        <a:prstGeom prst="rect">
          <a:avLst/>
        </a:prstGeom>
        <a:noFill/>
        <a:ln w="9525" cmpd="sng">
          <a:noFill/>
        </a:ln>
      </xdr:spPr>
    </xdr:pic>
    <xdr:clientData/>
  </xdr:twoCellAnchor>
  <xdr:twoCellAnchor>
    <xdr:from>
      <xdr:col>2</xdr:col>
      <xdr:colOff>0</xdr:colOff>
      <xdr:row>123</xdr:row>
      <xdr:rowOff>0</xdr:rowOff>
    </xdr:from>
    <xdr:to>
      <xdr:col>3</xdr:col>
      <xdr:colOff>0</xdr:colOff>
      <xdr:row>124</xdr:row>
      <xdr:rowOff>0</xdr:rowOff>
    </xdr:to>
    <xdr:pic>
      <xdr:nvPicPr>
        <xdr:cNvPr id="79" name="Имя " descr="Descr "/>
        <xdr:cNvPicPr preferRelativeResize="1">
          <a:picLocks noChangeAspect="1"/>
        </xdr:cNvPicPr>
      </xdr:nvPicPr>
      <xdr:blipFill>
        <a:blip r:embed="rId79"/>
        <a:stretch>
          <a:fillRect/>
        </a:stretch>
      </xdr:blipFill>
      <xdr:spPr>
        <a:xfrm>
          <a:off x="3419475" y="98993325"/>
          <a:ext cx="1123950" cy="1181100"/>
        </a:xfrm>
        <a:prstGeom prst="rect">
          <a:avLst/>
        </a:prstGeom>
        <a:noFill/>
        <a:ln w="9525" cmpd="sng">
          <a:noFill/>
        </a:ln>
      </xdr:spPr>
    </xdr:pic>
    <xdr:clientData/>
  </xdr:twoCellAnchor>
  <xdr:twoCellAnchor>
    <xdr:from>
      <xdr:col>2</xdr:col>
      <xdr:colOff>0</xdr:colOff>
      <xdr:row>124</xdr:row>
      <xdr:rowOff>0</xdr:rowOff>
    </xdr:from>
    <xdr:to>
      <xdr:col>3</xdr:col>
      <xdr:colOff>0</xdr:colOff>
      <xdr:row>125</xdr:row>
      <xdr:rowOff>0</xdr:rowOff>
    </xdr:to>
    <xdr:pic>
      <xdr:nvPicPr>
        <xdr:cNvPr id="80" name="Имя " descr="Descr "/>
        <xdr:cNvPicPr preferRelativeResize="1">
          <a:picLocks noChangeAspect="1"/>
        </xdr:cNvPicPr>
      </xdr:nvPicPr>
      <xdr:blipFill>
        <a:blip r:embed="rId80"/>
        <a:stretch>
          <a:fillRect/>
        </a:stretch>
      </xdr:blipFill>
      <xdr:spPr>
        <a:xfrm>
          <a:off x="3419475" y="100174425"/>
          <a:ext cx="1123950" cy="1181100"/>
        </a:xfrm>
        <a:prstGeom prst="rect">
          <a:avLst/>
        </a:prstGeom>
        <a:noFill/>
        <a:ln w="9525" cmpd="sng">
          <a:noFill/>
        </a:ln>
      </xdr:spPr>
    </xdr:pic>
    <xdr:clientData/>
  </xdr:twoCellAnchor>
  <xdr:twoCellAnchor>
    <xdr:from>
      <xdr:col>2</xdr:col>
      <xdr:colOff>0</xdr:colOff>
      <xdr:row>125</xdr:row>
      <xdr:rowOff>0</xdr:rowOff>
    </xdr:from>
    <xdr:to>
      <xdr:col>3</xdr:col>
      <xdr:colOff>0</xdr:colOff>
      <xdr:row>126</xdr:row>
      <xdr:rowOff>0</xdr:rowOff>
    </xdr:to>
    <xdr:pic>
      <xdr:nvPicPr>
        <xdr:cNvPr id="81" name="Имя " descr="Descr "/>
        <xdr:cNvPicPr preferRelativeResize="1">
          <a:picLocks noChangeAspect="1"/>
        </xdr:cNvPicPr>
      </xdr:nvPicPr>
      <xdr:blipFill>
        <a:blip r:embed="rId81"/>
        <a:stretch>
          <a:fillRect/>
        </a:stretch>
      </xdr:blipFill>
      <xdr:spPr>
        <a:xfrm>
          <a:off x="3419475" y="101355525"/>
          <a:ext cx="1123950" cy="1181100"/>
        </a:xfrm>
        <a:prstGeom prst="rect">
          <a:avLst/>
        </a:prstGeom>
        <a:noFill/>
        <a:ln w="9525" cmpd="sng">
          <a:noFill/>
        </a:ln>
      </xdr:spPr>
    </xdr:pic>
    <xdr:clientData/>
  </xdr:twoCellAnchor>
  <xdr:twoCellAnchor>
    <xdr:from>
      <xdr:col>2</xdr:col>
      <xdr:colOff>0</xdr:colOff>
      <xdr:row>127</xdr:row>
      <xdr:rowOff>0</xdr:rowOff>
    </xdr:from>
    <xdr:to>
      <xdr:col>3</xdr:col>
      <xdr:colOff>0</xdr:colOff>
      <xdr:row>128</xdr:row>
      <xdr:rowOff>0</xdr:rowOff>
    </xdr:to>
    <xdr:pic>
      <xdr:nvPicPr>
        <xdr:cNvPr id="82" name="Имя " descr="Descr "/>
        <xdr:cNvPicPr preferRelativeResize="1">
          <a:picLocks noChangeAspect="1"/>
        </xdr:cNvPicPr>
      </xdr:nvPicPr>
      <xdr:blipFill>
        <a:blip r:embed="rId82"/>
        <a:stretch>
          <a:fillRect/>
        </a:stretch>
      </xdr:blipFill>
      <xdr:spPr>
        <a:xfrm>
          <a:off x="3419475" y="102689025"/>
          <a:ext cx="1123950" cy="1181100"/>
        </a:xfrm>
        <a:prstGeom prst="rect">
          <a:avLst/>
        </a:prstGeom>
        <a:noFill/>
        <a:ln w="9525" cmpd="sng">
          <a:noFill/>
        </a:ln>
      </xdr:spPr>
    </xdr:pic>
    <xdr:clientData/>
  </xdr:twoCellAnchor>
  <xdr:twoCellAnchor>
    <xdr:from>
      <xdr:col>2</xdr:col>
      <xdr:colOff>0</xdr:colOff>
      <xdr:row>128</xdr:row>
      <xdr:rowOff>0</xdr:rowOff>
    </xdr:from>
    <xdr:to>
      <xdr:col>3</xdr:col>
      <xdr:colOff>0</xdr:colOff>
      <xdr:row>129</xdr:row>
      <xdr:rowOff>0</xdr:rowOff>
    </xdr:to>
    <xdr:pic>
      <xdr:nvPicPr>
        <xdr:cNvPr id="83" name="Имя " descr="Descr "/>
        <xdr:cNvPicPr preferRelativeResize="1">
          <a:picLocks noChangeAspect="1"/>
        </xdr:cNvPicPr>
      </xdr:nvPicPr>
      <xdr:blipFill>
        <a:blip r:embed="rId83"/>
        <a:stretch>
          <a:fillRect/>
        </a:stretch>
      </xdr:blipFill>
      <xdr:spPr>
        <a:xfrm>
          <a:off x="3419475" y="103870125"/>
          <a:ext cx="1123950" cy="1181100"/>
        </a:xfrm>
        <a:prstGeom prst="rect">
          <a:avLst/>
        </a:prstGeom>
        <a:noFill/>
        <a:ln w="9525" cmpd="sng">
          <a:noFill/>
        </a:ln>
      </xdr:spPr>
    </xdr:pic>
    <xdr:clientData/>
  </xdr:twoCellAnchor>
  <xdr:twoCellAnchor>
    <xdr:from>
      <xdr:col>2</xdr:col>
      <xdr:colOff>0</xdr:colOff>
      <xdr:row>129</xdr:row>
      <xdr:rowOff>0</xdr:rowOff>
    </xdr:from>
    <xdr:to>
      <xdr:col>3</xdr:col>
      <xdr:colOff>0</xdr:colOff>
      <xdr:row>130</xdr:row>
      <xdr:rowOff>0</xdr:rowOff>
    </xdr:to>
    <xdr:pic>
      <xdr:nvPicPr>
        <xdr:cNvPr id="84" name="Имя " descr="Descr "/>
        <xdr:cNvPicPr preferRelativeResize="1">
          <a:picLocks noChangeAspect="1"/>
        </xdr:cNvPicPr>
      </xdr:nvPicPr>
      <xdr:blipFill>
        <a:blip r:embed="rId84"/>
        <a:stretch>
          <a:fillRect/>
        </a:stretch>
      </xdr:blipFill>
      <xdr:spPr>
        <a:xfrm>
          <a:off x="3419475" y="105051225"/>
          <a:ext cx="1123950" cy="1181100"/>
        </a:xfrm>
        <a:prstGeom prst="rect">
          <a:avLst/>
        </a:prstGeom>
        <a:noFill/>
        <a:ln w="9525" cmpd="sng">
          <a:noFill/>
        </a:ln>
      </xdr:spPr>
    </xdr:pic>
    <xdr:clientData/>
  </xdr:twoCellAnchor>
  <xdr:twoCellAnchor>
    <xdr:from>
      <xdr:col>2</xdr:col>
      <xdr:colOff>0</xdr:colOff>
      <xdr:row>130</xdr:row>
      <xdr:rowOff>0</xdr:rowOff>
    </xdr:from>
    <xdr:to>
      <xdr:col>3</xdr:col>
      <xdr:colOff>0</xdr:colOff>
      <xdr:row>131</xdr:row>
      <xdr:rowOff>0</xdr:rowOff>
    </xdr:to>
    <xdr:pic>
      <xdr:nvPicPr>
        <xdr:cNvPr id="85" name="Имя " descr="Descr "/>
        <xdr:cNvPicPr preferRelativeResize="1">
          <a:picLocks noChangeAspect="1"/>
        </xdr:cNvPicPr>
      </xdr:nvPicPr>
      <xdr:blipFill>
        <a:blip r:embed="rId85"/>
        <a:stretch>
          <a:fillRect/>
        </a:stretch>
      </xdr:blipFill>
      <xdr:spPr>
        <a:xfrm>
          <a:off x="3419475" y="106232325"/>
          <a:ext cx="1123950" cy="1181100"/>
        </a:xfrm>
        <a:prstGeom prst="rect">
          <a:avLst/>
        </a:prstGeom>
        <a:noFill/>
        <a:ln w="9525" cmpd="sng">
          <a:noFill/>
        </a:ln>
      </xdr:spPr>
    </xdr:pic>
    <xdr:clientData/>
  </xdr:twoCellAnchor>
  <xdr:twoCellAnchor>
    <xdr:from>
      <xdr:col>2</xdr:col>
      <xdr:colOff>0</xdr:colOff>
      <xdr:row>133</xdr:row>
      <xdr:rowOff>0</xdr:rowOff>
    </xdr:from>
    <xdr:to>
      <xdr:col>3</xdr:col>
      <xdr:colOff>0</xdr:colOff>
      <xdr:row>134</xdr:row>
      <xdr:rowOff>0</xdr:rowOff>
    </xdr:to>
    <xdr:pic>
      <xdr:nvPicPr>
        <xdr:cNvPr id="86" name="Имя " descr="Descr "/>
        <xdr:cNvPicPr preferRelativeResize="1">
          <a:picLocks noChangeAspect="1"/>
        </xdr:cNvPicPr>
      </xdr:nvPicPr>
      <xdr:blipFill>
        <a:blip r:embed="rId86"/>
        <a:stretch>
          <a:fillRect/>
        </a:stretch>
      </xdr:blipFill>
      <xdr:spPr>
        <a:xfrm>
          <a:off x="3419475" y="107718225"/>
          <a:ext cx="1123950" cy="1181100"/>
        </a:xfrm>
        <a:prstGeom prst="rect">
          <a:avLst/>
        </a:prstGeom>
        <a:noFill/>
        <a:ln w="9525" cmpd="sng">
          <a:noFill/>
        </a:ln>
      </xdr:spPr>
    </xdr:pic>
    <xdr:clientData/>
  </xdr:twoCellAnchor>
  <xdr:twoCellAnchor>
    <xdr:from>
      <xdr:col>2</xdr:col>
      <xdr:colOff>0</xdr:colOff>
      <xdr:row>135</xdr:row>
      <xdr:rowOff>0</xdr:rowOff>
    </xdr:from>
    <xdr:to>
      <xdr:col>3</xdr:col>
      <xdr:colOff>0</xdr:colOff>
      <xdr:row>136</xdr:row>
      <xdr:rowOff>0</xdr:rowOff>
    </xdr:to>
    <xdr:pic>
      <xdr:nvPicPr>
        <xdr:cNvPr id="87" name="Имя " descr="Descr "/>
        <xdr:cNvPicPr preferRelativeResize="1">
          <a:picLocks noChangeAspect="1"/>
        </xdr:cNvPicPr>
      </xdr:nvPicPr>
      <xdr:blipFill>
        <a:blip r:embed="rId87"/>
        <a:stretch>
          <a:fillRect/>
        </a:stretch>
      </xdr:blipFill>
      <xdr:spPr>
        <a:xfrm>
          <a:off x="3419475" y="109051725"/>
          <a:ext cx="1123950" cy="1181100"/>
        </a:xfrm>
        <a:prstGeom prst="rect">
          <a:avLst/>
        </a:prstGeom>
        <a:noFill/>
        <a:ln w="9525" cmpd="sng">
          <a:noFill/>
        </a:ln>
      </xdr:spPr>
    </xdr:pic>
    <xdr:clientData/>
  </xdr:twoCellAnchor>
  <xdr:twoCellAnchor>
    <xdr:from>
      <xdr:col>2</xdr:col>
      <xdr:colOff>0</xdr:colOff>
      <xdr:row>136</xdr:row>
      <xdr:rowOff>0</xdr:rowOff>
    </xdr:from>
    <xdr:to>
      <xdr:col>3</xdr:col>
      <xdr:colOff>0</xdr:colOff>
      <xdr:row>137</xdr:row>
      <xdr:rowOff>0</xdr:rowOff>
    </xdr:to>
    <xdr:pic>
      <xdr:nvPicPr>
        <xdr:cNvPr id="88" name="Имя " descr="Descr "/>
        <xdr:cNvPicPr preferRelativeResize="1">
          <a:picLocks noChangeAspect="1"/>
        </xdr:cNvPicPr>
      </xdr:nvPicPr>
      <xdr:blipFill>
        <a:blip r:embed="rId88"/>
        <a:stretch>
          <a:fillRect/>
        </a:stretch>
      </xdr:blipFill>
      <xdr:spPr>
        <a:xfrm>
          <a:off x="3419475" y="110232825"/>
          <a:ext cx="1123950" cy="1181100"/>
        </a:xfrm>
        <a:prstGeom prst="rect">
          <a:avLst/>
        </a:prstGeom>
        <a:noFill/>
        <a:ln w="9525" cmpd="sng">
          <a:noFill/>
        </a:ln>
      </xdr:spPr>
    </xdr:pic>
    <xdr:clientData/>
  </xdr:twoCellAnchor>
  <xdr:twoCellAnchor>
    <xdr:from>
      <xdr:col>2</xdr:col>
      <xdr:colOff>0</xdr:colOff>
      <xdr:row>137</xdr:row>
      <xdr:rowOff>0</xdr:rowOff>
    </xdr:from>
    <xdr:to>
      <xdr:col>3</xdr:col>
      <xdr:colOff>0</xdr:colOff>
      <xdr:row>138</xdr:row>
      <xdr:rowOff>0</xdr:rowOff>
    </xdr:to>
    <xdr:pic>
      <xdr:nvPicPr>
        <xdr:cNvPr id="89" name="Имя " descr="Descr "/>
        <xdr:cNvPicPr preferRelativeResize="1">
          <a:picLocks noChangeAspect="1"/>
        </xdr:cNvPicPr>
      </xdr:nvPicPr>
      <xdr:blipFill>
        <a:blip r:embed="rId89"/>
        <a:stretch>
          <a:fillRect/>
        </a:stretch>
      </xdr:blipFill>
      <xdr:spPr>
        <a:xfrm>
          <a:off x="3419475" y="111413925"/>
          <a:ext cx="1123950" cy="1181100"/>
        </a:xfrm>
        <a:prstGeom prst="rect">
          <a:avLst/>
        </a:prstGeom>
        <a:noFill/>
        <a:ln w="9525" cmpd="sng">
          <a:noFill/>
        </a:ln>
      </xdr:spPr>
    </xdr:pic>
    <xdr:clientData/>
  </xdr:twoCellAnchor>
  <xdr:twoCellAnchor>
    <xdr:from>
      <xdr:col>2</xdr:col>
      <xdr:colOff>0</xdr:colOff>
      <xdr:row>139</xdr:row>
      <xdr:rowOff>0</xdr:rowOff>
    </xdr:from>
    <xdr:to>
      <xdr:col>3</xdr:col>
      <xdr:colOff>0</xdr:colOff>
      <xdr:row>140</xdr:row>
      <xdr:rowOff>0</xdr:rowOff>
    </xdr:to>
    <xdr:pic>
      <xdr:nvPicPr>
        <xdr:cNvPr id="90" name="Имя " descr="Descr "/>
        <xdr:cNvPicPr preferRelativeResize="1">
          <a:picLocks noChangeAspect="1"/>
        </xdr:cNvPicPr>
      </xdr:nvPicPr>
      <xdr:blipFill>
        <a:blip r:embed="rId90"/>
        <a:stretch>
          <a:fillRect/>
        </a:stretch>
      </xdr:blipFill>
      <xdr:spPr>
        <a:xfrm>
          <a:off x="3419475" y="112747425"/>
          <a:ext cx="1123950" cy="1181100"/>
        </a:xfrm>
        <a:prstGeom prst="rect">
          <a:avLst/>
        </a:prstGeom>
        <a:noFill/>
        <a:ln w="9525" cmpd="sng">
          <a:noFill/>
        </a:ln>
      </xdr:spPr>
    </xdr:pic>
    <xdr:clientData/>
  </xdr:twoCellAnchor>
  <xdr:twoCellAnchor>
    <xdr:from>
      <xdr:col>2</xdr:col>
      <xdr:colOff>0</xdr:colOff>
      <xdr:row>140</xdr:row>
      <xdr:rowOff>0</xdr:rowOff>
    </xdr:from>
    <xdr:to>
      <xdr:col>3</xdr:col>
      <xdr:colOff>0</xdr:colOff>
      <xdr:row>141</xdr:row>
      <xdr:rowOff>0</xdr:rowOff>
    </xdr:to>
    <xdr:pic>
      <xdr:nvPicPr>
        <xdr:cNvPr id="91" name="Имя " descr="Descr "/>
        <xdr:cNvPicPr preferRelativeResize="1">
          <a:picLocks noChangeAspect="1"/>
        </xdr:cNvPicPr>
      </xdr:nvPicPr>
      <xdr:blipFill>
        <a:blip r:embed="rId91"/>
        <a:stretch>
          <a:fillRect/>
        </a:stretch>
      </xdr:blipFill>
      <xdr:spPr>
        <a:xfrm>
          <a:off x="3419475" y="113928525"/>
          <a:ext cx="11239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R141"/>
  <sheetViews>
    <sheetView tabSelected="1" zoomScale="80" zoomScaleNormal="8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A1" sqref="A1"/>
    </sheetView>
  </sheetViews>
  <sheetFormatPr defaultColWidth="10.16015625" defaultRowHeight="11.25" customHeight="1" outlineLevelRow="5"/>
  <cols>
    <col min="1" max="1" width="0.328125" style="1" customWidth="1"/>
    <col min="2" max="2" width="59.5" style="1" customWidth="1"/>
    <col min="3" max="3" width="19.66015625" style="1" customWidth="1"/>
    <col min="4" max="4" width="20.16015625" style="1" customWidth="1"/>
    <col min="5" max="5" width="16.83203125" style="1" customWidth="1"/>
    <col min="6" max="6" width="40.5" style="1" customWidth="1"/>
    <col min="7" max="7" width="10.5" style="1" customWidth="1"/>
    <col min="8" max="8" width="14.66015625" style="1" customWidth="1"/>
    <col min="9" max="9" width="17.66015625" style="1" customWidth="1"/>
    <col min="10" max="10" width="7.5" style="1" customWidth="1"/>
    <col min="11" max="11" width="17.66015625" style="1" customWidth="1"/>
    <col min="12" max="12" width="7.5" style="1" customWidth="1"/>
    <col min="13" max="13" width="17.66015625" style="1" customWidth="1"/>
    <col min="14" max="14" width="7.5" style="1" customWidth="1"/>
    <col min="15" max="15" width="14.83203125" style="1" customWidth="1"/>
    <col min="16" max="16" width="17.33203125" style="1" customWidth="1"/>
    <col min="17" max="17" width="18" style="1" customWidth="1"/>
    <col min="18" max="18" width="16.66015625" style="1" customWidth="1"/>
  </cols>
  <sheetData>
    <row r="1" spans="1:16" s="1" customFormat="1" ht="58.5" customHeight="1">
      <c r="A1" s="2"/>
      <c r="B1" s="3" t="s">
        <v>0</v>
      </c>
      <c r="C1" s="4"/>
      <c r="D1" s="4"/>
      <c r="E1" s="4"/>
      <c r="F1" s="4"/>
      <c r="G1" s="4"/>
      <c r="L1" s="74" t="s">
        <v>1</v>
      </c>
      <c r="M1" s="74"/>
      <c r="N1" s="74"/>
      <c r="P1" s="4"/>
    </row>
    <row r="2" spans="1:16" s="1" customFormat="1" ht="18.75" customHeight="1">
      <c r="A2" s="2"/>
      <c r="B2" s="5" t="s">
        <v>2</v>
      </c>
      <c r="C2" s="4"/>
      <c r="D2" s="4"/>
      <c r="E2" s="4"/>
      <c r="F2" s="4"/>
      <c r="G2" s="4"/>
      <c r="H2" s="6"/>
      <c r="I2" s="6"/>
      <c r="L2" s="74"/>
      <c r="M2" s="74"/>
      <c r="N2" s="74"/>
      <c r="P2" s="4"/>
    </row>
    <row r="3" spans="1:16" s="1" customFormat="1" ht="10.5" customHeight="1">
      <c r="A3" s="2"/>
      <c r="B3" s="7"/>
      <c r="C3" s="4"/>
      <c r="D3" s="4"/>
      <c r="E3" s="4"/>
      <c r="F3" s="4"/>
      <c r="G3" s="4"/>
      <c r="H3" s="4"/>
      <c r="I3" s="4"/>
      <c r="L3" s="4"/>
      <c r="P3" s="4"/>
    </row>
    <row r="4" spans="1:14" s="1" customFormat="1" ht="15" customHeight="1">
      <c r="A4" s="2"/>
      <c r="B4" s="8" t="s">
        <v>3</v>
      </c>
      <c r="L4" s="75" t="s">
        <v>4</v>
      </c>
      <c r="M4" s="75"/>
      <c r="N4" s="9"/>
    </row>
    <row r="5" spans="1:14" s="1" customFormat="1" ht="15" customHeight="1">
      <c r="A5" s="2"/>
      <c r="B5" s="10" t="s">
        <v>5</v>
      </c>
      <c r="L5" s="76" t="s">
        <v>6</v>
      </c>
      <c r="M5" s="76"/>
      <c r="N5" s="11">
        <f>SUM(P17:P141)</f>
        <v>0</v>
      </c>
    </row>
    <row r="6" spans="1:16" s="1" customFormat="1" ht="10.5" customHeight="1">
      <c r="A6" s="2"/>
      <c r="B6" s="7"/>
      <c r="C6" s="4"/>
      <c r="D6" s="4"/>
      <c r="E6" s="4"/>
      <c r="F6" s="4"/>
      <c r="G6" s="4"/>
      <c r="H6" s="4"/>
      <c r="I6" s="4"/>
      <c r="L6" s="76" t="s">
        <v>7</v>
      </c>
      <c r="M6" s="76"/>
      <c r="N6" s="11">
        <f>SUM(O17:O141)</f>
        <v>0</v>
      </c>
      <c r="P6" s="4"/>
    </row>
    <row r="7" spans="1:16" s="1" customFormat="1" ht="10.5" customHeight="1">
      <c r="A7" s="2"/>
      <c r="B7" s="7"/>
      <c r="C7" s="4"/>
      <c r="D7" s="4"/>
      <c r="E7" s="4"/>
      <c r="F7" s="4"/>
      <c r="G7" s="4"/>
      <c r="H7" s="4"/>
      <c r="I7" s="4"/>
      <c r="L7" s="76" t="s">
        <v>8</v>
      </c>
      <c r="M7" s="76"/>
      <c r="N7" s="11">
        <f>SUM(Q17:Q141)</f>
        <v>0</v>
      </c>
      <c r="P7" s="4"/>
    </row>
    <row r="8" spans="1:16" s="1" customFormat="1" ht="10.5" customHeight="1">
      <c r="A8" s="2"/>
      <c r="B8" s="7"/>
      <c r="C8" s="4"/>
      <c r="D8" s="4"/>
      <c r="E8" s="4"/>
      <c r="F8" s="4"/>
      <c r="G8" s="4"/>
      <c r="H8" s="4"/>
      <c r="I8" s="4"/>
      <c r="L8" s="77" t="s">
        <v>9</v>
      </c>
      <c r="M8" s="77"/>
      <c r="N8" s="82">
        <f>SUM(R17:R141)</f>
        <v>0</v>
      </c>
      <c r="P8" s="4"/>
    </row>
    <row r="9" spans="1:16" s="12" customFormat="1" ht="10.5" customHeight="1">
      <c r="A9" s="13"/>
      <c r="B9" s="7"/>
      <c r="C9" s="4"/>
      <c r="D9" s="4"/>
      <c r="E9" s="4"/>
      <c r="F9" s="4"/>
      <c r="G9" s="4"/>
      <c r="H9" s="4"/>
      <c r="I9" s="4"/>
      <c r="J9" s="4"/>
      <c r="K9" s="4"/>
      <c r="P9" s="4"/>
    </row>
    <row r="10" s="1" customFormat="1" ht="42" customHeight="1">
      <c r="O10" s="14" t="s">
        <v>10</v>
      </c>
    </row>
    <row r="11" spans="2:18" s="1" customFormat="1" ht="12" customHeight="1">
      <c r="B11" s="78" t="s">
        <v>11</v>
      </c>
      <c r="C11" s="79" t="s">
        <v>12</v>
      </c>
      <c r="D11" s="79" t="s">
        <v>13</v>
      </c>
      <c r="E11" s="79" t="s">
        <v>14</v>
      </c>
      <c r="F11" s="79" t="s">
        <v>15</v>
      </c>
      <c r="G11" s="16" t="s">
        <v>16</v>
      </c>
      <c r="H11" s="16" t="s">
        <v>17</v>
      </c>
      <c r="I11" s="79" t="s">
        <v>18</v>
      </c>
      <c r="J11" s="79"/>
      <c r="K11" s="79" t="s">
        <v>19</v>
      </c>
      <c r="L11" s="79"/>
      <c r="M11" s="79" t="s">
        <v>20</v>
      </c>
      <c r="N11" s="79"/>
      <c r="O11" s="17" t="s">
        <v>21</v>
      </c>
      <c r="P11" s="18" t="s">
        <v>22</v>
      </c>
      <c r="Q11" s="19" t="s">
        <v>23</v>
      </c>
      <c r="R11" s="80" t="s">
        <v>24</v>
      </c>
    </row>
    <row r="12" spans="2:18" s="1" customFormat="1" ht="12" customHeight="1">
      <c r="B12" s="78"/>
      <c r="C12" s="79"/>
      <c r="D12" s="79"/>
      <c r="E12" s="79"/>
      <c r="F12" s="79"/>
      <c r="G12" s="20" t="s">
        <v>25</v>
      </c>
      <c r="H12" s="21" t="s">
        <v>26</v>
      </c>
      <c r="I12" s="15" t="s">
        <v>27</v>
      </c>
      <c r="J12" s="15" t="s">
        <v>28</v>
      </c>
      <c r="K12" s="15" t="s">
        <v>27</v>
      </c>
      <c r="L12" s="15" t="s">
        <v>28</v>
      </c>
      <c r="M12" s="15" t="s">
        <v>27</v>
      </c>
      <c r="N12" s="15" t="s">
        <v>28</v>
      </c>
      <c r="O12" s="22" t="s">
        <v>29</v>
      </c>
      <c r="P12" s="23" t="s">
        <v>30</v>
      </c>
      <c r="Q12" s="23" t="s">
        <v>31</v>
      </c>
      <c r="R12" s="80"/>
    </row>
    <row r="13" spans="2:18" s="1" customFormat="1" ht="12" customHeight="1">
      <c r="B13" s="24" t="s">
        <v>32</v>
      </c>
      <c r="C13" s="25"/>
      <c r="D13" s="26"/>
      <c r="E13" s="26"/>
      <c r="F13" s="27"/>
      <c r="G13" s="28"/>
      <c r="H13" s="29"/>
      <c r="I13" s="28"/>
      <c r="J13" s="28"/>
      <c r="K13" s="28"/>
      <c r="L13" s="28"/>
      <c r="M13" s="28"/>
      <c r="N13" s="28"/>
      <c r="O13" s="30"/>
      <c r="P13" s="30"/>
      <c r="Q13" s="30"/>
      <c r="R13" s="30"/>
    </row>
    <row r="14" spans="2:18" s="1" customFormat="1" ht="12" customHeight="1" outlineLevel="1">
      <c r="B14" s="31" t="s">
        <v>33</v>
      </c>
      <c r="C14" s="32"/>
      <c r="D14" s="33"/>
      <c r="E14" s="33"/>
      <c r="F14" s="34"/>
      <c r="G14" s="35"/>
      <c r="H14" s="36"/>
      <c r="I14" s="35"/>
      <c r="J14" s="35"/>
      <c r="K14" s="35"/>
      <c r="L14" s="35"/>
      <c r="M14" s="35"/>
      <c r="N14" s="35"/>
      <c r="O14" s="37"/>
      <c r="P14" s="37"/>
      <c r="Q14" s="37"/>
      <c r="R14" s="37"/>
    </row>
    <row r="15" spans="2:18" s="1" customFormat="1" ht="12" customHeight="1" outlineLevel="2">
      <c r="B15" s="38" t="s">
        <v>34</v>
      </c>
      <c r="C15" s="39"/>
      <c r="D15" s="40"/>
      <c r="E15" s="40"/>
      <c r="F15" s="41"/>
      <c r="G15" s="42"/>
      <c r="H15" s="43"/>
      <c r="I15" s="42"/>
      <c r="J15" s="42"/>
      <c r="K15" s="42"/>
      <c r="L15" s="42"/>
      <c r="M15" s="42"/>
      <c r="N15" s="42"/>
      <c r="O15" s="44"/>
      <c r="P15" s="44"/>
      <c r="Q15" s="44"/>
      <c r="R15" s="44"/>
    </row>
    <row r="16" spans="2:18" s="1" customFormat="1" ht="12" customHeight="1" outlineLevel="3">
      <c r="B16" s="45" t="s">
        <v>35</v>
      </c>
      <c r="C16" s="46"/>
      <c r="D16" s="47"/>
      <c r="E16" s="47"/>
      <c r="F16" s="48"/>
      <c r="G16" s="49"/>
      <c r="H16" s="50"/>
      <c r="I16" s="49"/>
      <c r="J16" s="49"/>
      <c r="K16" s="49"/>
      <c r="L16" s="49"/>
      <c r="M16" s="49"/>
      <c r="N16" s="49"/>
      <c r="O16" s="51"/>
      <c r="P16" s="51"/>
      <c r="Q16" s="51"/>
      <c r="R16" s="51"/>
    </row>
    <row r="17" spans="2:18" s="1" customFormat="1" ht="93" customHeight="1" outlineLevel="4">
      <c r="B17" s="52" t="s">
        <v>36</v>
      </c>
      <c r="C17" s="53"/>
      <c r="D17" s="54">
        <v>46142</v>
      </c>
      <c r="E17" s="54">
        <v>4976404346142</v>
      </c>
      <c r="F17" s="55" t="s">
        <v>37</v>
      </c>
      <c r="G17" s="56">
        <v>80</v>
      </c>
      <c r="H17" s="57">
        <v>275</v>
      </c>
      <c r="I17" s="58">
        <v>169</v>
      </c>
      <c r="J17" s="53" t="s">
        <v>38</v>
      </c>
      <c r="K17" s="58">
        <v>270</v>
      </c>
      <c r="L17" s="53" t="s">
        <v>38</v>
      </c>
      <c r="M17" s="58">
        <v>299</v>
      </c>
      <c r="N17" s="53" t="s">
        <v>38</v>
      </c>
      <c r="O17" s="59"/>
      <c r="P17" s="60">
        <f>O17*0</f>
        <v>0</v>
      </c>
      <c r="Q17" s="60">
        <f>O17*0</f>
        <v>0</v>
      </c>
      <c r="R17" s="81">
        <f>O17*I17</f>
        <v>0</v>
      </c>
    </row>
    <row r="18" spans="2:18" s="1" customFormat="1" ht="93" customHeight="1" outlineLevel="4">
      <c r="B18" s="52" t="s">
        <v>39</v>
      </c>
      <c r="C18" s="53"/>
      <c r="D18" s="54">
        <v>46241</v>
      </c>
      <c r="E18" s="54">
        <v>4976404346241</v>
      </c>
      <c r="F18" s="55" t="s">
        <v>40</v>
      </c>
      <c r="G18" s="56">
        <v>80</v>
      </c>
      <c r="H18" s="57">
        <v>207</v>
      </c>
      <c r="I18" s="58">
        <v>169</v>
      </c>
      <c r="J18" s="53" t="s">
        <v>38</v>
      </c>
      <c r="K18" s="58">
        <v>270</v>
      </c>
      <c r="L18" s="53" t="s">
        <v>38</v>
      </c>
      <c r="M18" s="58">
        <v>299</v>
      </c>
      <c r="N18" s="53" t="s">
        <v>38</v>
      </c>
      <c r="O18" s="59"/>
      <c r="P18" s="60">
        <f>O18*0</f>
        <v>0</v>
      </c>
      <c r="Q18" s="60">
        <f>O18*0</f>
        <v>0</v>
      </c>
      <c r="R18" s="81">
        <f>O18*I18</f>
        <v>0</v>
      </c>
    </row>
    <row r="19" spans="2:18" s="1" customFormat="1" ht="12" customHeight="1" outlineLevel="2">
      <c r="B19" s="38" t="s">
        <v>41</v>
      </c>
      <c r="C19" s="39"/>
      <c r="D19" s="40"/>
      <c r="E19" s="40"/>
      <c r="F19" s="41"/>
      <c r="G19" s="42"/>
      <c r="H19" s="43"/>
      <c r="I19" s="42"/>
      <c r="J19" s="42"/>
      <c r="K19" s="42"/>
      <c r="L19" s="42"/>
      <c r="M19" s="42"/>
      <c r="N19" s="42"/>
      <c r="O19" s="44"/>
      <c r="P19" s="44"/>
      <c r="Q19" s="44"/>
      <c r="R19" s="44"/>
    </row>
    <row r="20" spans="2:18" s="1" customFormat="1" ht="93" customHeight="1" outlineLevel="3">
      <c r="B20" s="52" t="s">
        <v>42</v>
      </c>
      <c r="C20" s="53"/>
      <c r="D20" s="61">
        <v>54213</v>
      </c>
      <c r="E20" s="54">
        <v>4936201054213</v>
      </c>
      <c r="F20" s="55" t="s">
        <v>43</v>
      </c>
      <c r="G20" s="56">
        <v>48</v>
      </c>
      <c r="H20" s="62" t="s">
        <v>44</v>
      </c>
      <c r="I20" s="58">
        <v>674</v>
      </c>
      <c r="J20" s="53" t="s">
        <v>38</v>
      </c>
      <c r="K20" s="63">
        <v>1079</v>
      </c>
      <c r="L20" s="53" t="s">
        <v>38</v>
      </c>
      <c r="M20" s="63">
        <v>1199</v>
      </c>
      <c r="N20" s="53" t="s">
        <v>38</v>
      </c>
      <c r="O20" s="59"/>
      <c r="P20" s="60">
        <f>O20*0.001</f>
        <v>0</v>
      </c>
      <c r="Q20" s="60">
        <f>O20*0.028</f>
        <v>0</v>
      </c>
      <c r="R20" s="81">
        <f>O20*I20</f>
        <v>0</v>
      </c>
    </row>
    <row r="21" spans="2:18" s="1" customFormat="1" ht="93" customHeight="1" outlineLevel="3">
      <c r="B21" s="52" t="s">
        <v>45</v>
      </c>
      <c r="C21" s="53"/>
      <c r="D21" s="61">
        <v>54756</v>
      </c>
      <c r="E21" s="54">
        <v>4936201054756</v>
      </c>
      <c r="F21" s="55" t="s">
        <v>46</v>
      </c>
      <c r="G21" s="56">
        <v>48</v>
      </c>
      <c r="H21" s="62" t="s">
        <v>44</v>
      </c>
      <c r="I21" s="58">
        <v>224</v>
      </c>
      <c r="J21" s="53" t="s">
        <v>38</v>
      </c>
      <c r="K21" s="58">
        <v>359</v>
      </c>
      <c r="L21" s="53" t="s">
        <v>38</v>
      </c>
      <c r="M21" s="58">
        <v>399</v>
      </c>
      <c r="N21" s="53" t="s">
        <v>38</v>
      </c>
      <c r="O21" s="59"/>
      <c r="P21" s="60">
        <f>O21*0.001</f>
        <v>0</v>
      </c>
      <c r="Q21" s="60">
        <f>O21*0.16</f>
        <v>0</v>
      </c>
      <c r="R21" s="81">
        <f>O21*I21</f>
        <v>0</v>
      </c>
    </row>
    <row r="22" spans="2:18" s="1" customFormat="1" ht="93" customHeight="1" outlineLevel="3">
      <c r="B22" s="52" t="s">
        <v>47</v>
      </c>
      <c r="C22" s="53"/>
      <c r="D22" s="61">
        <v>54831</v>
      </c>
      <c r="E22" s="54">
        <v>4936201054831</v>
      </c>
      <c r="F22" s="55" t="s">
        <v>48</v>
      </c>
      <c r="G22" s="56">
        <v>18</v>
      </c>
      <c r="H22" s="62" t="s">
        <v>44</v>
      </c>
      <c r="I22" s="58">
        <v>445</v>
      </c>
      <c r="J22" s="53" t="s">
        <v>38</v>
      </c>
      <c r="K22" s="58">
        <v>711</v>
      </c>
      <c r="L22" s="53" t="s">
        <v>38</v>
      </c>
      <c r="M22" s="58">
        <v>790</v>
      </c>
      <c r="N22" s="53" t="s">
        <v>38</v>
      </c>
      <c r="O22" s="59"/>
      <c r="P22" s="60">
        <f>O22*0.001</f>
        <v>0</v>
      </c>
      <c r="Q22" s="60">
        <f>O22*0.535</f>
        <v>0</v>
      </c>
      <c r="R22" s="81">
        <f>O22*I22</f>
        <v>0</v>
      </c>
    </row>
    <row r="23" spans="2:18" s="1" customFormat="1" ht="93" customHeight="1" outlineLevel="3">
      <c r="B23" s="52" t="s">
        <v>49</v>
      </c>
      <c r="C23" s="53"/>
      <c r="D23" s="61">
        <v>54848</v>
      </c>
      <c r="E23" s="54">
        <v>4936201054848</v>
      </c>
      <c r="F23" s="55" t="s">
        <v>50</v>
      </c>
      <c r="G23" s="56">
        <v>18</v>
      </c>
      <c r="H23" s="57">
        <v>116</v>
      </c>
      <c r="I23" s="58">
        <v>445</v>
      </c>
      <c r="J23" s="53" t="s">
        <v>38</v>
      </c>
      <c r="K23" s="58">
        <v>711</v>
      </c>
      <c r="L23" s="53" t="s">
        <v>38</v>
      </c>
      <c r="M23" s="58">
        <v>790</v>
      </c>
      <c r="N23" s="53" t="s">
        <v>38</v>
      </c>
      <c r="O23" s="59"/>
      <c r="P23" s="60">
        <f>O23*0.001</f>
        <v>0</v>
      </c>
      <c r="Q23" s="60">
        <f>O23*0.535</f>
        <v>0</v>
      </c>
      <c r="R23" s="81">
        <f>O23*I23</f>
        <v>0</v>
      </c>
    </row>
    <row r="24" spans="2:18" s="1" customFormat="1" ht="12" customHeight="1" outlineLevel="2">
      <c r="B24" s="38" t="s">
        <v>51</v>
      </c>
      <c r="C24" s="39"/>
      <c r="D24" s="40"/>
      <c r="E24" s="40"/>
      <c r="F24" s="41"/>
      <c r="G24" s="42"/>
      <c r="H24" s="43"/>
      <c r="I24" s="42"/>
      <c r="J24" s="42"/>
      <c r="K24" s="42"/>
      <c r="L24" s="42"/>
      <c r="M24" s="42"/>
      <c r="N24" s="42"/>
      <c r="O24" s="44"/>
      <c r="P24" s="44"/>
      <c r="Q24" s="44"/>
      <c r="R24" s="44"/>
    </row>
    <row r="25" spans="2:18" s="1" customFormat="1" ht="12" customHeight="1" outlineLevel="3">
      <c r="B25" s="45" t="s">
        <v>52</v>
      </c>
      <c r="C25" s="46"/>
      <c r="D25" s="47"/>
      <c r="E25" s="47"/>
      <c r="F25" s="48"/>
      <c r="G25" s="49"/>
      <c r="H25" s="50"/>
      <c r="I25" s="49"/>
      <c r="J25" s="49"/>
      <c r="K25" s="49"/>
      <c r="L25" s="49"/>
      <c r="M25" s="49"/>
      <c r="N25" s="49"/>
      <c r="O25" s="51"/>
      <c r="P25" s="51"/>
      <c r="Q25" s="51"/>
      <c r="R25" s="51"/>
    </row>
    <row r="26" spans="2:18" s="1" customFormat="1" ht="93" customHeight="1" outlineLevel="4">
      <c r="B26" s="52" t="s">
        <v>53</v>
      </c>
      <c r="C26" s="53"/>
      <c r="D26" s="54">
        <v>70234</v>
      </c>
      <c r="E26" s="54">
        <v>4560314702343</v>
      </c>
      <c r="F26" s="55" t="s">
        <v>54</v>
      </c>
      <c r="G26" s="56">
        <v>20</v>
      </c>
      <c r="H26" s="57">
        <v>122</v>
      </c>
      <c r="I26" s="58">
        <v>393</v>
      </c>
      <c r="J26" s="53" t="s">
        <v>38</v>
      </c>
      <c r="K26" s="58">
        <v>629</v>
      </c>
      <c r="L26" s="53" t="s">
        <v>38</v>
      </c>
      <c r="M26" s="58">
        <v>699</v>
      </c>
      <c r="N26" s="53" t="s">
        <v>38</v>
      </c>
      <c r="O26" s="59"/>
      <c r="P26" s="60">
        <f>O26*0.001</f>
        <v>0</v>
      </c>
      <c r="Q26" s="60">
        <f>O26*0.608</f>
        <v>0</v>
      </c>
      <c r="R26" s="81">
        <f>O26*I26</f>
        <v>0</v>
      </c>
    </row>
    <row r="27" spans="2:18" s="1" customFormat="1" ht="93" customHeight="1" outlineLevel="4">
      <c r="B27" s="52" t="s">
        <v>55</v>
      </c>
      <c r="C27" s="53"/>
      <c r="D27" s="54">
        <v>70236</v>
      </c>
      <c r="E27" s="54">
        <v>4560314702367</v>
      </c>
      <c r="F27" s="55" t="s">
        <v>56</v>
      </c>
      <c r="G27" s="56">
        <v>20</v>
      </c>
      <c r="H27" s="62" t="s">
        <v>44</v>
      </c>
      <c r="I27" s="58">
        <v>393</v>
      </c>
      <c r="J27" s="53" t="s">
        <v>38</v>
      </c>
      <c r="K27" s="58">
        <v>628</v>
      </c>
      <c r="L27" s="53" t="s">
        <v>38</v>
      </c>
      <c r="M27" s="58">
        <v>699</v>
      </c>
      <c r="N27" s="53" t="s">
        <v>38</v>
      </c>
      <c r="O27" s="59"/>
      <c r="P27" s="60">
        <f>O27*0.001</f>
        <v>0</v>
      </c>
      <c r="Q27" s="60">
        <f>O27*0.608</f>
        <v>0</v>
      </c>
      <c r="R27" s="81">
        <f>O27*I27</f>
        <v>0</v>
      </c>
    </row>
    <row r="28" spans="2:18" s="1" customFormat="1" ht="93" customHeight="1" outlineLevel="4">
      <c r="B28" s="52" t="s">
        <v>57</v>
      </c>
      <c r="C28" s="53"/>
      <c r="D28" s="54">
        <v>70232</v>
      </c>
      <c r="E28" s="54">
        <v>4560314702329</v>
      </c>
      <c r="F28" s="55" t="s">
        <v>58</v>
      </c>
      <c r="G28" s="56">
        <v>20</v>
      </c>
      <c r="H28" s="57">
        <v>42</v>
      </c>
      <c r="I28" s="58">
        <v>393</v>
      </c>
      <c r="J28" s="53" t="s">
        <v>38</v>
      </c>
      <c r="K28" s="58">
        <v>629</v>
      </c>
      <c r="L28" s="53" t="s">
        <v>38</v>
      </c>
      <c r="M28" s="58">
        <v>699</v>
      </c>
      <c r="N28" s="53" t="s">
        <v>38</v>
      </c>
      <c r="O28" s="59"/>
      <c r="P28" s="60">
        <f>O28*0.001</f>
        <v>0</v>
      </c>
      <c r="Q28" s="60">
        <f>O28*0.608</f>
        <v>0</v>
      </c>
      <c r="R28" s="81">
        <f>O28*I28</f>
        <v>0</v>
      </c>
    </row>
    <row r="29" spans="2:18" s="1" customFormat="1" ht="93" customHeight="1" outlineLevel="4">
      <c r="B29" s="52" t="s">
        <v>59</v>
      </c>
      <c r="C29" s="53"/>
      <c r="D29" s="54">
        <v>70233</v>
      </c>
      <c r="E29" s="54">
        <v>4560314702336</v>
      </c>
      <c r="F29" s="55" t="s">
        <v>60</v>
      </c>
      <c r="G29" s="56">
        <v>20</v>
      </c>
      <c r="H29" s="57">
        <v>217</v>
      </c>
      <c r="I29" s="58">
        <v>393</v>
      </c>
      <c r="J29" s="53" t="s">
        <v>38</v>
      </c>
      <c r="K29" s="58">
        <v>629</v>
      </c>
      <c r="L29" s="53" t="s">
        <v>38</v>
      </c>
      <c r="M29" s="58">
        <v>699</v>
      </c>
      <c r="N29" s="53" t="s">
        <v>38</v>
      </c>
      <c r="O29" s="59"/>
      <c r="P29" s="60">
        <f>O29*0.001</f>
        <v>0</v>
      </c>
      <c r="Q29" s="60">
        <f>O29*0.608</f>
        <v>0</v>
      </c>
      <c r="R29" s="81">
        <f>O29*I29</f>
        <v>0</v>
      </c>
    </row>
    <row r="30" spans="2:18" s="1" customFormat="1" ht="93" customHeight="1" outlineLevel="4">
      <c r="B30" s="52" t="s">
        <v>61</v>
      </c>
      <c r="C30" s="53"/>
      <c r="D30" s="54">
        <v>70235</v>
      </c>
      <c r="E30" s="54">
        <v>4560314702350</v>
      </c>
      <c r="F30" s="55" t="s">
        <v>62</v>
      </c>
      <c r="G30" s="56">
        <v>20</v>
      </c>
      <c r="H30" s="62" t="s">
        <v>44</v>
      </c>
      <c r="I30" s="58">
        <v>393</v>
      </c>
      <c r="J30" s="53" t="s">
        <v>38</v>
      </c>
      <c r="K30" s="58">
        <v>628</v>
      </c>
      <c r="L30" s="53" t="s">
        <v>38</v>
      </c>
      <c r="M30" s="58">
        <v>699</v>
      </c>
      <c r="N30" s="53" t="s">
        <v>38</v>
      </c>
      <c r="O30" s="59"/>
      <c r="P30" s="60">
        <f>O30*0.001</f>
        <v>0</v>
      </c>
      <c r="Q30" s="60">
        <f>O30*0.608</f>
        <v>0</v>
      </c>
      <c r="R30" s="81">
        <f>O30*I30</f>
        <v>0</v>
      </c>
    </row>
    <row r="31" spans="2:18" s="1" customFormat="1" ht="93" customHeight="1" outlineLevel="4">
      <c r="B31" s="52" t="s">
        <v>63</v>
      </c>
      <c r="C31" s="53"/>
      <c r="D31" s="54">
        <v>70231</v>
      </c>
      <c r="E31" s="54">
        <v>4560314702312</v>
      </c>
      <c r="F31" s="55" t="s">
        <v>64</v>
      </c>
      <c r="G31" s="56">
        <v>20</v>
      </c>
      <c r="H31" s="57">
        <v>235</v>
      </c>
      <c r="I31" s="58">
        <v>393</v>
      </c>
      <c r="J31" s="53" t="s">
        <v>38</v>
      </c>
      <c r="K31" s="58">
        <v>629</v>
      </c>
      <c r="L31" s="53" t="s">
        <v>38</v>
      </c>
      <c r="M31" s="58">
        <v>699</v>
      </c>
      <c r="N31" s="53" t="s">
        <v>38</v>
      </c>
      <c r="O31" s="59"/>
      <c r="P31" s="60">
        <f>O31*0.001</f>
        <v>0</v>
      </c>
      <c r="Q31" s="60">
        <f>O31*0.608</f>
        <v>0</v>
      </c>
      <c r="R31" s="81">
        <f>O31*I31</f>
        <v>0</v>
      </c>
    </row>
    <row r="32" spans="2:18" s="1" customFormat="1" ht="12" customHeight="1" outlineLevel="3">
      <c r="B32" s="45" t="s">
        <v>65</v>
      </c>
      <c r="C32" s="46"/>
      <c r="D32" s="47"/>
      <c r="E32" s="47"/>
      <c r="F32" s="48"/>
      <c r="G32" s="49"/>
      <c r="H32" s="50"/>
      <c r="I32" s="49"/>
      <c r="J32" s="49"/>
      <c r="K32" s="49"/>
      <c r="L32" s="49"/>
      <c r="M32" s="49"/>
      <c r="N32" s="49"/>
      <c r="O32" s="51"/>
      <c r="P32" s="51"/>
      <c r="Q32" s="51"/>
      <c r="R32" s="51"/>
    </row>
    <row r="33" spans="2:18" s="1" customFormat="1" ht="93" customHeight="1" outlineLevel="4">
      <c r="B33" s="52" t="s">
        <v>66</v>
      </c>
      <c r="C33" s="53"/>
      <c r="D33" s="54">
        <v>70192</v>
      </c>
      <c r="E33" s="54">
        <v>4560314701926</v>
      </c>
      <c r="F33" s="55" t="s">
        <v>67</v>
      </c>
      <c r="G33" s="56">
        <v>24</v>
      </c>
      <c r="H33" s="62" t="s">
        <v>44</v>
      </c>
      <c r="I33" s="58">
        <v>393</v>
      </c>
      <c r="J33" s="53" t="s">
        <v>38</v>
      </c>
      <c r="K33" s="58">
        <v>629</v>
      </c>
      <c r="L33" s="53" t="s">
        <v>38</v>
      </c>
      <c r="M33" s="58">
        <v>699</v>
      </c>
      <c r="N33" s="53" t="s">
        <v>38</v>
      </c>
      <c r="O33" s="59"/>
      <c r="P33" s="60">
        <f>O33*0.001</f>
        <v>0</v>
      </c>
      <c r="Q33" s="60">
        <f>O33*0.64</f>
        <v>0</v>
      </c>
      <c r="R33" s="81">
        <f>O33*I33</f>
        <v>0</v>
      </c>
    </row>
    <row r="34" spans="2:18" s="1" customFormat="1" ht="93" customHeight="1" outlineLevel="4">
      <c r="B34" s="52" t="s">
        <v>68</v>
      </c>
      <c r="C34" s="53"/>
      <c r="D34" s="54">
        <v>70198</v>
      </c>
      <c r="E34" s="54">
        <v>4560314701988</v>
      </c>
      <c r="F34" s="55" t="s">
        <v>69</v>
      </c>
      <c r="G34" s="56">
        <v>24</v>
      </c>
      <c r="H34" s="62" t="s">
        <v>44</v>
      </c>
      <c r="I34" s="58">
        <v>393</v>
      </c>
      <c r="J34" s="53" t="s">
        <v>38</v>
      </c>
      <c r="K34" s="58">
        <v>629</v>
      </c>
      <c r="L34" s="53" t="s">
        <v>38</v>
      </c>
      <c r="M34" s="58">
        <v>699</v>
      </c>
      <c r="N34" s="53" t="s">
        <v>38</v>
      </c>
      <c r="O34" s="59"/>
      <c r="P34" s="60">
        <f>O34*0.001</f>
        <v>0</v>
      </c>
      <c r="Q34" s="60">
        <f>O34*0.64</f>
        <v>0</v>
      </c>
      <c r="R34" s="81">
        <f>O34*I34</f>
        <v>0</v>
      </c>
    </row>
    <row r="35" spans="2:18" s="1" customFormat="1" ht="93" customHeight="1" outlineLevel="4">
      <c r="B35" s="52" t="s">
        <v>70</v>
      </c>
      <c r="C35" s="53"/>
      <c r="D35" s="54">
        <v>70194</v>
      </c>
      <c r="E35" s="54">
        <v>4560314701940</v>
      </c>
      <c r="F35" s="55" t="s">
        <v>71</v>
      </c>
      <c r="G35" s="56">
        <v>24</v>
      </c>
      <c r="H35" s="62" t="s">
        <v>44</v>
      </c>
      <c r="I35" s="58">
        <v>393</v>
      </c>
      <c r="J35" s="53" t="s">
        <v>38</v>
      </c>
      <c r="K35" s="58">
        <v>629</v>
      </c>
      <c r="L35" s="53" t="s">
        <v>38</v>
      </c>
      <c r="M35" s="58">
        <v>699</v>
      </c>
      <c r="N35" s="53" t="s">
        <v>38</v>
      </c>
      <c r="O35" s="59"/>
      <c r="P35" s="60">
        <f>O35*0.001</f>
        <v>0</v>
      </c>
      <c r="Q35" s="60">
        <f>O35*0.64</f>
        <v>0</v>
      </c>
      <c r="R35" s="81">
        <f>O35*I35</f>
        <v>0</v>
      </c>
    </row>
    <row r="36" spans="2:18" s="1" customFormat="1" ht="93" customHeight="1" outlineLevel="4">
      <c r="B36" s="52" t="s">
        <v>72</v>
      </c>
      <c r="C36" s="53"/>
      <c r="D36" s="54">
        <v>70200</v>
      </c>
      <c r="E36" s="54">
        <v>4560314702008</v>
      </c>
      <c r="F36" s="55" t="s">
        <v>73</v>
      </c>
      <c r="G36" s="56">
        <v>24</v>
      </c>
      <c r="H36" s="62" t="s">
        <v>44</v>
      </c>
      <c r="I36" s="58">
        <v>393</v>
      </c>
      <c r="J36" s="53" t="s">
        <v>38</v>
      </c>
      <c r="K36" s="58">
        <v>629</v>
      </c>
      <c r="L36" s="53" t="s">
        <v>38</v>
      </c>
      <c r="M36" s="58">
        <v>699</v>
      </c>
      <c r="N36" s="53" t="s">
        <v>38</v>
      </c>
      <c r="O36" s="59"/>
      <c r="P36" s="60">
        <f>O36*0.001</f>
        <v>0</v>
      </c>
      <c r="Q36" s="60">
        <f>O36*0.64</f>
        <v>0</v>
      </c>
      <c r="R36" s="81">
        <f>O36*I36</f>
        <v>0</v>
      </c>
    </row>
    <row r="37" spans="2:18" s="1" customFormat="1" ht="12" customHeight="1" outlineLevel="3">
      <c r="B37" s="45" t="s">
        <v>74</v>
      </c>
      <c r="C37" s="46"/>
      <c r="D37" s="47"/>
      <c r="E37" s="47"/>
      <c r="F37" s="48"/>
      <c r="G37" s="49"/>
      <c r="H37" s="50"/>
      <c r="I37" s="49"/>
      <c r="J37" s="49"/>
      <c r="K37" s="49"/>
      <c r="L37" s="49"/>
      <c r="M37" s="49"/>
      <c r="N37" s="49"/>
      <c r="O37" s="51"/>
      <c r="P37" s="51"/>
      <c r="Q37" s="51"/>
      <c r="R37" s="51"/>
    </row>
    <row r="38" spans="2:18" s="1" customFormat="1" ht="93" customHeight="1" outlineLevel="4">
      <c r="B38" s="52" t="s">
        <v>75</v>
      </c>
      <c r="C38" s="53"/>
      <c r="D38" s="54">
        <v>700370</v>
      </c>
      <c r="E38" s="54">
        <v>4560314700370</v>
      </c>
      <c r="F38" s="55" t="s">
        <v>76</v>
      </c>
      <c r="G38" s="56">
        <v>36</v>
      </c>
      <c r="H38" s="57">
        <v>26</v>
      </c>
      <c r="I38" s="58">
        <v>507</v>
      </c>
      <c r="J38" s="53" t="s">
        <v>38</v>
      </c>
      <c r="K38" s="58">
        <v>809</v>
      </c>
      <c r="L38" s="53" t="s">
        <v>38</v>
      </c>
      <c r="M38" s="58">
        <v>899</v>
      </c>
      <c r="N38" s="53" t="s">
        <v>38</v>
      </c>
      <c r="O38" s="59"/>
      <c r="P38" s="60">
        <f>O38*0.001</f>
        <v>0</v>
      </c>
      <c r="Q38" s="60">
        <f>O38*0.444</f>
        <v>0</v>
      </c>
      <c r="R38" s="81">
        <f>O38*I38</f>
        <v>0</v>
      </c>
    </row>
    <row r="39" spans="2:18" s="1" customFormat="1" ht="93" customHeight="1" outlineLevel="4">
      <c r="B39" s="52" t="s">
        <v>77</v>
      </c>
      <c r="C39" s="53"/>
      <c r="D39" s="54">
        <v>700387</v>
      </c>
      <c r="E39" s="54">
        <v>4560314700387</v>
      </c>
      <c r="F39" s="55" t="s">
        <v>78</v>
      </c>
      <c r="G39" s="56">
        <v>72</v>
      </c>
      <c r="H39" s="57">
        <v>72</v>
      </c>
      <c r="I39" s="58">
        <v>394</v>
      </c>
      <c r="J39" s="53" t="s">
        <v>38</v>
      </c>
      <c r="K39" s="58">
        <v>629</v>
      </c>
      <c r="L39" s="53" t="s">
        <v>38</v>
      </c>
      <c r="M39" s="58">
        <v>699</v>
      </c>
      <c r="N39" s="53" t="s">
        <v>38</v>
      </c>
      <c r="O39" s="59"/>
      <c r="P39" s="60">
        <f>O39*0.002</f>
        <v>0</v>
      </c>
      <c r="Q39" s="60">
        <f>O39*0.18</f>
        <v>0</v>
      </c>
      <c r="R39" s="81">
        <f>O39*I39</f>
        <v>0</v>
      </c>
    </row>
    <row r="40" spans="2:18" s="1" customFormat="1" ht="12" customHeight="1" outlineLevel="3">
      <c r="B40" s="45" t="s">
        <v>79</v>
      </c>
      <c r="C40" s="46"/>
      <c r="D40" s="47"/>
      <c r="E40" s="47"/>
      <c r="F40" s="48"/>
      <c r="G40" s="49"/>
      <c r="H40" s="50"/>
      <c r="I40" s="49"/>
      <c r="J40" s="49"/>
      <c r="K40" s="49"/>
      <c r="L40" s="49"/>
      <c r="M40" s="49"/>
      <c r="N40" s="49"/>
      <c r="O40" s="51"/>
      <c r="P40" s="51"/>
      <c r="Q40" s="51"/>
      <c r="R40" s="51"/>
    </row>
    <row r="41" spans="2:18" s="1" customFormat="1" ht="93" customHeight="1" outlineLevel="4">
      <c r="B41" s="52" t="s">
        <v>80</v>
      </c>
      <c r="C41" s="53"/>
      <c r="D41" s="64">
        <v>1148</v>
      </c>
      <c r="E41" s="54">
        <v>4560314701148</v>
      </c>
      <c r="F41" s="55" t="s">
        <v>81</v>
      </c>
      <c r="G41" s="56">
        <v>24</v>
      </c>
      <c r="H41" s="57">
        <v>225</v>
      </c>
      <c r="I41" s="58">
        <v>282</v>
      </c>
      <c r="J41" s="53" t="s">
        <v>38</v>
      </c>
      <c r="K41" s="58">
        <v>449</v>
      </c>
      <c r="L41" s="53" t="s">
        <v>38</v>
      </c>
      <c r="M41" s="58">
        <v>499</v>
      </c>
      <c r="N41" s="53" t="s">
        <v>38</v>
      </c>
      <c r="O41" s="59"/>
      <c r="P41" s="60">
        <f>O41*0.001</f>
        <v>0</v>
      </c>
      <c r="Q41" s="60">
        <f>O41*0.3</f>
        <v>0</v>
      </c>
      <c r="R41" s="81">
        <f>O41*I41</f>
        <v>0</v>
      </c>
    </row>
    <row r="42" spans="2:18" s="1" customFormat="1" ht="93" customHeight="1" outlineLevel="4">
      <c r="B42" s="52" t="s">
        <v>82</v>
      </c>
      <c r="C42" s="53"/>
      <c r="D42" s="64">
        <v>1179</v>
      </c>
      <c r="E42" s="54">
        <v>4560314701179</v>
      </c>
      <c r="F42" s="55" t="s">
        <v>83</v>
      </c>
      <c r="G42" s="56">
        <v>24</v>
      </c>
      <c r="H42" s="57">
        <v>130</v>
      </c>
      <c r="I42" s="58">
        <v>282</v>
      </c>
      <c r="J42" s="53" t="s">
        <v>38</v>
      </c>
      <c r="K42" s="58">
        <v>449</v>
      </c>
      <c r="L42" s="53" t="s">
        <v>38</v>
      </c>
      <c r="M42" s="58">
        <v>499</v>
      </c>
      <c r="N42" s="53" t="s">
        <v>38</v>
      </c>
      <c r="O42" s="59"/>
      <c r="P42" s="60">
        <f>O42*0.001</f>
        <v>0</v>
      </c>
      <c r="Q42" s="60">
        <f>O42*0.3</f>
        <v>0</v>
      </c>
      <c r="R42" s="81">
        <f>O42*I42</f>
        <v>0</v>
      </c>
    </row>
    <row r="43" spans="2:18" s="1" customFormat="1" ht="93" customHeight="1" outlineLevel="4">
      <c r="B43" s="52" t="s">
        <v>84</v>
      </c>
      <c r="C43" s="53"/>
      <c r="D43" s="64">
        <v>1209</v>
      </c>
      <c r="E43" s="54">
        <v>4560314701209</v>
      </c>
      <c r="F43" s="55" t="s">
        <v>85</v>
      </c>
      <c r="G43" s="56">
        <v>24</v>
      </c>
      <c r="H43" s="62" t="s">
        <v>44</v>
      </c>
      <c r="I43" s="58">
        <v>282</v>
      </c>
      <c r="J43" s="53" t="s">
        <v>38</v>
      </c>
      <c r="K43" s="58">
        <v>449</v>
      </c>
      <c r="L43" s="53" t="s">
        <v>38</v>
      </c>
      <c r="M43" s="58">
        <v>499</v>
      </c>
      <c r="N43" s="53" t="s">
        <v>38</v>
      </c>
      <c r="O43" s="59"/>
      <c r="P43" s="60">
        <f>O43*0.001</f>
        <v>0</v>
      </c>
      <c r="Q43" s="60">
        <f>O43*0.3</f>
        <v>0</v>
      </c>
      <c r="R43" s="81">
        <f>O43*I43</f>
        <v>0</v>
      </c>
    </row>
    <row r="44" spans="2:18" s="1" customFormat="1" ht="93" customHeight="1" outlineLevel="4">
      <c r="B44" s="52" t="s">
        <v>86</v>
      </c>
      <c r="C44" s="53"/>
      <c r="D44" s="64">
        <v>1230</v>
      </c>
      <c r="E44" s="54">
        <v>4560314701230</v>
      </c>
      <c r="F44" s="55" t="s">
        <v>87</v>
      </c>
      <c r="G44" s="56">
        <v>24</v>
      </c>
      <c r="H44" s="62" t="s">
        <v>44</v>
      </c>
      <c r="I44" s="58">
        <v>282</v>
      </c>
      <c r="J44" s="53" t="s">
        <v>38</v>
      </c>
      <c r="K44" s="58">
        <v>449</v>
      </c>
      <c r="L44" s="53" t="s">
        <v>38</v>
      </c>
      <c r="M44" s="58">
        <v>499</v>
      </c>
      <c r="N44" s="53" t="s">
        <v>38</v>
      </c>
      <c r="O44" s="59"/>
      <c r="P44" s="60">
        <f>O44*0.001</f>
        <v>0</v>
      </c>
      <c r="Q44" s="60">
        <f>O44*0.3</f>
        <v>0</v>
      </c>
      <c r="R44" s="81">
        <f>O44*I44</f>
        <v>0</v>
      </c>
    </row>
    <row r="45" spans="2:18" s="1" customFormat="1" ht="93" customHeight="1" outlineLevel="4">
      <c r="B45" s="52" t="s">
        <v>88</v>
      </c>
      <c r="C45" s="53"/>
      <c r="D45" s="64">
        <v>1261</v>
      </c>
      <c r="E45" s="54">
        <v>4560314701261</v>
      </c>
      <c r="F45" s="55" t="s">
        <v>89</v>
      </c>
      <c r="G45" s="56">
        <v>24</v>
      </c>
      <c r="H45" s="62" t="s">
        <v>44</v>
      </c>
      <c r="I45" s="58">
        <v>282</v>
      </c>
      <c r="J45" s="53" t="s">
        <v>38</v>
      </c>
      <c r="K45" s="58">
        <v>449</v>
      </c>
      <c r="L45" s="53" t="s">
        <v>38</v>
      </c>
      <c r="M45" s="58">
        <v>499</v>
      </c>
      <c r="N45" s="53" t="s">
        <v>38</v>
      </c>
      <c r="O45" s="59"/>
      <c r="P45" s="60">
        <f>O45*0.001</f>
        <v>0</v>
      </c>
      <c r="Q45" s="60">
        <f>O45*0.3</f>
        <v>0</v>
      </c>
      <c r="R45" s="81">
        <f>O45*I45</f>
        <v>0</v>
      </c>
    </row>
    <row r="46" spans="2:18" s="1" customFormat="1" ht="93" customHeight="1" outlineLevel="4">
      <c r="B46" s="52" t="s">
        <v>90</v>
      </c>
      <c r="C46" s="53"/>
      <c r="D46" s="64">
        <v>1162</v>
      </c>
      <c r="E46" s="54">
        <v>4560314701162</v>
      </c>
      <c r="F46" s="55" t="s">
        <v>91</v>
      </c>
      <c r="G46" s="56">
        <v>24</v>
      </c>
      <c r="H46" s="57">
        <v>248</v>
      </c>
      <c r="I46" s="58">
        <v>282</v>
      </c>
      <c r="J46" s="53" t="s">
        <v>38</v>
      </c>
      <c r="K46" s="58">
        <v>449</v>
      </c>
      <c r="L46" s="53" t="s">
        <v>38</v>
      </c>
      <c r="M46" s="58">
        <v>499</v>
      </c>
      <c r="N46" s="53" t="s">
        <v>38</v>
      </c>
      <c r="O46" s="59"/>
      <c r="P46" s="60">
        <f>O46*0.001</f>
        <v>0</v>
      </c>
      <c r="Q46" s="60">
        <f>O46*0.3</f>
        <v>0</v>
      </c>
      <c r="R46" s="81">
        <f>O46*I46</f>
        <v>0</v>
      </c>
    </row>
    <row r="47" spans="2:18" s="1" customFormat="1" ht="93" customHeight="1" outlineLevel="4">
      <c r="B47" s="52" t="s">
        <v>92</v>
      </c>
      <c r="C47" s="53"/>
      <c r="D47" s="64">
        <v>1193</v>
      </c>
      <c r="E47" s="54">
        <v>4560314701193</v>
      </c>
      <c r="F47" s="55" t="s">
        <v>93</v>
      </c>
      <c r="G47" s="56">
        <v>24</v>
      </c>
      <c r="H47" s="57">
        <v>108</v>
      </c>
      <c r="I47" s="58">
        <v>282</v>
      </c>
      <c r="J47" s="53" t="s">
        <v>38</v>
      </c>
      <c r="K47" s="58">
        <v>449</v>
      </c>
      <c r="L47" s="53" t="s">
        <v>38</v>
      </c>
      <c r="M47" s="58">
        <v>499</v>
      </c>
      <c r="N47" s="53" t="s">
        <v>38</v>
      </c>
      <c r="O47" s="59"/>
      <c r="P47" s="60">
        <f>O47*0.001</f>
        <v>0</v>
      </c>
      <c r="Q47" s="60">
        <f>O47*0.3</f>
        <v>0</v>
      </c>
      <c r="R47" s="81">
        <f>O47*I47</f>
        <v>0</v>
      </c>
    </row>
    <row r="48" spans="2:18" s="1" customFormat="1" ht="93" customHeight="1" outlineLevel="4">
      <c r="B48" s="52" t="s">
        <v>94</v>
      </c>
      <c r="C48" s="53"/>
      <c r="D48" s="64">
        <v>1223</v>
      </c>
      <c r="E48" s="54">
        <v>4560314701223</v>
      </c>
      <c r="F48" s="55" t="s">
        <v>95</v>
      </c>
      <c r="G48" s="56">
        <v>24</v>
      </c>
      <c r="H48" s="57">
        <v>51</v>
      </c>
      <c r="I48" s="58">
        <v>282</v>
      </c>
      <c r="J48" s="53" t="s">
        <v>38</v>
      </c>
      <c r="K48" s="58">
        <v>449</v>
      </c>
      <c r="L48" s="53" t="s">
        <v>38</v>
      </c>
      <c r="M48" s="58">
        <v>499</v>
      </c>
      <c r="N48" s="53" t="s">
        <v>38</v>
      </c>
      <c r="O48" s="59"/>
      <c r="P48" s="60">
        <f>O48*0.001</f>
        <v>0</v>
      </c>
      <c r="Q48" s="60">
        <f>O48*0.3</f>
        <v>0</v>
      </c>
      <c r="R48" s="81">
        <f>O48*I48</f>
        <v>0</v>
      </c>
    </row>
    <row r="49" spans="2:18" s="1" customFormat="1" ht="93" customHeight="1" outlineLevel="4">
      <c r="B49" s="52" t="s">
        <v>96</v>
      </c>
      <c r="C49" s="53"/>
      <c r="D49" s="64">
        <v>1254</v>
      </c>
      <c r="E49" s="54">
        <v>4560314701254</v>
      </c>
      <c r="F49" s="55" t="s">
        <v>97</v>
      </c>
      <c r="G49" s="56">
        <v>24</v>
      </c>
      <c r="H49" s="57">
        <v>284</v>
      </c>
      <c r="I49" s="58">
        <v>282</v>
      </c>
      <c r="J49" s="53" t="s">
        <v>38</v>
      </c>
      <c r="K49" s="58">
        <v>449</v>
      </c>
      <c r="L49" s="53" t="s">
        <v>38</v>
      </c>
      <c r="M49" s="58">
        <v>499</v>
      </c>
      <c r="N49" s="53" t="s">
        <v>38</v>
      </c>
      <c r="O49" s="59"/>
      <c r="P49" s="60">
        <f>O49*0.001</f>
        <v>0</v>
      </c>
      <c r="Q49" s="60">
        <f>O49*0.3</f>
        <v>0</v>
      </c>
      <c r="R49" s="81">
        <f>O49*I49</f>
        <v>0</v>
      </c>
    </row>
    <row r="50" spans="2:18" s="1" customFormat="1" ht="12" customHeight="1" outlineLevel="2">
      <c r="B50" s="38" t="s">
        <v>98</v>
      </c>
      <c r="C50" s="39"/>
      <c r="D50" s="40"/>
      <c r="E50" s="40"/>
      <c r="F50" s="41"/>
      <c r="G50" s="42"/>
      <c r="H50" s="43"/>
      <c r="I50" s="42"/>
      <c r="J50" s="42"/>
      <c r="K50" s="42"/>
      <c r="L50" s="42"/>
      <c r="M50" s="42"/>
      <c r="N50" s="42"/>
      <c r="O50" s="44"/>
      <c r="P50" s="44"/>
      <c r="Q50" s="44"/>
      <c r="R50" s="44"/>
    </row>
    <row r="51" spans="2:18" s="1" customFormat="1" ht="12" customHeight="1" outlineLevel="3">
      <c r="B51" s="45" t="s">
        <v>99</v>
      </c>
      <c r="C51" s="46"/>
      <c r="D51" s="47"/>
      <c r="E51" s="47"/>
      <c r="F51" s="48"/>
      <c r="G51" s="49"/>
      <c r="H51" s="50"/>
      <c r="I51" s="49"/>
      <c r="J51" s="49"/>
      <c r="K51" s="49"/>
      <c r="L51" s="49"/>
      <c r="M51" s="49"/>
      <c r="N51" s="49"/>
      <c r="O51" s="51"/>
      <c r="P51" s="51"/>
      <c r="Q51" s="51"/>
      <c r="R51" s="51"/>
    </row>
    <row r="52" spans="2:18" s="1" customFormat="1" ht="93" customHeight="1" outlineLevel="4">
      <c r="B52" s="52" t="s">
        <v>100</v>
      </c>
      <c r="C52" s="53"/>
      <c r="D52" s="54">
        <v>24653</v>
      </c>
      <c r="E52" s="54">
        <v>4901301246530</v>
      </c>
      <c r="F52" s="55" t="s">
        <v>101</v>
      </c>
      <c r="G52" s="56">
        <v>24</v>
      </c>
      <c r="H52" s="62" t="s">
        <v>44</v>
      </c>
      <c r="I52" s="58">
        <v>152</v>
      </c>
      <c r="J52" s="53" t="s">
        <v>38</v>
      </c>
      <c r="K52" s="58">
        <v>243</v>
      </c>
      <c r="L52" s="53" t="s">
        <v>38</v>
      </c>
      <c r="M52" s="58">
        <v>270</v>
      </c>
      <c r="N52" s="53" t="s">
        <v>38</v>
      </c>
      <c r="O52" s="59"/>
      <c r="P52" s="60">
        <f>O52*0.001</f>
        <v>0</v>
      </c>
      <c r="Q52" s="60">
        <f>O52*0.29</f>
        <v>0</v>
      </c>
      <c r="R52" s="81">
        <f>O52*I52</f>
        <v>0</v>
      </c>
    </row>
    <row r="53" spans="2:18" s="1" customFormat="1" ht="12" customHeight="1" outlineLevel="3">
      <c r="B53" s="45" t="s">
        <v>102</v>
      </c>
      <c r="C53" s="46"/>
      <c r="D53" s="47"/>
      <c r="E53" s="47"/>
      <c r="F53" s="48"/>
      <c r="G53" s="49"/>
      <c r="H53" s="50"/>
      <c r="I53" s="49"/>
      <c r="J53" s="49"/>
      <c r="K53" s="49"/>
      <c r="L53" s="49"/>
      <c r="M53" s="49"/>
      <c r="N53" s="49"/>
      <c r="O53" s="51"/>
      <c r="P53" s="51"/>
      <c r="Q53" s="51"/>
      <c r="R53" s="51"/>
    </row>
    <row r="54" spans="2:18" s="1" customFormat="1" ht="93" customHeight="1" outlineLevel="4">
      <c r="B54" s="52" t="s">
        <v>103</v>
      </c>
      <c r="C54" s="53"/>
      <c r="D54" s="54">
        <v>26814</v>
      </c>
      <c r="E54" s="54">
        <v>4901301268143</v>
      </c>
      <c r="F54" s="55" t="s">
        <v>104</v>
      </c>
      <c r="G54" s="56">
        <v>24</v>
      </c>
      <c r="H54" s="57">
        <v>104</v>
      </c>
      <c r="I54" s="58">
        <v>247</v>
      </c>
      <c r="J54" s="53" t="s">
        <v>38</v>
      </c>
      <c r="K54" s="58">
        <v>395</v>
      </c>
      <c r="L54" s="53" t="s">
        <v>38</v>
      </c>
      <c r="M54" s="58">
        <v>439</v>
      </c>
      <c r="N54" s="53" t="s">
        <v>38</v>
      </c>
      <c r="O54" s="59"/>
      <c r="P54" s="60">
        <f>O54*0.001</f>
        <v>0</v>
      </c>
      <c r="Q54" s="60">
        <f>O54*0.22</f>
        <v>0</v>
      </c>
      <c r="R54" s="81">
        <f>O54*I54</f>
        <v>0</v>
      </c>
    </row>
    <row r="55" spans="2:18" s="1" customFormat="1" ht="93" customHeight="1" outlineLevel="4">
      <c r="B55" s="52" t="s">
        <v>105</v>
      </c>
      <c r="C55" s="53"/>
      <c r="D55" s="54">
        <v>21140</v>
      </c>
      <c r="E55" s="54">
        <v>4901301211408</v>
      </c>
      <c r="F55" s="55" t="s">
        <v>106</v>
      </c>
      <c r="G55" s="56">
        <v>12</v>
      </c>
      <c r="H55" s="57">
        <v>29</v>
      </c>
      <c r="I55" s="58">
        <v>252</v>
      </c>
      <c r="J55" s="53" t="s">
        <v>38</v>
      </c>
      <c r="K55" s="58">
        <v>403</v>
      </c>
      <c r="L55" s="53" t="s">
        <v>38</v>
      </c>
      <c r="M55" s="58">
        <v>448</v>
      </c>
      <c r="N55" s="53" t="s">
        <v>38</v>
      </c>
      <c r="O55" s="59"/>
      <c r="P55" s="60">
        <f>O55*0.001</f>
        <v>0</v>
      </c>
      <c r="Q55" s="60">
        <f>O55*0.792</f>
        <v>0</v>
      </c>
      <c r="R55" s="81">
        <f>O55*I55</f>
        <v>0</v>
      </c>
    </row>
    <row r="56" spans="2:18" s="1" customFormat="1" ht="12" customHeight="1" outlineLevel="3">
      <c r="B56" s="45" t="s">
        <v>107</v>
      </c>
      <c r="C56" s="46"/>
      <c r="D56" s="47"/>
      <c r="E56" s="47"/>
      <c r="F56" s="48"/>
      <c r="G56" s="49"/>
      <c r="H56" s="50"/>
      <c r="I56" s="49"/>
      <c r="J56" s="49"/>
      <c r="K56" s="49"/>
      <c r="L56" s="49"/>
      <c r="M56" s="49"/>
      <c r="N56" s="49"/>
      <c r="O56" s="51"/>
      <c r="P56" s="51"/>
      <c r="Q56" s="51"/>
      <c r="R56" s="51"/>
    </row>
    <row r="57" spans="2:18" s="1" customFormat="1" ht="12" customHeight="1" outlineLevel="4">
      <c r="B57" s="65" t="s">
        <v>108</v>
      </c>
      <c r="C57" s="66"/>
      <c r="D57" s="67"/>
      <c r="E57" s="67"/>
      <c r="F57" s="68"/>
      <c r="G57" s="69"/>
      <c r="H57" s="70"/>
      <c r="I57" s="69"/>
      <c r="J57" s="69"/>
      <c r="K57" s="69"/>
      <c r="L57" s="69"/>
      <c r="M57" s="69"/>
      <c r="N57" s="69"/>
      <c r="O57" s="71"/>
      <c r="P57" s="71"/>
      <c r="Q57" s="71"/>
      <c r="R57" s="71"/>
    </row>
    <row r="58" spans="2:18" s="1" customFormat="1" ht="93" customHeight="1" outlineLevel="5">
      <c r="B58" s="52" t="s">
        <v>109</v>
      </c>
      <c r="C58" s="53"/>
      <c r="D58" s="54">
        <v>27568</v>
      </c>
      <c r="E58" s="54">
        <v>4901301275684</v>
      </c>
      <c r="F58" s="55" t="s">
        <v>110</v>
      </c>
      <c r="G58" s="56">
        <v>24</v>
      </c>
      <c r="H58" s="57">
        <v>83</v>
      </c>
      <c r="I58" s="58">
        <v>144</v>
      </c>
      <c r="J58" s="53" t="s">
        <v>38</v>
      </c>
      <c r="K58" s="58">
        <v>259</v>
      </c>
      <c r="L58" s="53" t="s">
        <v>38</v>
      </c>
      <c r="M58" s="58">
        <v>289</v>
      </c>
      <c r="N58" s="53" t="s">
        <v>38</v>
      </c>
      <c r="O58" s="59"/>
      <c r="P58" s="60">
        <f>O58*0</f>
        <v>0</v>
      </c>
      <c r="Q58" s="60">
        <f>O58*0.23</f>
        <v>0</v>
      </c>
      <c r="R58" s="81">
        <f>O58*I58</f>
        <v>0</v>
      </c>
    </row>
    <row r="59" spans="2:18" s="1" customFormat="1" ht="12" customHeight="1" outlineLevel="4">
      <c r="B59" s="65" t="s">
        <v>111</v>
      </c>
      <c r="C59" s="66"/>
      <c r="D59" s="67"/>
      <c r="E59" s="67"/>
      <c r="F59" s="68"/>
      <c r="G59" s="69"/>
      <c r="H59" s="70"/>
      <c r="I59" s="69"/>
      <c r="J59" s="69"/>
      <c r="K59" s="69"/>
      <c r="L59" s="69"/>
      <c r="M59" s="69"/>
      <c r="N59" s="69"/>
      <c r="O59" s="71"/>
      <c r="P59" s="71"/>
      <c r="Q59" s="71"/>
      <c r="R59" s="71"/>
    </row>
    <row r="60" spans="2:18" s="1" customFormat="1" ht="93" customHeight="1" outlineLevel="5">
      <c r="B60" s="52" t="s">
        <v>112</v>
      </c>
      <c r="C60" s="53"/>
      <c r="D60" s="54">
        <v>25131</v>
      </c>
      <c r="E60" s="54">
        <v>4901301251312</v>
      </c>
      <c r="F60" s="55" t="s">
        <v>113</v>
      </c>
      <c r="G60" s="56">
        <v>24</v>
      </c>
      <c r="H60" s="57">
        <v>91</v>
      </c>
      <c r="I60" s="58">
        <v>234</v>
      </c>
      <c r="J60" s="53" t="s">
        <v>38</v>
      </c>
      <c r="K60" s="58">
        <v>374</v>
      </c>
      <c r="L60" s="53" t="s">
        <v>38</v>
      </c>
      <c r="M60" s="58">
        <v>416</v>
      </c>
      <c r="N60" s="53" t="s">
        <v>38</v>
      </c>
      <c r="O60" s="59"/>
      <c r="P60" s="60">
        <f>O60*0.001</f>
        <v>0</v>
      </c>
      <c r="Q60" s="60">
        <f>O60*0.227</f>
        <v>0</v>
      </c>
      <c r="R60" s="81">
        <f>O60*I60</f>
        <v>0</v>
      </c>
    </row>
    <row r="61" spans="2:18" s="1" customFormat="1" ht="93" customHeight="1" outlineLevel="5">
      <c r="B61" s="52" t="s">
        <v>114</v>
      </c>
      <c r="C61" s="53"/>
      <c r="D61" s="72" t="s">
        <v>115</v>
      </c>
      <c r="E61" s="72" t="s">
        <v>116</v>
      </c>
      <c r="F61" s="55" t="s">
        <v>117</v>
      </c>
      <c r="G61" s="56">
        <v>24</v>
      </c>
      <c r="H61" s="62" t="s">
        <v>44</v>
      </c>
      <c r="I61" s="58">
        <v>566</v>
      </c>
      <c r="J61" s="53" t="s">
        <v>38</v>
      </c>
      <c r="K61" s="58">
        <v>906</v>
      </c>
      <c r="L61" s="53" t="s">
        <v>38</v>
      </c>
      <c r="M61" s="63">
        <v>1007</v>
      </c>
      <c r="N61" s="53" t="s">
        <v>38</v>
      </c>
      <c r="O61" s="59"/>
      <c r="P61" s="60">
        <f>O61*0.001</f>
        <v>0</v>
      </c>
      <c r="Q61" s="60">
        <f>O61*0.241</f>
        <v>0</v>
      </c>
      <c r="R61" s="81">
        <f>O61*I61</f>
        <v>0</v>
      </c>
    </row>
    <row r="62" spans="2:18" s="1" customFormat="1" ht="93" customHeight="1" outlineLevel="5">
      <c r="B62" s="52" t="s">
        <v>118</v>
      </c>
      <c r="C62" s="53"/>
      <c r="D62" s="54">
        <v>25120</v>
      </c>
      <c r="E62" s="54">
        <v>4901301251206</v>
      </c>
      <c r="F62" s="55" t="s">
        <v>119</v>
      </c>
      <c r="G62" s="56">
        <v>24</v>
      </c>
      <c r="H62" s="57">
        <v>79</v>
      </c>
      <c r="I62" s="58">
        <v>176</v>
      </c>
      <c r="J62" s="53" t="s">
        <v>38</v>
      </c>
      <c r="K62" s="58">
        <v>281</v>
      </c>
      <c r="L62" s="53" t="s">
        <v>38</v>
      </c>
      <c r="M62" s="58">
        <v>312</v>
      </c>
      <c r="N62" s="53" t="s">
        <v>38</v>
      </c>
      <c r="O62" s="59"/>
      <c r="P62" s="60">
        <f>O62*0.001</f>
        <v>0</v>
      </c>
      <c r="Q62" s="60">
        <f>O62*0.23</f>
        <v>0</v>
      </c>
      <c r="R62" s="81">
        <f>O62*I62</f>
        <v>0</v>
      </c>
    </row>
    <row r="63" spans="2:18" s="1" customFormat="1" ht="93" customHeight="1" outlineLevel="5">
      <c r="B63" s="52" t="s">
        <v>120</v>
      </c>
      <c r="C63" s="53"/>
      <c r="D63" s="72" t="s">
        <v>121</v>
      </c>
      <c r="E63" s="72" t="s">
        <v>122</v>
      </c>
      <c r="F63" s="55" t="s">
        <v>123</v>
      </c>
      <c r="G63" s="56">
        <v>9</v>
      </c>
      <c r="H63" s="62" t="s">
        <v>44</v>
      </c>
      <c r="I63" s="58">
        <v>459</v>
      </c>
      <c r="J63" s="53" t="s">
        <v>38</v>
      </c>
      <c r="K63" s="58">
        <v>734</v>
      </c>
      <c r="L63" s="53" t="s">
        <v>38</v>
      </c>
      <c r="M63" s="58">
        <v>815</v>
      </c>
      <c r="N63" s="53" t="s">
        <v>38</v>
      </c>
      <c r="O63" s="59"/>
      <c r="P63" s="60">
        <f>O63*0.001</f>
        <v>0</v>
      </c>
      <c r="Q63" s="60">
        <f>O63*0.609</f>
        <v>0</v>
      </c>
      <c r="R63" s="81">
        <f>O63*I63</f>
        <v>0</v>
      </c>
    </row>
    <row r="64" spans="2:18" s="1" customFormat="1" ht="12" customHeight="1" outlineLevel="4">
      <c r="B64" s="65" t="s">
        <v>124</v>
      </c>
      <c r="C64" s="66"/>
      <c r="D64" s="67"/>
      <c r="E64" s="67"/>
      <c r="F64" s="68"/>
      <c r="G64" s="69"/>
      <c r="H64" s="70"/>
      <c r="I64" s="69"/>
      <c r="J64" s="69"/>
      <c r="K64" s="69"/>
      <c r="L64" s="69"/>
      <c r="M64" s="69"/>
      <c r="N64" s="69"/>
      <c r="O64" s="71"/>
      <c r="P64" s="71"/>
      <c r="Q64" s="71"/>
      <c r="R64" s="71"/>
    </row>
    <row r="65" spans="2:18" s="1" customFormat="1" ht="93" customHeight="1" outlineLevel="5">
      <c r="B65" s="52" t="s">
        <v>125</v>
      </c>
      <c r="C65" s="53"/>
      <c r="D65" s="72" t="s">
        <v>126</v>
      </c>
      <c r="E65" s="72" t="s">
        <v>127</v>
      </c>
      <c r="F65" s="55" t="s">
        <v>128</v>
      </c>
      <c r="G65" s="56">
        <v>24</v>
      </c>
      <c r="H65" s="57">
        <v>211</v>
      </c>
      <c r="I65" s="58">
        <v>782</v>
      </c>
      <c r="J65" s="53" t="s">
        <v>38</v>
      </c>
      <c r="K65" s="63">
        <v>1251</v>
      </c>
      <c r="L65" s="53" t="s">
        <v>38</v>
      </c>
      <c r="M65" s="63">
        <v>1390</v>
      </c>
      <c r="N65" s="53" t="s">
        <v>38</v>
      </c>
      <c r="O65" s="59"/>
      <c r="P65" s="60">
        <f>O65*0.001</f>
        <v>0</v>
      </c>
      <c r="Q65" s="60">
        <f>O65*0.241</f>
        <v>0</v>
      </c>
      <c r="R65" s="81">
        <f>O65*I65</f>
        <v>0</v>
      </c>
    </row>
    <row r="66" spans="2:18" s="1" customFormat="1" ht="93" customHeight="1" outlineLevel="5">
      <c r="B66" s="52" t="s">
        <v>129</v>
      </c>
      <c r="C66" s="53"/>
      <c r="D66" s="72" t="s">
        <v>130</v>
      </c>
      <c r="E66" s="72" t="s">
        <v>131</v>
      </c>
      <c r="F66" s="55" t="s">
        <v>132</v>
      </c>
      <c r="G66" s="56">
        <v>9</v>
      </c>
      <c r="H66" s="57">
        <v>278</v>
      </c>
      <c r="I66" s="58">
        <v>459</v>
      </c>
      <c r="J66" s="53" t="s">
        <v>38</v>
      </c>
      <c r="K66" s="58">
        <v>734</v>
      </c>
      <c r="L66" s="53" t="s">
        <v>38</v>
      </c>
      <c r="M66" s="58">
        <v>815</v>
      </c>
      <c r="N66" s="53" t="s">
        <v>38</v>
      </c>
      <c r="O66" s="59"/>
      <c r="P66" s="60">
        <f>O66*0.001</f>
        <v>0</v>
      </c>
      <c r="Q66" s="60">
        <f>O66*0.601</f>
        <v>0</v>
      </c>
      <c r="R66" s="81">
        <f>O66*I66</f>
        <v>0</v>
      </c>
    </row>
    <row r="67" spans="2:18" s="1" customFormat="1" ht="93" customHeight="1" outlineLevel="5">
      <c r="B67" s="52" t="s">
        <v>133</v>
      </c>
      <c r="C67" s="53"/>
      <c r="D67" s="72" t="s">
        <v>134</v>
      </c>
      <c r="E67" s="72" t="s">
        <v>135</v>
      </c>
      <c r="F67" s="55" t="s">
        <v>136</v>
      </c>
      <c r="G67" s="56">
        <v>9</v>
      </c>
      <c r="H67" s="57">
        <v>146</v>
      </c>
      <c r="I67" s="58">
        <v>459</v>
      </c>
      <c r="J67" s="53" t="s">
        <v>38</v>
      </c>
      <c r="K67" s="58">
        <v>734</v>
      </c>
      <c r="L67" s="53" t="s">
        <v>38</v>
      </c>
      <c r="M67" s="58">
        <v>815</v>
      </c>
      <c r="N67" s="53" t="s">
        <v>38</v>
      </c>
      <c r="O67" s="59"/>
      <c r="P67" s="60">
        <f>O67*0.001</f>
        <v>0</v>
      </c>
      <c r="Q67" s="60">
        <f>O67*0.609</f>
        <v>0</v>
      </c>
      <c r="R67" s="81">
        <f>O67*I67</f>
        <v>0</v>
      </c>
    </row>
    <row r="68" spans="2:18" s="1" customFormat="1" ht="12" customHeight="1" outlineLevel="4">
      <c r="B68" s="65" t="s">
        <v>137</v>
      </c>
      <c r="C68" s="66"/>
      <c r="D68" s="67"/>
      <c r="E68" s="67"/>
      <c r="F68" s="68"/>
      <c r="G68" s="69"/>
      <c r="H68" s="70"/>
      <c r="I68" s="69"/>
      <c r="J68" s="69"/>
      <c r="K68" s="69"/>
      <c r="L68" s="69"/>
      <c r="M68" s="69"/>
      <c r="N68" s="69"/>
      <c r="O68" s="71"/>
      <c r="P68" s="71"/>
      <c r="Q68" s="71"/>
      <c r="R68" s="71"/>
    </row>
    <row r="69" spans="2:18" s="1" customFormat="1" ht="93" customHeight="1" outlineLevel="5">
      <c r="B69" s="52" t="s">
        <v>138</v>
      </c>
      <c r="C69" s="53"/>
      <c r="D69" s="72" t="s">
        <v>139</v>
      </c>
      <c r="E69" s="54">
        <v>4901301281531</v>
      </c>
      <c r="F69" s="55" t="s">
        <v>140</v>
      </c>
      <c r="G69" s="56">
        <v>12</v>
      </c>
      <c r="H69" s="57">
        <v>299</v>
      </c>
      <c r="I69" s="58">
        <v>562</v>
      </c>
      <c r="J69" s="53" t="s">
        <v>38</v>
      </c>
      <c r="K69" s="58">
        <v>898</v>
      </c>
      <c r="L69" s="53" t="s">
        <v>38</v>
      </c>
      <c r="M69" s="58">
        <v>999</v>
      </c>
      <c r="N69" s="53" t="s">
        <v>38</v>
      </c>
      <c r="O69" s="59"/>
      <c r="P69" s="60">
        <f>O69*0.001</f>
        <v>0</v>
      </c>
      <c r="Q69" s="60">
        <f>O69*0.427</f>
        <v>0</v>
      </c>
      <c r="R69" s="81">
        <f>O69*I69</f>
        <v>0</v>
      </c>
    </row>
    <row r="70" spans="2:18" s="1" customFormat="1" ht="12" customHeight="1" outlineLevel="3">
      <c r="B70" s="45" t="s">
        <v>141</v>
      </c>
      <c r="C70" s="46"/>
      <c r="D70" s="47"/>
      <c r="E70" s="47"/>
      <c r="F70" s="48"/>
      <c r="G70" s="49"/>
      <c r="H70" s="50"/>
      <c r="I70" s="49"/>
      <c r="J70" s="49"/>
      <c r="K70" s="49"/>
      <c r="L70" s="49"/>
      <c r="M70" s="49"/>
      <c r="N70" s="49"/>
      <c r="O70" s="51"/>
      <c r="P70" s="51"/>
      <c r="Q70" s="51"/>
      <c r="R70" s="51"/>
    </row>
    <row r="71" spans="2:18" s="1" customFormat="1" ht="12" customHeight="1" outlineLevel="4">
      <c r="B71" s="65" t="s">
        <v>142</v>
      </c>
      <c r="C71" s="66"/>
      <c r="D71" s="67"/>
      <c r="E71" s="67"/>
      <c r="F71" s="68"/>
      <c r="G71" s="69"/>
      <c r="H71" s="70"/>
      <c r="I71" s="69"/>
      <c r="J71" s="69"/>
      <c r="K71" s="69"/>
      <c r="L71" s="69"/>
      <c r="M71" s="69"/>
      <c r="N71" s="69"/>
      <c r="O71" s="71"/>
      <c r="P71" s="71"/>
      <c r="Q71" s="71"/>
      <c r="R71" s="71"/>
    </row>
    <row r="72" spans="2:18" s="1" customFormat="1" ht="93" customHeight="1" outlineLevel="5">
      <c r="B72" s="52" t="s">
        <v>143</v>
      </c>
      <c r="C72" s="53"/>
      <c r="D72" s="54">
        <v>25478</v>
      </c>
      <c r="E72" s="54">
        <v>4901301254788</v>
      </c>
      <c r="F72" s="55" t="s">
        <v>144</v>
      </c>
      <c r="G72" s="56">
        <v>24</v>
      </c>
      <c r="H72" s="57">
        <v>24</v>
      </c>
      <c r="I72" s="58">
        <v>224</v>
      </c>
      <c r="J72" s="53" t="s">
        <v>38</v>
      </c>
      <c r="K72" s="58">
        <v>358</v>
      </c>
      <c r="L72" s="53" t="s">
        <v>38</v>
      </c>
      <c r="M72" s="58">
        <v>399</v>
      </c>
      <c r="N72" s="53" t="s">
        <v>38</v>
      </c>
      <c r="O72" s="59"/>
      <c r="P72" s="60">
        <f>O72*0.002</f>
        <v>0</v>
      </c>
      <c r="Q72" s="60">
        <f>O72*0.222</f>
        <v>0</v>
      </c>
      <c r="R72" s="81">
        <f>O72*I72</f>
        <v>0</v>
      </c>
    </row>
    <row r="73" spans="2:18" s="1" customFormat="1" ht="93" customHeight="1" outlineLevel="5">
      <c r="B73" s="52" t="s">
        <v>145</v>
      </c>
      <c r="C73" s="53"/>
      <c r="D73" s="54">
        <v>22866</v>
      </c>
      <c r="E73" s="54">
        <v>4901301228666</v>
      </c>
      <c r="F73" s="55" t="s">
        <v>146</v>
      </c>
      <c r="G73" s="56">
        <v>24</v>
      </c>
      <c r="H73" s="57">
        <v>16</v>
      </c>
      <c r="I73" s="58">
        <v>314</v>
      </c>
      <c r="J73" s="53" t="s">
        <v>38</v>
      </c>
      <c r="K73" s="58">
        <v>502</v>
      </c>
      <c r="L73" s="53" t="s">
        <v>38</v>
      </c>
      <c r="M73" s="58">
        <v>559</v>
      </c>
      <c r="N73" s="53" t="s">
        <v>38</v>
      </c>
      <c r="O73" s="59"/>
      <c r="P73" s="60">
        <f>O73*0.001</f>
        <v>0</v>
      </c>
      <c r="Q73" s="60">
        <f>O73*0.311</f>
        <v>0</v>
      </c>
      <c r="R73" s="81">
        <f>O73*I73</f>
        <v>0</v>
      </c>
    </row>
    <row r="74" spans="2:18" s="1" customFormat="1" ht="93" customHeight="1" outlineLevel="5">
      <c r="B74" s="52" t="s">
        <v>147</v>
      </c>
      <c r="C74" s="53"/>
      <c r="D74" s="54">
        <v>29066</v>
      </c>
      <c r="E74" s="54">
        <v>4901301290663</v>
      </c>
      <c r="F74" s="55" t="s">
        <v>148</v>
      </c>
      <c r="G74" s="56">
        <v>9</v>
      </c>
      <c r="H74" s="57">
        <v>261</v>
      </c>
      <c r="I74" s="58">
        <v>426</v>
      </c>
      <c r="J74" s="53" t="s">
        <v>38</v>
      </c>
      <c r="K74" s="58">
        <v>680</v>
      </c>
      <c r="L74" s="53" t="s">
        <v>38</v>
      </c>
      <c r="M74" s="58">
        <v>756</v>
      </c>
      <c r="N74" s="53" t="s">
        <v>38</v>
      </c>
      <c r="O74" s="59"/>
      <c r="P74" s="60">
        <f>O74*0.001</f>
        <v>0</v>
      </c>
      <c r="Q74" s="60">
        <f>O74*0.66</f>
        <v>0</v>
      </c>
      <c r="R74" s="81">
        <f>O74*I74</f>
        <v>0</v>
      </c>
    </row>
    <row r="75" spans="2:18" s="1" customFormat="1" ht="12" customHeight="1" outlineLevel="2">
      <c r="B75" s="38" t="s">
        <v>149</v>
      </c>
      <c r="C75" s="39"/>
      <c r="D75" s="40"/>
      <c r="E75" s="40"/>
      <c r="F75" s="41"/>
      <c r="G75" s="42"/>
      <c r="H75" s="43"/>
      <c r="I75" s="42"/>
      <c r="J75" s="42"/>
      <c r="K75" s="42"/>
      <c r="L75" s="42"/>
      <c r="M75" s="42"/>
      <c r="N75" s="42"/>
      <c r="O75" s="44"/>
      <c r="P75" s="44"/>
      <c r="Q75" s="44"/>
      <c r="R75" s="44"/>
    </row>
    <row r="76" spans="2:18" s="1" customFormat="1" ht="12" customHeight="1" outlineLevel="3">
      <c r="B76" s="45" t="s">
        <v>150</v>
      </c>
      <c r="C76" s="46"/>
      <c r="D76" s="47"/>
      <c r="E76" s="47"/>
      <c r="F76" s="48"/>
      <c r="G76" s="49"/>
      <c r="H76" s="50"/>
      <c r="I76" s="49"/>
      <c r="J76" s="49"/>
      <c r="K76" s="49"/>
      <c r="L76" s="49"/>
      <c r="M76" s="49"/>
      <c r="N76" s="49"/>
      <c r="O76" s="51"/>
      <c r="P76" s="51"/>
      <c r="Q76" s="51"/>
      <c r="R76" s="51"/>
    </row>
    <row r="77" spans="2:18" s="1" customFormat="1" ht="93" customHeight="1" outlineLevel="4">
      <c r="B77" s="52" t="s">
        <v>151</v>
      </c>
      <c r="C77" s="53"/>
      <c r="D77" s="64">
        <v>486</v>
      </c>
      <c r="E77" s="54">
        <v>4986399000486</v>
      </c>
      <c r="F77" s="55" t="s">
        <v>152</v>
      </c>
      <c r="G77" s="56">
        <v>24</v>
      </c>
      <c r="H77" s="57">
        <v>145</v>
      </c>
      <c r="I77" s="58">
        <v>113</v>
      </c>
      <c r="J77" s="53" t="s">
        <v>38</v>
      </c>
      <c r="K77" s="58">
        <v>179</v>
      </c>
      <c r="L77" s="53" t="s">
        <v>38</v>
      </c>
      <c r="M77" s="58">
        <v>199</v>
      </c>
      <c r="N77" s="53" t="s">
        <v>38</v>
      </c>
      <c r="O77" s="59"/>
      <c r="P77" s="60">
        <f>O77*0.001</f>
        <v>0</v>
      </c>
      <c r="Q77" s="60">
        <f>O77*0.5</f>
        <v>0</v>
      </c>
      <c r="R77" s="81">
        <f>O77*I77</f>
        <v>0</v>
      </c>
    </row>
    <row r="78" spans="2:18" s="1" customFormat="1" ht="12" customHeight="1" outlineLevel="2">
      <c r="B78" s="38" t="s">
        <v>153</v>
      </c>
      <c r="C78" s="39"/>
      <c r="D78" s="40"/>
      <c r="E78" s="40"/>
      <c r="F78" s="41"/>
      <c r="G78" s="42"/>
      <c r="H78" s="43"/>
      <c r="I78" s="42"/>
      <c r="J78" s="42"/>
      <c r="K78" s="42"/>
      <c r="L78" s="42"/>
      <c r="M78" s="42"/>
      <c r="N78" s="42"/>
      <c r="O78" s="44"/>
      <c r="P78" s="44"/>
      <c r="Q78" s="44"/>
      <c r="R78" s="44"/>
    </row>
    <row r="79" spans="2:18" s="1" customFormat="1" ht="12" customHeight="1" outlineLevel="3">
      <c r="B79" s="45" t="s">
        <v>154</v>
      </c>
      <c r="C79" s="46"/>
      <c r="D79" s="47"/>
      <c r="E79" s="47"/>
      <c r="F79" s="48"/>
      <c r="G79" s="49"/>
      <c r="H79" s="50"/>
      <c r="I79" s="49"/>
      <c r="J79" s="49"/>
      <c r="K79" s="49"/>
      <c r="L79" s="49"/>
      <c r="M79" s="49"/>
      <c r="N79" s="49"/>
      <c r="O79" s="51"/>
      <c r="P79" s="51"/>
      <c r="Q79" s="51"/>
      <c r="R79" s="51"/>
    </row>
    <row r="80" spans="2:18" s="1" customFormat="1" ht="93" customHeight="1" outlineLevel="4">
      <c r="B80" s="52" t="s">
        <v>155</v>
      </c>
      <c r="C80" s="53"/>
      <c r="D80" s="54">
        <v>17672</v>
      </c>
      <c r="E80" s="54">
        <v>4903301176725</v>
      </c>
      <c r="F80" s="55" t="s">
        <v>156</v>
      </c>
      <c r="G80" s="56">
        <v>30</v>
      </c>
      <c r="H80" s="57">
        <v>94</v>
      </c>
      <c r="I80" s="58">
        <v>168</v>
      </c>
      <c r="J80" s="53" t="s">
        <v>38</v>
      </c>
      <c r="K80" s="58">
        <v>269</v>
      </c>
      <c r="L80" s="53" t="s">
        <v>38</v>
      </c>
      <c r="M80" s="58">
        <v>299</v>
      </c>
      <c r="N80" s="53" t="s">
        <v>38</v>
      </c>
      <c r="O80" s="59"/>
      <c r="P80" s="60">
        <f>O80*0.001</f>
        <v>0</v>
      </c>
      <c r="Q80" s="60">
        <f>O80*0.025</f>
        <v>0</v>
      </c>
      <c r="R80" s="81">
        <f>O80*I80</f>
        <v>0</v>
      </c>
    </row>
    <row r="81" spans="2:18" s="1" customFormat="1" ht="93" customHeight="1" outlineLevel="4">
      <c r="B81" s="52" t="s">
        <v>157</v>
      </c>
      <c r="C81" s="53"/>
      <c r="D81" s="54">
        <v>17670</v>
      </c>
      <c r="E81" s="54">
        <v>4903301176701</v>
      </c>
      <c r="F81" s="55" t="s">
        <v>158</v>
      </c>
      <c r="G81" s="56">
        <v>24</v>
      </c>
      <c r="H81" s="57">
        <v>65</v>
      </c>
      <c r="I81" s="58">
        <v>281</v>
      </c>
      <c r="J81" s="53" t="s">
        <v>38</v>
      </c>
      <c r="K81" s="58">
        <v>449</v>
      </c>
      <c r="L81" s="53" t="s">
        <v>38</v>
      </c>
      <c r="M81" s="58">
        <v>499</v>
      </c>
      <c r="N81" s="53" t="s">
        <v>38</v>
      </c>
      <c r="O81" s="59"/>
      <c r="P81" s="60">
        <f>O81*0.001</f>
        <v>0</v>
      </c>
      <c r="Q81" s="60">
        <f>O81*0.145</f>
        <v>0</v>
      </c>
      <c r="R81" s="81">
        <f>O81*I81</f>
        <v>0</v>
      </c>
    </row>
    <row r="82" spans="2:18" s="1" customFormat="1" ht="12" customHeight="1" outlineLevel="2">
      <c r="B82" s="38" t="s">
        <v>159</v>
      </c>
      <c r="C82" s="39"/>
      <c r="D82" s="40"/>
      <c r="E82" s="40"/>
      <c r="F82" s="41"/>
      <c r="G82" s="42"/>
      <c r="H82" s="43"/>
      <c r="I82" s="42"/>
      <c r="J82" s="42"/>
      <c r="K82" s="42"/>
      <c r="L82" s="42"/>
      <c r="M82" s="42"/>
      <c r="N82" s="42"/>
      <c r="O82" s="44"/>
      <c r="P82" s="44"/>
      <c r="Q82" s="44"/>
      <c r="R82" s="44"/>
    </row>
    <row r="83" spans="2:18" s="1" customFormat="1" ht="12" customHeight="1" outlineLevel="3">
      <c r="B83" s="45" t="s">
        <v>160</v>
      </c>
      <c r="C83" s="46"/>
      <c r="D83" s="47"/>
      <c r="E83" s="47"/>
      <c r="F83" s="48"/>
      <c r="G83" s="49"/>
      <c r="H83" s="50"/>
      <c r="I83" s="49"/>
      <c r="J83" s="49"/>
      <c r="K83" s="49"/>
      <c r="L83" s="49"/>
      <c r="M83" s="49"/>
      <c r="N83" s="49"/>
      <c r="O83" s="51"/>
      <c r="P83" s="51"/>
      <c r="Q83" s="51"/>
      <c r="R83" s="51"/>
    </row>
    <row r="84" spans="2:18" s="1" customFormat="1" ht="93" customHeight="1" outlineLevel="4">
      <c r="B84" s="52" t="s">
        <v>161</v>
      </c>
      <c r="C84" s="53"/>
      <c r="D84" s="72" t="s">
        <v>162</v>
      </c>
      <c r="E84" s="54">
        <v>4902135142333</v>
      </c>
      <c r="F84" s="55" t="s">
        <v>163</v>
      </c>
      <c r="G84" s="56">
        <v>12</v>
      </c>
      <c r="H84" s="57">
        <v>87</v>
      </c>
      <c r="I84" s="58">
        <v>338</v>
      </c>
      <c r="J84" s="53" t="s">
        <v>38</v>
      </c>
      <c r="K84" s="58">
        <v>539</v>
      </c>
      <c r="L84" s="53" t="s">
        <v>38</v>
      </c>
      <c r="M84" s="58">
        <v>599</v>
      </c>
      <c r="N84" s="53" t="s">
        <v>38</v>
      </c>
      <c r="O84" s="59"/>
      <c r="P84" s="60">
        <f>O84*0.001</f>
        <v>0</v>
      </c>
      <c r="Q84" s="60">
        <f>O84*0.913</f>
        <v>0</v>
      </c>
      <c r="R84" s="81">
        <f>O84*I84</f>
        <v>0</v>
      </c>
    </row>
    <row r="85" spans="2:18" s="1" customFormat="1" ht="93" customHeight="1" outlineLevel="4">
      <c r="B85" s="52" t="s">
        <v>164</v>
      </c>
      <c r="C85" s="53"/>
      <c r="D85" s="54">
        <v>620000</v>
      </c>
      <c r="E85" s="54">
        <v>4902135141947</v>
      </c>
      <c r="F85" s="55" t="s">
        <v>165</v>
      </c>
      <c r="G85" s="56">
        <v>20</v>
      </c>
      <c r="H85" s="57">
        <v>177</v>
      </c>
      <c r="I85" s="58">
        <v>282</v>
      </c>
      <c r="J85" s="53" t="s">
        <v>38</v>
      </c>
      <c r="K85" s="58">
        <v>449</v>
      </c>
      <c r="L85" s="53" t="s">
        <v>38</v>
      </c>
      <c r="M85" s="58">
        <v>499</v>
      </c>
      <c r="N85" s="53" t="s">
        <v>38</v>
      </c>
      <c r="O85" s="59"/>
      <c r="P85" s="60">
        <f>O85*0.001</f>
        <v>0</v>
      </c>
      <c r="Q85" s="60">
        <f>O85*0.46</f>
        <v>0</v>
      </c>
      <c r="R85" s="81">
        <f>O85*I85</f>
        <v>0</v>
      </c>
    </row>
    <row r="86" spans="2:18" s="1" customFormat="1" ht="93" customHeight="1" outlineLevel="4">
      <c r="B86" s="52" t="s">
        <v>166</v>
      </c>
      <c r="C86" s="53"/>
      <c r="D86" s="54">
        <v>620003</v>
      </c>
      <c r="E86" s="54">
        <v>4902135142005</v>
      </c>
      <c r="F86" s="55" t="s">
        <v>167</v>
      </c>
      <c r="G86" s="56">
        <v>20</v>
      </c>
      <c r="H86" s="57">
        <v>207</v>
      </c>
      <c r="I86" s="58">
        <v>282</v>
      </c>
      <c r="J86" s="53" t="s">
        <v>38</v>
      </c>
      <c r="K86" s="58">
        <v>449</v>
      </c>
      <c r="L86" s="53" t="s">
        <v>38</v>
      </c>
      <c r="M86" s="58">
        <v>499</v>
      </c>
      <c r="N86" s="53" t="s">
        <v>38</v>
      </c>
      <c r="O86" s="59"/>
      <c r="P86" s="60">
        <f>O86*0.001</f>
        <v>0</v>
      </c>
      <c r="Q86" s="60">
        <f>O86*0.46</f>
        <v>0</v>
      </c>
      <c r="R86" s="81">
        <f>O86*I86</f>
        <v>0</v>
      </c>
    </row>
    <row r="87" spans="2:18" s="1" customFormat="1" ht="12" customHeight="1" outlineLevel="3">
      <c r="B87" s="45" t="s">
        <v>168</v>
      </c>
      <c r="C87" s="46"/>
      <c r="D87" s="47"/>
      <c r="E87" s="47"/>
      <c r="F87" s="48"/>
      <c r="G87" s="49"/>
      <c r="H87" s="50"/>
      <c r="I87" s="49"/>
      <c r="J87" s="49"/>
      <c r="K87" s="49"/>
      <c r="L87" s="49"/>
      <c r="M87" s="49"/>
      <c r="N87" s="49"/>
      <c r="O87" s="51"/>
      <c r="P87" s="51"/>
      <c r="Q87" s="51"/>
      <c r="R87" s="51"/>
    </row>
    <row r="88" spans="2:18" s="1" customFormat="1" ht="93" customHeight="1" outlineLevel="4">
      <c r="B88" s="52" t="s">
        <v>169</v>
      </c>
      <c r="C88" s="53"/>
      <c r="D88" s="54">
        <v>530687</v>
      </c>
      <c r="E88" s="54">
        <v>4902135115436</v>
      </c>
      <c r="F88" s="55" t="s">
        <v>170</v>
      </c>
      <c r="G88" s="56">
        <v>10</v>
      </c>
      <c r="H88" s="57">
        <v>92</v>
      </c>
      <c r="I88" s="58">
        <v>225</v>
      </c>
      <c r="J88" s="53" t="s">
        <v>38</v>
      </c>
      <c r="K88" s="58">
        <v>359</v>
      </c>
      <c r="L88" s="53" t="s">
        <v>38</v>
      </c>
      <c r="M88" s="58">
        <v>399</v>
      </c>
      <c r="N88" s="53" t="s">
        <v>38</v>
      </c>
      <c r="O88" s="59"/>
      <c r="P88" s="60">
        <f>O88*0.001</f>
        <v>0</v>
      </c>
      <c r="Q88" s="60">
        <f>O88*1.1</f>
        <v>0</v>
      </c>
      <c r="R88" s="81">
        <f>O88*I88</f>
        <v>0</v>
      </c>
    </row>
    <row r="89" spans="2:18" s="1" customFormat="1" ht="12" customHeight="1" outlineLevel="2">
      <c r="B89" s="38" t="s">
        <v>171</v>
      </c>
      <c r="C89" s="39"/>
      <c r="D89" s="40"/>
      <c r="E89" s="40"/>
      <c r="F89" s="41"/>
      <c r="G89" s="42"/>
      <c r="H89" s="43"/>
      <c r="I89" s="42"/>
      <c r="J89" s="42"/>
      <c r="K89" s="42"/>
      <c r="L89" s="42"/>
      <c r="M89" s="42"/>
      <c r="N89" s="42"/>
      <c r="O89" s="44"/>
      <c r="P89" s="44"/>
      <c r="Q89" s="44"/>
      <c r="R89" s="44"/>
    </row>
    <row r="90" spans="2:18" s="1" customFormat="1" ht="12" customHeight="1" outlineLevel="3">
      <c r="B90" s="45" t="s">
        <v>172</v>
      </c>
      <c r="C90" s="46"/>
      <c r="D90" s="47"/>
      <c r="E90" s="47"/>
      <c r="F90" s="48"/>
      <c r="G90" s="49"/>
      <c r="H90" s="50"/>
      <c r="I90" s="49"/>
      <c r="J90" s="49"/>
      <c r="K90" s="49"/>
      <c r="L90" s="49"/>
      <c r="M90" s="49"/>
      <c r="N90" s="49"/>
      <c r="O90" s="51"/>
      <c r="P90" s="51"/>
      <c r="Q90" s="51"/>
      <c r="R90" s="51"/>
    </row>
    <row r="91" spans="2:18" s="1" customFormat="1" ht="93" customHeight="1" outlineLevel="4">
      <c r="B91" s="52" t="s">
        <v>173</v>
      </c>
      <c r="C91" s="53"/>
      <c r="D91" s="54">
        <v>64591</v>
      </c>
      <c r="E91" s="54">
        <v>4901080645913</v>
      </c>
      <c r="F91" s="55" t="s">
        <v>174</v>
      </c>
      <c r="G91" s="56">
        <v>24</v>
      </c>
      <c r="H91" s="57">
        <v>166</v>
      </c>
      <c r="I91" s="58">
        <v>282</v>
      </c>
      <c r="J91" s="53" t="s">
        <v>38</v>
      </c>
      <c r="K91" s="58">
        <v>449</v>
      </c>
      <c r="L91" s="53" t="s">
        <v>38</v>
      </c>
      <c r="M91" s="58">
        <v>499</v>
      </c>
      <c r="N91" s="53" t="s">
        <v>38</v>
      </c>
      <c r="O91" s="59"/>
      <c r="P91" s="60">
        <f>O91*0.001</f>
        <v>0</v>
      </c>
      <c r="Q91" s="60">
        <f>O91*0.23</f>
        <v>0</v>
      </c>
      <c r="R91" s="81">
        <f>O91*I91</f>
        <v>0</v>
      </c>
    </row>
    <row r="92" spans="2:18" s="1" customFormat="1" ht="12" customHeight="1" outlineLevel="3">
      <c r="B92" s="45" t="s">
        <v>175</v>
      </c>
      <c r="C92" s="46"/>
      <c r="D92" s="47"/>
      <c r="E92" s="47"/>
      <c r="F92" s="48"/>
      <c r="G92" s="49"/>
      <c r="H92" s="50"/>
      <c r="I92" s="49"/>
      <c r="J92" s="49"/>
      <c r="K92" s="49"/>
      <c r="L92" s="49"/>
      <c r="M92" s="49"/>
      <c r="N92" s="49"/>
      <c r="O92" s="51"/>
      <c r="P92" s="51"/>
      <c r="Q92" s="51"/>
      <c r="R92" s="51"/>
    </row>
    <row r="93" spans="2:18" s="1" customFormat="1" ht="93" customHeight="1" outlineLevel="4">
      <c r="B93" s="52" t="s">
        <v>176</v>
      </c>
      <c r="C93" s="53"/>
      <c r="D93" s="54">
        <v>719010</v>
      </c>
      <c r="E93" s="54">
        <v>4901080719010</v>
      </c>
      <c r="F93" s="55" t="s">
        <v>177</v>
      </c>
      <c r="G93" s="56">
        <v>72</v>
      </c>
      <c r="H93" s="57">
        <v>47</v>
      </c>
      <c r="I93" s="58">
        <v>338</v>
      </c>
      <c r="J93" s="53" t="s">
        <v>38</v>
      </c>
      <c r="K93" s="58">
        <v>539</v>
      </c>
      <c r="L93" s="53" t="s">
        <v>38</v>
      </c>
      <c r="M93" s="58">
        <v>599</v>
      </c>
      <c r="N93" s="53" t="s">
        <v>38</v>
      </c>
      <c r="O93" s="59"/>
      <c r="P93" s="60">
        <f>O93*0.001</f>
        <v>0</v>
      </c>
      <c r="Q93" s="60">
        <f>O93*0.108</f>
        <v>0</v>
      </c>
      <c r="R93" s="81">
        <f>O93*I93</f>
        <v>0</v>
      </c>
    </row>
    <row r="94" spans="2:18" s="1" customFormat="1" ht="12" customHeight="1" outlineLevel="2">
      <c r="B94" s="38" t="s">
        <v>178</v>
      </c>
      <c r="C94" s="39"/>
      <c r="D94" s="40"/>
      <c r="E94" s="40"/>
      <c r="F94" s="41"/>
      <c r="G94" s="42"/>
      <c r="H94" s="43"/>
      <c r="I94" s="42"/>
      <c r="J94" s="42"/>
      <c r="K94" s="42"/>
      <c r="L94" s="42"/>
      <c r="M94" s="42"/>
      <c r="N94" s="42"/>
      <c r="O94" s="44"/>
      <c r="P94" s="44"/>
      <c r="Q94" s="44"/>
      <c r="R94" s="44"/>
    </row>
    <row r="95" spans="2:18" s="1" customFormat="1" ht="12" customHeight="1" outlineLevel="3">
      <c r="B95" s="45" t="s">
        <v>179</v>
      </c>
      <c r="C95" s="46"/>
      <c r="D95" s="47"/>
      <c r="E95" s="47"/>
      <c r="F95" s="48"/>
      <c r="G95" s="49"/>
      <c r="H95" s="50"/>
      <c r="I95" s="49"/>
      <c r="J95" s="49"/>
      <c r="K95" s="49"/>
      <c r="L95" s="49"/>
      <c r="M95" s="49"/>
      <c r="N95" s="49"/>
      <c r="O95" s="51"/>
      <c r="P95" s="51"/>
      <c r="Q95" s="51"/>
      <c r="R95" s="51"/>
    </row>
    <row r="96" spans="2:18" s="1" customFormat="1" ht="93" customHeight="1" outlineLevel="4">
      <c r="B96" s="52" t="s">
        <v>180</v>
      </c>
      <c r="C96" s="53"/>
      <c r="D96" s="72" t="s">
        <v>181</v>
      </c>
      <c r="E96" s="54">
        <v>4976404433316</v>
      </c>
      <c r="F96" s="55" t="s">
        <v>182</v>
      </c>
      <c r="G96" s="56">
        <v>20</v>
      </c>
      <c r="H96" s="57">
        <v>19</v>
      </c>
      <c r="I96" s="58">
        <v>499</v>
      </c>
      <c r="J96" s="53" t="s">
        <v>38</v>
      </c>
      <c r="K96" s="58">
        <v>899</v>
      </c>
      <c r="L96" s="53" t="s">
        <v>38</v>
      </c>
      <c r="M96" s="58">
        <v>999</v>
      </c>
      <c r="N96" s="53" t="s">
        <v>38</v>
      </c>
      <c r="O96" s="59"/>
      <c r="P96" s="60">
        <f>O96*0.007</f>
        <v>0</v>
      </c>
      <c r="Q96" s="60">
        <f>O96*0.56</f>
        <v>0</v>
      </c>
      <c r="R96" s="81">
        <f>O96*I96</f>
        <v>0</v>
      </c>
    </row>
    <row r="97" spans="2:18" s="1" customFormat="1" ht="93" customHeight="1" outlineLevel="4">
      <c r="B97" s="52" t="s">
        <v>183</v>
      </c>
      <c r="C97" s="53"/>
      <c r="D97" s="72" t="s">
        <v>184</v>
      </c>
      <c r="E97" s="54">
        <v>4976404139768</v>
      </c>
      <c r="F97" s="55" t="s">
        <v>185</v>
      </c>
      <c r="G97" s="56">
        <v>150</v>
      </c>
      <c r="H97" s="57">
        <v>81</v>
      </c>
      <c r="I97" s="58">
        <v>130</v>
      </c>
      <c r="J97" s="53" t="s">
        <v>38</v>
      </c>
      <c r="K97" s="58">
        <v>234</v>
      </c>
      <c r="L97" s="53" t="s">
        <v>38</v>
      </c>
      <c r="M97" s="58">
        <v>259</v>
      </c>
      <c r="N97" s="53" t="s">
        <v>38</v>
      </c>
      <c r="O97" s="59"/>
      <c r="P97" s="60">
        <f>O97*0.001</f>
        <v>0</v>
      </c>
      <c r="Q97" s="60">
        <f>O97*0.057</f>
        <v>0</v>
      </c>
      <c r="R97" s="81">
        <f>O97*I97</f>
        <v>0</v>
      </c>
    </row>
    <row r="98" spans="2:18" s="1" customFormat="1" ht="93" customHeight="1" outlineLevel="4">
      <c r="B98" s="52" t="s">
        <v>186</v>
      </c>
      <c r="C98" s="53"/>
      <c r="D98" s="72" t="s">
        <v>187</v>
      </c>
      <c r="E98" s="54">
        <v>4976404153771</v>
      </c>
      <c r="F98" s="55" t="s">
        <v>188</v>
      </c>
      <c r="G98" s="56">
        <v>200</v>
      </c>
      <c r="H98" s="62" t="s">
        <v>44</v>
      </c>
      <c r="I98" s="58">
        <v>139</v>
      </c>
      <c r="J98" s="53" t="s">
        <v>38</v>
      </c>
      <c r="K98" s="58">
        <v>249</v>
      </c>
      <c r="L98" s="53" t="s">
        <v>38</v>
      </c>
      <c r="M98" s="58">
        <v>279</v>
      </c>
      <c r="N98" s="53" t="s">
        <v>38</v>
      </c>
      <c r="O98" s="59"/>
      <c r="P98" s="60">
        <f>O98*0.001</f>
        <v>0</v>
      </c>
      <c r="Q98" s="60">
        <f>O98*0.062</f>
        <v>0</v>
      </c>
      <c r="R98" s="81">
        <f>O98*I98</f>
        <v>0</v>
      </c>
    </row>
    <row r="99" spans="2:18" s="1" customFormat="1" ht="93" customHeight="1" outlineLevel="4">
      <c r="B99" s="52" t="s">
        <v>189</v>
      </c>
      <c r="C99" s="53"/>
      <c r="D99" s="72" t="s">
        <v>190</v>
      </c>
      <c r="E99" s="54">
        <v>4976404138648</v>
      </c>
      <c r="F99" s="55" t="s">
        <v>191</v>
      </c>
      <c r="G99" s="56">
        <v>200</v>
      </c>
      <c r="H99" s="57">
        <v>119</v>
      </c>
      <c r="I99" s="58">
        <v>237</v>
      </c>
      <c r="J99" s="53" t="s">
        <v>38</v>
      </c>
      <c r="K99" s="58">
        <v>426</v>
      </c>
      <c r="L99" s="53" t="s">
        <v>38</v>
      </c>
      <c r="M99" s="58">
        <v>474</v>
      </c>
      <c r="N99" s="53" t="s">
        <v>38</v>
      </c>
      <c r="O99" s="59"/>
      <c r="P99" s="60">
        <f>O99*0.001</f>
        <v>0</v>
      </c>
      <c r="Q99" s="60">
        <f>O99*0.057</f>
        <v>0</v>
      </c>
      <c r="R99" s="81">
        <f>O99*I99</f>
        <v>0</v>
      </c>
    </row>
    <row r="100" spans="2:18" s="1" customFormat="1" ht="93" customHeight="1" outlineLevel="4">
      <c r="B100" s="52" t="s">
        <v>192</v>
      </c>
      <c r="C100" s="53"/>
      <c r="D100" s="72" t="s">
        <v>193</v>
      </c>
      <c r="E100" s="54">
        <v>4976404154006</v>
      </c>
      <c r="F100" s="55" t="s">
        <v>194</v>
      </c>
      <c r="G100" s="56">
        <v>200</v>
      </c>
      <c r="H100" s="57">
        <v>175</v>
      </c>
      <c r="I100" s="58">
        <v>199</v>
      </c>
      <c r="J100" s="53" t="s">
        <v>38</v>
      </c>
      <c r="K100" s="58">
        <v>359</v>
      </c>
      <c r="L100" s="53" t="s">
        <v>38</v>
      </c>
      <c r="M100" s="58">
        <v>399</v>
      </c>
      <c r="N100" s="53" t="s">
        <v>38</v>
      </c>
      <c r="O100" s="59"/>
      <c r="P100" s="60">
        <f>O100*0.001</f>
        <v>0</v>
      </c>
      <c r="Q100" s="60">
        <f>O100*0.05</f>
        <v>0</v>
      </c>
      <c r="R100" s="81">
        <f>O100*I100</f>
        <v>0</v>
      </c>
    </row>
    <row r="101" spans="2:18" s="1" customFormat="1" ht="93" customHeight="1" outlineLevel="4">
      <c r="B101" s="52" t="s">
        <v>195</v>
      </c>
      <c r="C101" s="53"/>
      <c r="D101" s="72" t="s">
        <v>196</v>
      </c>
      <c r="E101" s="54">
        <v>4976404153900</v>
      </c>
      <c r="F101" s="55" t="s">
        <v>197</v>
      </c>
      <c r="G101" s="56">
        <v>200</v>
      </c>
      <c r="H101" s="57">
        <v>167</v>
      </c>
      <c r="I101" s="58">
        <v>249</v>
      </c>
      <c r="J101" s="53" t="s">
        <v>38</v>
      </c>
      <c r="K101" s="58">
        <v>448</v>
      </c>
      <c r="L101" s="53" t="s">
        <v>38</v>
      </c>
      <c r="M101" s="58">
        <v>498</v>
      </c>
      <c r="N101" s="53" t="s">
        <v>38</v>
      </c>
      <c r="O101" s="59"/>
      <c r="P101" s="60">
        <f>O101*0.001</f>
        <v>0</v>
      </c>
      <c r="Q101" s="60">
        <f>O101*0.067</f>
        <v>0</v>
      </c>
      <c r="R101" s="81">
        <f>O101*I101</f>
        <v>0</v>
      </c>
    </row>
    <row r="102" spans="2:18" s="1" customFormat="1" ht="93" customHeight="1" outlineLevel="4">
      <c r="B102" s="52" t="s">
        <v>198</v>
      </c>
      <c r="C102" s="53"/>
      <c r="D102" s="72" t="s">
        <v>199</v>
      </c>
      <c r="E102" s="54">
        <v>4976404154334</v>
      </c>
      <c r="F102" s="55" t="s">
        <v>200</v>
      </c>
      <c r="G102" s="56">
        <v>240</v>
      </c>
      <c r="H102" s="62" t="s">
        <v>44</v>
      </c>
      <c r="I102" s="58">
        <v>445</v>
      </c>
      <c r="J102" s="53" t="s">
        <v>38</v>
      </c>
      <c r="K102" s="58">
        <v>711</v>
      </c>
      <c r="L102" s="53" t="s">
        <v>38</v>
      </c>
      <c r="M102" s="58">
        <v>790</v>
      </c>
      <c r="N102" s="53" t="s">
        <v>38</v>
      </c>
      <c r="O102" s="59"/>
      <c r="P102" s="60">
        <f>O102*0.001</f>
        <v>0</v>
      </c>
      <c r="Q102" s="60">
        <f>O102*0.051</f>
        <v>0</v>
      </c>
      <c r="R102" s="81">
        <f>O102*I102</f>
        <v>0</v>
      </c>
    </row>
    <row r="103" spans="2:18" s="1" customFormat="1" ht="93" customHeight="1" outlineLevel="4">
      <c r="B103" s="52" t="s">
        <v>201</v>
      </c>
      <c r="C103" s="53"/>
      <c r="D103" s="72" t="s">
        <v>202</v>
      </c>
      <c r="E103" s="54">
        <v>4976404154310</v>
      </c>
      <c r="F103" s="55" t="s">
        <v>203</v>
      </c>
      <c r="G103" s="56">
        <v>240</v>
      </c>
      <c r="H103" s="62" t="s">
        <v>44</v>
      </c>
      <c r="I103" s="58">
        <v>501</v>
      </c>
      <c r="J103" s="53" t="s">
        <v>38</v>
      </c>
      <c r="K103" s="58">
        <v>801</v>
      </c>
      <c r="L103" s="53" t="s">
        <v>38</v>
      </c>
      <c r="M103" s="58">
        <v>890</v>
      </c>
      <c r="N103" s="53" t="s">
        <v>38</v>
      </c>
      <c r="O103" s="59"/>
      <c r="P103" s="60">
        <f>O103*0.001</f>
        <v>0</v>
      </c>
      <c r="Q103" s="60">
        <f>O103*0.051</f>
        <v>0</v>
      </c>
      <c r="R103" s="81">
        <f>O103*I103</f>
        <v>0</v>
      </c>
    </row>
    <row r="104" spans="2:18" s="1" customFormat="1" ht="93" customHeight="1" outlineLevel="4">
      <c r="B104" s="52" t="s">
        <v>204</v>
      </c>
      <c r="C104" s="53"/>
      <c r="D104" s="72" t="s">
        <v>205</v>
      </c>
      <c r="E104" s="54">
        <v>4976404154341</v>
      </c>
      <c r="F104" s="55" t="s">
        <v>203</v>
      </c>
      <c r="G104" s="56">
        <v>240</v>
      </c>
      <c r="H104" s="62" t="s">
        <v>44</v>
      </c>
      <c r="I104" s="58">
        <v>501</v>
      </c>
      <c r="J104" s="53" t="s">
        <v>38</v>
      </c>
      <c r="K104" s="58">
        <v>801</v>
      </c>
      <c r="L104" s="53" t="s">
        <v>38</v>
      </c>
      <c r="M104" s="58">
        <v>890</v>
      </c>
      <c r="N104" s="53" t="s">
        <v>38</v>
      </c>
      <c r="O104" s="59"/>
      <c r="P104" s="60">
        <f>O104*0.001</f>
        <v>0</v>
      </c>
      <c r="Q104" s="60">
        <f>O104*0.051</f>
        <v>0</v>
      </c>
      <c r="R104" s="81">
        <f>O104*I104</f>
        <v>0</v>
      </c>
    </row>
    <row r="105" spans="2:18" s="1" customFormat="1" ht="93" customHeight="1" outlineLevel="4">
      <c r="B105" s="52" t="s">
        <v>206</v>
      </c>
      <c r="C105" s="53"/>
      <c r="D105" s="72" t="s">
        <v>207</v>
      </c>
      <c r="E105" s="54">
        <v>4976404154396</v>
      </c>
      <c r="F105" s="55" t="s">
        <v>203</v>
      </c>
      <c r="G105" s="56">
        <v>240</v>
      </c>
      <c r="H105" s="57">
        <v>286</v>
      </c>
      <c r="I105" s="58">
        <v>501</v>
      </c>
      <c r="J105" s="53" t="s">
        <v>38</v>
      </c>
      <c r="K105" s="58">
        <v>801</v>
      </c>
      <c r="L105" s="53" t="s">
        <v>38</v>
      </c>
      <c r="M105" s="58">
        <v>890</v>
      </c>
      <c r="N105" s="53" t="s">
        <v>38</v>
      </c>
      <c r="O105" s="59"/>
      <c r="P105" s="60">
        <f>O105*0.001</f>
        <v>0</v>
      </c>
      <c r="Q105" s="60">
        <f>O105*0.051</f>
        <v>0</v>
      </c>
      <c r="R105" s="81">
        <f>O105*I105</f>
        <v>0</v>
      </c>
    </row>
    <row r="106" spans="2:18" s="1" customFormat="1" ht="12" customHeight="1" outlineLevel="3">
      <c r="B106" s="45" t="s">
        <v>208</v>
      </c>
      <c r="C106" s="46"/>
      <c r="D106" s="47"/>
      <c r="E106" s="47"/>
      <c r="F106" s="48"/>
      <c r="G106" s="49"/>
      <c r="H106" s="50"/>
      <c r="I106" s="49"/>
      <c r="J106" s="49"/>
      <c r="K106" s="49"/>
      <c r="L106" s="49"/>
      <c r="M106" s="49"/>
      <c r="N106" s="49"/>
      <c r="O106" s="51"/>
      <c r="P106" s="51"/>
      <c r="Q106" s="51"/>
      <c r="R106" s="51"/>
    </row>
    <row r="107" spans="2:18" s="1" customFormat="1" ht="93" customHeight="1" outlineLevel="4">
      <c r="B107" s="52" t="s">
        <v>209</v>
      </c>
      <c r="C107" s="53"/>
      <c r="D107" s="72" t="s">
        <v>210</v>
      </c>
      <c r="E107" s="54">
        <v>4976404309949</v>
      </c>
      <c r="F107" s="55" t="s">
        <v>211</v>
      </c>
      <c r="G107" s="56">
        <v>100</v>
      </c>
      <c r="H107" s="57">
        <v>22</v>
      </c>
      <c r="I107" s="58">
        <v>49</v>
      </c>
      <c r="J107" s="53" t="s">
        <v>38</v>
      </c>
      <c r="K107" s="58">
        <v>89</v>
      </c>
      <c r="L107" s="53" t="s">
        <v>38</v>
      </c>
      <c r="M107" s="58">
        <v>99</v>
      </c>
      <c r="N107" s="53" t="s">
        <v>38</v>
      </c>
      <c r="O107" s="59"/>
      <c r="P107" s="60">
        <f>O107*0.001</f>
        <v>0</v>
      </c>
      <c r="Q107" s="60">
        <f>O107*0.022</f>
        <v>0</v>
      </c>
      <c r="R107" s="81">
        <f>O107*I107</f>
        <v>0</v>
      </c>
    </row>
    <row r="108" spans="2:18" s="1" customFormat="1" ht="93" customHeight="1" outlineLevel="4">
      <c r="B108" s="52" t="s">
        <v>212</v>
      </c>
      <c r="C108" s="53"/>
      <c r="D108" s="72" t="s">
        <v>213</v>
      </c>
      <c r="E108" s="54">
        <v>4976404344414</v>
      </c>
      <c r="F108" s="55" t="s">
        <v>214</v>
      </c>
      <c r="G108" s="56">
        <v>200</v>
      </c>
      <c r="H108" s="57">
        <v>108</v>
      </c>
      <c r="I108" s="58">
        <v>49</v>
      </c>
      <c r="J108" s="53" t="s">
        <v>38</v>
      </c>
      <c r="K108" s="58">
        <v>89</v>
      </c>
      <c r="L108" s="53" t="s">
        <v>38</v>
      </c>
      <c r="M108" s="58">
        <v>99</v>
      </c>
      <c r="N108" s="53" t="s">
        <v>38</v>
      </c>
      <c r="O108" s="59"/>
      <c r="P108" s="60">
        <f>O108*0.001</f>
        <v>0</v>
      </c>
      <c r="Q108" s="60">
        <f>O108*0.012</f>
        <v>0</v>
      </c>
      <c r="R108" s="81">
        <f>O108*I108</f>
        <v>0</v>
      </c>
    </row>
    <row r="109" spans="2:18" s="1" customFormat="1" ht="93" customHeight="1" outlineLevel="4">
      <c r="B109" s="52" t="s">
        <v>215</v>
      </c>
      <c r="C109" s="53"/>
      <c r="D109" s="72" t="s">
        <v>216</v>
      </c>
      <c r="E109" s="54">
        <v>4976404344445</v>
      </c>
      <c r="F109" s="55" t="s">
        <v>214</v>
      </c>
      <c r="G109" s="56">
        <v>200</v>
      </c>
      <c r="H109" s="57">
        <v>65</v>
      </c>
      <c r="I109" s="58">
        <v>49</v>
      </c>
      <c r="J109" s="53" t="s">
        <v>38</v>
      </c>
      <c r="K109" s="58">
        <v>89</v>
      </c>
      <c r="L109" s="53" t="s">
        <v>38</v>
      </c>
      <c r="M109" s="58">
        <v>99</v>
      </c>
      <c r="N109" s="53" t="s">
        <v>38</v>
      </c>
      <c r="O109" s="59"/>
      <c r="P109" s="60">
        <f>O109*0.001</f>
        <v>0</v>
      </c>
      <c r="Q109" s="60">
        <f>O109*0.012</f>
        <v>0</v>
      </c>
      <c r="R109" s="81">
        <f>O109*I109</f>
        <v>0</v>
      </c>
    </row>
    <row r="110" spans="2:18" s="1" customFormat="1" ht="93" customHeight="1" outlineLevel="4">
      <c r="B110" s="52" t="s">
        <v>217</v>
      </c>
      <c r="C110" s="53"/>
      <c r="D110" s="72" t="s">
        <v>218</v>
      </c>
      <c r="E110" s="54">
        <v>4976404344339</v>
      </c>
      <c r="F110" s="55" t="s">
        <v>219</v>
      </c>
      <c r="G110" s="56">
        <v>100</v>
      </c>
      <c r="H110" s="57">
        <v>51</v>
      </c>
      <c r="I110" s="58">
        <v>113</v>
      </c>
      <c r="J110" s="53" t="s">
        <v>38</v>
      </c>
      <c r="K110" s="58">
        <v>203</v>
      </c>
      <c r="L110" s="53" t="s">
        <v>38</v>
      </c>
      <c r="M110" s="58">
        <v>226</v>
      </c>
      <c r="N110" s="53" t="s">
        <v>38</v>
      </c>
      <c r="O110" s="59"/>
      <c r="P110" s="60">
        <f>O110*0.001</f>
        <v>0</v>
      </c>
      <c r="Q110" s="60">
        <f>O110*0.016</f>
        <v>0</v>
      </c>
      <c r="R110" s="81">
        <f>O110*I110</f>
        <v>0</v>
      </c>
    </row>
    <row r="111" spans="2:18" s="1" customFormat="1" ht="93" customHeight="1" outlineLevel="4">
      <c r="B111" s="52" t="s">
        <v>220</v>
      </c>
      <c r="C111" s="53"/>
      <c r="D111" s="72" t="s">
        <v>221</v>
      </c>
      <c r="E111" s="54">
        <v>4976404344315</v>
      </c>
      <c r="F111" s="55" t="s">
        <v>219</v>
      </c>
      <c r="G111" s="56">
        <v>100</v>
      </c>
      <c r="H111" s="57">
        <v>24</v>
      </c>
      <c r="I111" s="58">
        <v>113</v>
      </c>
      <c r="J111" s="53" t="s">
        <v>38</v>
      </c>
      <c r="K111" s="58">
        <v>203</v>
      </c>
      <c r="L111" s="53" t="s">
        <v>38</v>
      </c>
      <c r="M111" s="58">
        <v>226</v>
      </c>
      <c r="N111" s="53" t="s">
        <v>38</v>
      </c>
      <c r="O111" s="59"/>
      <c r="P111" s="60">
        <f>O111*0</f>
        <v>0</v>
      </c>
      <c r="Q111" s="60">
        <f>O111*0.016</f>
        <v>0</v>
      </c>
      <c r="R111" s="81">
        <f>O111*I111</f>
        <v>0</v>
      </c>
    </row>
    <row r="112" spans="2:18" s="1" customFormat="1" ht="93" customHeight="1" outlineLevel="4">
      <c r="B112" s="52" t="s">
        <v>222</v>
      </c>
      <c r="C112" s="53"/>
      <c r="D112" s="72" t="s">
        <v>223</v>
      </c>
      <c r="E112" s="54">
        <v>4976404354178</v>
      </c>
      <c r="F112" s="55" t="s">
        <v>224</v>
      </c>
      <c r="G112" s="73">
        <v>1000</v>
      </c>
      <c r="H112" s="62" t="s">
        <v>44</v>
      </c>
      <c r="I112" s="58">
        <v>25</v>
      </c>
      <c r="J112" s="53" t="s">
        <v>38</v>
      </c>
      <c r="K112" s="58">
        <v>45</v>
      </c>
      <c r="L112" s="53" t="s">
        <v>38</v>
      </c>
      <c r="M112" s="58">
        <v>49</v>
      </c>
      <c r="N112" s="53" t="s">
        <v>38</v>
      </c>
      <c r="O112" s="59"/>
      <c r="P112" s="60">
        <f>O112*0.001</f>
        <v>0</v>
      </c>
      <c r="Q112" s="60">
        <f>O112*0.008</f>
        <v>0</v>
      </c>
      <c r="R112" s="81">
        <f>O112*I112</f>
        <v>0</v>
      </c>
    </row>
    <row r="113" spans="2:18" s="1" customFormat="1" ht="12" customHeight="1" outlineLevel="3">
      <c r="B113" s="45" t="s">
        <v>225</v>
      </c>
      <c r="C113" s="46"/>
      <c r="D113" s="47"/>
      <c r="E113" s="47"/>
      <c r="F113" s="48"/>
      <c r="G113" s="49"/>
      <c r="H113" s="50"/>
      <c r="I113" s="49"/>
      <c r="J113" s="49"/>
      <c r="K113" s="49"/>
      <c r="L113" s="49"/>
      <c r="M113" s="49"/>
      <c r="N113" s="49"/>
      <c r="O113" s="51"/>
      <c r="P113" s="51"/>
      <c r="Q113" s="51"/>
      <c r="R113" s="51"/>
    </row>
    <row r="114" spans="2:18" s="1" customFormat="1" ht="93" customHeight="1" outlineLevel="4">
      <c r="B114" s="52" t="s">
        <v>226</v>
      </c>
      <c r="C114" s="53"/>
      <c r="D114" s="72" t="s">
        <v>227</v>
      </c>
      <c r="E114" s="54">
        <v>4976404217091</v>
      </c>
      <c r="F114" s="55" t="s">
        <v>228</v>
      </c>
      <c r="G114" s="56">
        <v>250</v>
      </c>
      <c r="H114" s="57">
        <v>60</v>
      </c>
      <c r="I114" s="58">
        <v>79</v>
      </c>
      <c r="J114" s="53" t="s">
        <v>38</v>
      </c>
      <c r="K114" s="58">
        <v>142</v>
      </c>
      <c r="L114" s="53" t="s">
        <v>38</v>
      </c>
      <c r="M114" s="58">
        <v>158</v>
      </c>
      <c r="N114" s="53" t="s">
        <v>38</v>
      </c>
      <c r="O114" s="59"/>
      <c r="P114" s="60">
        <f>O114*0.001</f>
        <v>0</v>
      </c>
      <c r="Q114" s="60">
        <f>O114*0.016</f>
        <v>0</v>
      </c>
      <c r="R114" s="81">
        <f>O114*I114</f>
        <v>0</v>
      </c>
    </row>
    <row r="115" spans="2:18" s="1" customFormat="1" ht="93" customHeight="1" outlineLevel="4">
      <c r="B115" s="52" t="s">
        <v>229</v>
      </c>
      <c r="C115" s="53"/>
      <c r="D115" s="72" t="s">
        <v>230</v>
      </c>
      <c r="E115" s="54">
        <v>4976404217053</v>
      </c>
      <c r="F115" s="55" t="s">
        <v>228</v>
      </c>
      <c r="G115" s="56">
        <v>250</v>
      </c>
      <c r="H115" s="57">
        <v>141</v>
      </c>
      <c r="I115" s="58">
        <v>79</v>
      </c>
      <c r="J115" s="53" t="s">
        <v>38</v>
      </c>
      <c r="K115" s="58">
        <v>142</v>
      </c>
      <c r="L115" s="53" t="s">
        <v>38</v>
      </c>
      <c r="M115" s="58">
        <v>158</v>
      </c>
      <c r="N115" s="53" t="s">
        <v>38</v>
      </c>
      <c r="O115" s="59"/>
      <c r="P115" s="60">
        <f>O115*0.001</f>
        <v>0</v>
      </c>
      <c r="Q115" s="60">
        <f>O115*0.016</f>
        <v>0</v>
      </c>
      <c r="R115" s="81">
        <f>O115*I115</f>
        <v>0</v>
      </c>
    </row>
    <row r="116" spans="2:18" s="1" customFormat="1" ht="93" customHeight="1" outlineLevel="4">
      <c r="B116" s="52" t="s">
        <v>231</v>
      </c>
      <c r="C116" s="53"/>
      <c r="D116" s="72" t="s">
        <v>232</v>
      </c>
      <c r="E116" s="54">
        <v>4976404217046</v>
      </c>
      <c r="F116" s="55" t="s">
        <v>228</v>
      </c>
      <c r="G116" s="56">
        <v>250</v>
      </c>
      <c r="H116" s="57">
        <v>33</v>
      </c>
      <c r="I116" s="58">
        <v>79</v>
      </c>
      <c r="J116" s="53" t="s">
        <v>38</v>
      </c>
      <c r="K116" s="58">
        <v>142</v>
      </c>
      <c r="L116" s="53" t="s">
        <v>38</v>
      </c>
      <c r="M116" s="58">
        <v>158</v>
      </c>
      <c r="N116" s="53" t="s">
        <v>38</v>
      </c>
      <c r="O116" s="59"/>
      <c r="P116" s="60">
        <f>O116*0.001</f>
        <v>0</v>
      </c>
      <c r="Q116" s="60">
        <f>O116*0.016</f>
        <v>0</v>
      </c>
      <c r="R116" s="81">
        <f>O116*I116</f>
        <v>0</v>
      </c>
    </row>
    <row r="117" spans="2:18" s="1" customFormat="1" ht="93" customHeight="1" outlineLevel="4">
      <c r="B117" s="52" t="s">
        <v>233</v>
      </c>
      <c r="C117" s="53"/>
      <c r="D117" s="72" t="s">
        <v>234</v>
      </c>
      <c r="E117" s="54">
        <v>4976404209645</v>
      </c>
      <c r="F117" s="55" t="s">
        <v>235</v>
      </c>
      <c r="G117" s="56">
        <v>200</v>
      </c>
      <c r="H117" s="57">
        <v>101</v>
      </c>
      <c r="I117" s="58">
        <v>49</v>
      </c>
      <c r="J117" s="53" t="s">
        <v>38</v>
      </c>
      <c r="K117" s="58">
        <v>89</v>
      </c>
      <c r="L117" s="53" t="s">
        <v>38</v>
      </c>
      <c r="M117" s="58">
        <v>99</v>
      </c>
      <c r="N117" s="53" t="s">
        <v>38</v>
      </c>
      <c r="O117" s="59"/>
      <c r="P117" s="60">
        <f>O117*0.001</f>
        <v>0</v>
      </c>
      <c r="Q117" s="60">
        <f>O117*0.048</f>
        <v>0</v>
      </c>
      <c r="R117" s="81">
        <f>O117*I117</f>
        <v>0</v>
      </c>
    </row>
    <row r="118" spans="2:18" s="1" customFormat="1" ht="93" customHeight="1" outlineLevel="4">
      <c r="B118" s="52" t="s">
        <v>236</v>
      </c>
      <c r="C118" s="53"/>
      <c r="D118" s="72" t="s">
        <v>237</v>
      </c>
      <c r="E118" s="54">
        <v>4976404248552</v>
      </c>
      <c r="F118" s="55" t="s">
        <v>238</v>
      </c>
      <c r="G118" s="56">
        <v>100</v>
      </c>
      <c r="H118" s="62" t="s">
        <v>44</v>
      </c>
      <c r="I118" s="58">
        <v>139</v>
      </c>
      <c r="J118" s="53" t="s">
        <v>38</v>
      </c>
      <c r="K118" s="58">
        <v>249</v>
      </c>
      <c r="L118" s="53" t="s">
        <v>38</v>
      </c>
      <c r="M118" s="58">
        <v>279</v>
      </c>
      <c r="N118" s="53" t="s">
        <v>38</v>
      </c>
      <c r="O118" s="59"/>
      <c r="P118" s="60">
        <f>O118*0.001</f>
        <v>0</v>
      </c>
      <c r="Q118" s="60">
        <f>O118*0.058</f>
        <v>0</v>
      </c>
      <c r="R118" s="81">
        <f>O118*I118</f>
        <v>0</v>
      </c>
    </row>
    <row r="119" spans="2:18" s="1" customFormat="1" ht="93" customHeight="1" outlineLevel="4">
      <c r="B119" s="52" t="s">
        <v>239</v>
      </c>
      <c r="C119" s="53"/>
      <c r="D119" s="72" t="s">
        <v>240</v>
      </c>
      <c r="E119" s="54">
        <v>4976404248613</v>
      </c>
      <c r="F119" s="55" t="s">
        <v>241</v>
      </c>
      <c r="G119" s="56">
        <v>80</v>
      </c>
      <c r="H119" s="57">
        <v>89</v>
      </c>
      <c r="I119" s="58">
        <v>99</v>
      </c>
      <c r="J119" s="53" t="s">
        <v>38</v>
      </c>
      <c r="K119" s="58">
        <v>179</v>
      </c>
      <c r="L119" s="53" t="s">
        <v>38</v>
      </c>
      <c r="M119" s="58">
        <v>199</v>
      </c>
      <c r="N119" s="53" t="s">
        <v>38</v>
      </c>
      <c r="O119" s="59"/>
      <c r="P119" s="60">
        <f>O119*0.002</f>
        <v>0</v>
      </c>
      <c r="Q119" s="60">
        <f>O119*0.125</f>
        <v>0</v>
      </c>
      <c r="R119" s="81">
        <f>O119*I119</f>
        <v>0</v>
      </c>
    </row>
    <row r="120" spans="2:18" s="1" customFormat="1" ht="93" customHeight="1" outlineLevel="4">
      <c r="B120" s="52" t="s">
        <v>242</v>
      </c>
      <c r="C120" s="53"/>
      <c r="D120" s="72" t="s">
        <v>243</v>
      </c>
      <c r="E120" s="54">
        <v>4976404215325</v>
      </c>
      <c r="F120" s="55" t="s">
        <v>244</v>
      </c>
      <c r="G120" s="56">
        <v>30</v>
      </c>
      <c r="H120" s="57">
        <v>45</v>
      </c>
      <c r="I120" s="58">
        <v>111</v>
      </c>
      <c r="J120" s="53" t="s">
        <v>38</v>
      </c>
      <c r="K120" s="58">
        <v>199</v>
      </c>
      <c r="L120" s="53" t="s">
        <v>38</v>
      </c>
      <c r="M120" s="58">
        <v>222</v>
      </c>
      <c r="N120" s="53" t="s">
        <v>38</v>
      </c>
      <c r="O120" s="59"/>
      <c r="P120" s="60">
        <f>O120*0.002</f>
        <v>0</v>
      </c>
      <c r="Q120" s="60">
        <f>O120*0.148</f>
        <v>0</v>
      </c>
      <c r="R120" s="81">
        <f>O120*I120</f>
        <v>0</v>
      </c>
    </row>
    <row r="121" spans="2:18" s="1" customFormat="1" ht="93" customHeight="1" outlineLevel="4">
      <c r="B121" s="52" t="s">
        <v>245</v>
      </c>
      <c r="C121" s="53"/>
      <c r="D121" s="72" t="s">
        <v>246</v>
      </c>
      <c r="E121" s="54">
        <v>4976404215332</v>
      </c>
      <c r="F121" s="55" t="s">
        <v>244</v>
      </c>
      <c r="G121" s="56">
        <v>30</v>
      </c>
      <c r="H121" s="57">
        <v>49</v>
      </c>
      <c r="I121" s="58">
        <v>111</v>
      </c>
      <c r="J121" s="53" t="s">
        <v>38</v>
      </c>
      <c r="K121" s="58">
        <v>199</v>
      </c>
      <c r="L121" s="53" t="s">
        <v>38</v>
      </c>
      <c r="M121" s="58">
        <v>222</v>
      </c>
      <c r="N121" s="53" t="s">
        <v>38</v>
      </c>
      <c r="O121" s="59"/>
      <c r="P121" s="60">
        <f>O121*0.002</f>
        <v>0</v>
      </c>
      <c r="Q121" s="60">
        <f>O121*0.148</f>
        <v>0</v>
      </c>
      <c r="R121" s="81">
        <f>O121*I121</f>
        <v>0</v>
      </c>
    </row>
    <row r="122" spans="2:18" s="1" customFormat="1" ht="93" customHeight="1" outlineLevel="4">
      <c r="B122" s="52" t="s">
        <v>247</v>
      </c>
      <c r="C122" s="53"/>
      <c r="D122" s="72" t="s">
        <v>248</v>
      </c>
      <c r="E122" s="54">
        <v>4976404215318</v>
      </c>
      <c r="F122" s="55" t="s">
        <v>244</v>
      </c>
      <c r="G122" s="56">
        <v>30</v>
      </c>
      <c r="H122" s="57">
        <v>67</v>
      </c>
      <c r="I122" s="58">
        <v>111</v>
      </c>
      <c r="J122" s="53" t="s">
        <v>38</v>
      </c>
      <c r="K122" s="58">
        <v>199</v>
      </c>
      <c r="L122" s="53" t="s">
        <v>38</v>
      </c>
      <c r="M122" s="58">
        <v>222</v>
      </c>
      <c r="N122" s="53" t="s">
        <v>38</v>
      </c>
      <c r="O122" s="59"/>
      <c r="P122" s="60">
        <f>O122*0.002</f>
        <v>0</v>
      </c>
      <c r="Q122" s="60">
        <f>O122*0.148</f>
        <v>0</v>
      </c>
      <c r="R122" s="81">
        <f>O122*I122</f>
        <v>0</v>
      </c>
    </row>
    <row r="123" spans="2:18" s="1" customFormat="1" ht="93" customHeight="1" outlineLevel="4">
      <c r="B123" s="52" t="s">
        <v>249</v>
      </c>
      <c r="C123" s="53"/>
      <c r="D123" s="72" t="s">
        <v>250</v>
      </c>
      <c r="E123" s="54">
        <v>4976404215349</v>
      </c>
      <c r="F123" s="55" t="s">
        <v>244</v>
      </c>
      <c r="G123" s="56">
        <v>30</v>
      </c>
      <c r="H123" s="57">
        <v>158</v>
      </c>
      <c r="I123" s="58">
        <v>111</v>
      </c>
      <c r="J123" s="53" t="s">
        <v>38</v>
      </c>
      <c r="K123" s="58">
        <v>199</v>
      </c>
      <c r="L123" s="53" t="s">
        <v>38</v>
      </c>
      <c r="M123" s="58">
        <v>222</v>
      </c>
      <c r="N123" s="53" t="s">
        <v>38</v>
      </c>
      <c r="O123" s="59"/>
      <c r="P123" s="60">
        <f>O123*0.002</f>
        <v>0</v>
      </c>
      <c r="Q123" s="60">
        <f>O123*0.148</f>
        <v>0</v>
      </c>
      <c r="R123" s="81">
        <f>O123*I123</f>
        <v>0</v>
      </c>
    </row>
    <row r="124" spans="2:18" s="1" customFormat="1" ht="93" customHeight="1" outlineLevel="4">
      <c r="B124" s="52" t="s">
        <v>251</v>
      </c>
      <c r="C124" s="53"/>
      <c r="D124" s="72" t="s">
        <v>252</v>
      </c>
      <c r="E124" s="54">
        <v>4976404225713</v>
      </c>
      <c r="F124" s="55" t="s">
        <v>253</v>
      </c>
      <c r="G124" s="56">
        <v>150</v>
      </c>
      <c r="H124" s="57">
        <v>95</v>
      </c>
      <c r="I124" s="58">
        <v>99</v>
      </c>
      <c r="J124" s="53" t="s">
        <v>38</v>
      </c>
      <c r="K124" s="58">
        <v>179</v>
      </c>
      <c r="L124" s="53" t="s">
        <v>38</v>
      </c>
      <c r="M124" s="58">
        <v>199</v>
      </c>
      <c r="N124" s="53" t="s">
        <v>38</v>
      </c>
      <c r="O124" s="59"/>
      <c r="P124" s="60">
        <f>O124*0.001</f>
        <v>0</v>
      </c>
      <c r="Q124" s="60">
        <f>O124*0.066</f>
        <v>0</v>
      </c>
      <c r="R124" s="81">
        <f>O124*I124</f>
        <v>0</v>
      </c>
    </row>
    <row r="125" spans="2:18" s="1" customFormat="1" ht="93" customHeight="1" outlineLevel="4">
      <c r="B125" s="52" t="s">
        <v>254</v>
      </c>
      <c r="C125" s="53"/>
      <c r="D125" s="72" t="s">
        <v>255</v>
      </c>
      <c r="E125" s="54">
        <v>4976404210009</v>
      </c>
      <c r="F125" s="55" t="s">
        <v>256</v>
      </c>
      <c r="G125" s="56">
        <v>150</v>
      </c>
      <c r="H125" s="57">
        <v>101</v>
      </c>
      <c r="I125" s="58">
        <v>99</v>
      </c>
      <c r="J125" s="53" t="s">
        <v>38</v>
      </c>
      <c r="K125" s="58">
        <v>179</v>
      </c>
      <c r="L125" s="53" t="s">
        <v>38</v>
      </c>
      <c r="M125" s="58">
        <v>199</v>
      </c>
      <c r="N125" s="53" t="s">
        <v>38</v>
      </c>
      <c r="O125" s="59"/>
      <c r="P125" s="60">
        <f>O125*0.001</f>
        <v>0</v>
      </c>
      <c r="Q125" s="60">
        <f>O125*0.088</f>
        <v>0</v>
      </c>
      <c r="R125" s="81">
        <f>O125*I125</f>
        <v>0</v>
      </c>
    </row>
    <row r="126" spans="2:18" s="1" customFormat="1" ht="93" customHeight="1" outlineLevel="4">
      <c r="B126" s="52" t="s">
        <v>257</v>
      </c>
      <c r="C126" s="53"/>
      <c r="D126" s="72" t="s">
        <v>258</v>
      </c>
      <c r="E126" s="54">
        <v>4976404260233</v>
      </c>
      <c r="F126" s="55" t="s">
        <v>259</v>
      </c>
      <c r="G126" s="56">
        <v>150</v>
      </c>
      <c r="H126" s="57">
        <v>130</v>
      </c>
      <c r="I126" s="58">
        <v>99</v>
      </c>
      <c r="J126" s="53" t="s">
        <v>38</v>
      </c>
      <c r="K126" s="58">
        <v>179</v>
      </c>
      <c r="L126" s="53" t="s">
        <v>38</v>
      </c>
      <c r="M126" s="58">
        <v>199</v>
      </c>
      <c r="N126" s="53" t="s">
        <v>38</v>
      </c>
      <c r="O126" s="59"/>
      <c r="P126" s="60">
        <f>O126*0.001</f>
        <v>0</v>
      </c>
      <c r="Q126" s="60">
        <f>O126*0.089</f>
        <v>0</v>
      </c>
      <c r="R126" s="81">
        <f>O126*I126</f>
        <v>0</v>
      </c>
    </row>
    <row r="127" spans="2:18" s="1" customFormat="1" ht="12" customHeight="1" outlineLevel="2">
      <c r="B127" s="38" t="s">
        <v>260</v>
      </c>
      <c r="C127" s="39"/>
      <c r="D127" s="40"/>
      <c r="E127" s="40"/>
      <c r="F127" s="41"/>
      <c r="G127" s="42"/>
      <c r="H127" s="43"/>
      <c r="I127" s="42"/>
      <c r="J127" s="42"/>
      <c r="K127" s="42"/>
      <c r="L127" s="42"/>
      <c r="M127" s="42"/>
      <c r="N127" s="42"/>
      <c r="O127" s="44"/>
      <c r="P127" s="44"/>
      <c r="Q127" s="44"/>
      <c r="R127" s="44"/>
    </row>
    <row r="128" spans="2:18" s="1" customFormat="1" ht="93" customHeight="1" outlineLevel="3">
      <c r="B128" s="52" t="s">
        <v>261</v>
      </c>
      <c r="C128" s="53"/>
      <c r="D128" s="72" t="s">
        <v>262</v>
      </c>
      <c r="E128" s="54">
        <v>4901331015038</v>
      </c>
      <c r="F128" s="55" t="s">
        <v>263</v>
      </c>
      <c r="G128" s="56">
        <v>144</v>
      </c>
      <c r="H128" s="57">
        <v>15</v>
      </c>
      <c r="I128" s="58">
        <v>393</v>
      </c>
      <c r="J128" s="53" t="s">
        <v>38</v>
      </c>
      <c r="K128" s="58">
        <v>628</v>
      </c>
      <c r="L128" s="53" t="s">
        <v>38</v>
      </c>
      <c r="M128" s="58">
        <v>699</v>
      </c>
      <c r="N128" s="53" t="s">
        <v>38</v>
      </c>
      <c r="O128" s="59"/>
      <c r="P128" s="60">
        <f>O128*0.001</f>
        <v>0</v>
      </c>
      <c r="Q128" s="60">
        <f>O128*0.05</f>
        <v>0</v>
      </c>
      <c r="R128" s="81">
        <f>O128*I128</f>
        <v>0</v>
      </c>
    </row>
    <row r="129" spans="2:18" s="1" customFormat="1" ht="93" customHeight="1" outlineLevel="3">
      <c r="B129" s="52" t="s">
        <v>264</v>
      </c>
      <c r="C129" s="53"/>
      <c r="D129" s="72" t="s">
        <v>265</v>
      </c>
      <c r="E129" s="54">
        <v>4901331015069</v>
      </c>
      <c r="F129" s="55" t="s">
        <v>266</v>
      </c>
      <c r="G129" s="56">
        <v>144</v>
      </c>
      <c r="H129" s="57">
        <v>186</v>
      </c>
      <c r="I129" s="58">
        <v>562</v>
      </c>
      <c r="J129" s="53" t="s">
        <v>38</v>
      </c>
      <c r="K129" s="58">
        <v>898</v>
      </c>
      <c r="L129" s="53" t="s">
        <v>38</v>
      </c>
      <c r="M129" s="58">
        <v>999</v>
      </c>
      <c r="N129" s="53" t="s">
        <v>38</v>
      </c>
      <c r="O129" s="59"/>
      <c r="P129" s="60">
        <f>O129*0.001</f>
        <v>0</v>
      </c>
      <c r="Q129" s="60">
        <f>O129*0.08</f>
        <v>0</v>
      </c>
      <c r="R129" s="81">
        <f>O129*I129</f>
        <v>0</v>
      </c>
    </row>
    <row r="130" spans="2:18" s="1" customFormat="1" ht="93" customHeight="1" outlineLevel="3">
      <c r="B130" s="52" t="s">
        <v>267</v>
      </c>
      <c r="C130" s="53"/>
      <c r="D130" s="72" t="s">
        <v>268</v>
      </c>
      <c r="E130" s="54">
        <v>4901331015052</v>
      </c>
      <c r="F130" s="55" t="s">
        <v>269</v>
      </c>
      <c r="G130" s="56">
        <v>144</v>
      </c>
      <c r="H130" s="62" t="s">
        <v>44</v>
      </c>
      <c r="I130" s="58">
        <v>393</v>
      </c>
      <c r="J130" s="53" t="s">
        <v>38</v>
      </c>
      <c r="K130" s="58">
        <v>628</v>
      </c>
      <c r="L130" s="53" t="s">
        <v>38</v>
      </c>
      <c r="M130" s="58">
        <v>699</v>
      </c>
      <c r="N130" s="53" t="s">
        <v>38</v>
      </c>
      <c r="O130" s="59"/>
      <c r="P130" s="60">
        <f>O130*0.001</f>
        <v>0</v>
      </c>
      <c r="Q130" s="60">
        <f>O130*0.051</f>
        <v>0</v>
      </c>
      <c r="R130" s="81">
        <f>O130*I130</f>
        <v>0</v>
      </c>
    </row>
    <row r="131" spans="2:18" s="1" customFormat="1" ht="93" customHeight="1" outlineLevel="3">
      <c r="B131" s="52" t="s">
        <v>270</v>
      </c>
      <c r="C131" s="53"/>
      <c r="D131" s="64">
        <v>1422</v>
      </c>
      <c r="E131" s="54">
        <v>4901331014222</v>
      </c>
      <c r="F131" s="55" t="s">
        <v>271</v>
      </c>
      <c r="G131" s="56">
        <v>144</v>
      </c>
      <c r="H131" s="57">
        <v>108</v>
      </c>
      <c r="I131" s="58">
        <v>393</v>
      </c>
      <c r="J131" s="53" t="s">
        <v>38</v>
      </c>
      <c r="K131" s="58">
        <v>628</v>
      </c>
      <c r="L131" s="53" t="s">
        <v>38</v>
      </c>
      <c r="M131" s="58">
        <v>699</v>
      </c>
      <c r="N131" s="53" t="s">
        <v>38</v>
      </c>
      <c r="O131" s="59"/>
      <c r="P131" s="60">
        <f>O131*0.001</f>
        <v>0</v>
      </c>
      <c r="Q131" s="60">
        <f>O131*0.08</f>
        <v>0</v>
      </c>
      <c r="R131" s="81">
        <f>O131*I131</f>
        <v>0</v>
      </c>
    </row>
    <row r="132" spans="2:18" s="1" customFormat="1" ht="12" customHeight="1" outlineLevel="2">
      <c r="B132" s="38" t="s">
        <v>272</v>
      </c>
      <c r="C132" s="39"/>
      <c r="D132" s="40"/>
      <c r="E132" s="40"/>
      <c r="F132" s="41"/>
      <c r="G132" s="42"/>
      <c r="H132" s="43"/>
      <c r="I132" s="42"/>
      <c r="J132" s="42"/>
      <c r="K132" s="42"/>
      <c r="L132" s="42"/>
      <c r="M132" s="42"/>
      <c r="N132" s="42"/>
      <c r="O132" s="44"/>
      <c r="P132" s="44"/>
      <c r="Q132" s="44"/>
      <c r="R132" s="44"/>
    </row>
    <row r="133" spans="2:18" s="1" customFormat="1" ht="12" customHeight="1" outlineLevel="3">
      <c r="B133" s="45" t="s">
        <v>141</v>
      </c>
      <c r="C133" s="46"/>
      <c r="D133" s="47"/>
      <c r="E133" s="47"/>
      <c r="F133" s="48"/>
      <c r="G133" s="49"/>
      <c r="H133" s="50"/>
      <c r="I133" s="49"/>
      <c r="J133" s="49"/>
      <c r="K133" s="49"/>
      <c r="L133" s="49"/>
      <c r="M133" s="49"/>
      <c r="N133" s="49"/>
      <c r="O133" s="51"/>
      <c r="P133" s="51"/>
      <c r="Q133" s="51"/>
      <c r="R133" s="51"/>
    </row>
    <row r="134" spans="2:18" s="1" customFormat="1" ht="93" customHeight="1" outlineLevel="4">
      <c r="B134" s="52" t="s">
        <v>273</v>
      </c>
      <c r="C134" s="53"/>
      <c r="D134" s="72" t="s">
        <v>274</v>
      </c>
      <c r="E134" s="54">
        <v>4902806355451</v>
      </c>
      <c r="F134" s="55" t="s">
        <v>275</v>
      </c>
      <c r="G134" s="56">
        <v>36</v>
      </c>
      <c r="H134" s="62" t="s">
        <v>44</v>
      </c>
      <c r="I134" s="58">
        <v>446</v>
      </c>
      <c r="J134" s="53" t="s">
        <v>38</v>
      </c>
      <c r="K134" s="58">
        <v>713</v>
      </c>
      <c r="L134" s="53" t="s">
        <v>38</v>
      </c>
      <c r="M134" s="58">
        <v>792</v>
      </c>
      <c r="N134" s="53" t="s">
        <v>38</v>
      </c>
      <c r="O134" s="59"/>
      <c r="P134" s="60">
        <f>O134*0.001</f>
        <v>0</v>
      </c>
      <c r="Q134" s="60">
        <f>O134*0.1</f>
        <v>0</v>
      </c>
      <c r="R134" s="81">
        <f>O134*I134</f>
        <v>0</v>
      </c>
    </row>
    <row r="135" spans="2:18" s="1" customFormat="1" ht="12" customHeight="1" outlineLevel="2">
      <c r="B135" s="38" t="s">
        <v>276</v>
      </c>
      <c r="C135" s="39"/>
      <c r="D135" s="40"/>
      <c r="E135" s="40"/>
      <c r="F135" s="41"/>
      <c r="G135" s="42"/>
      <c r="H135" s="43"/>
      <c r="I135" s="42"/>
      <c r="J135" s="42"/>
      <c r="K135" s="42"/>
      <c r="L135" s="42"/>
      <c r="M135" s="42"/>
      <c r="N135" s="42"/>
      <c r="O135" s="44"/>
      <c r="P135" s="44"/>
      <c r="Q135" s="44"/>
      <c r="R135" s="44"/>
    </row>
    <row r="136" spans="2:18" s="1" customFormat="1" ht="93" customHeight="1" outlineLevel="3">
      <c r="B136" s="52" t="s">
        <v>277</v>
      </c>
      <c r="C136" s="53"/>
      <c r="D136" s="54">
        <v>16184</v>
      </c>
      <c r="E136" s="54">
        <v>4902508161848</v>
      </c>
      <c r="F136" s="55" t="s">
        <v>278</v>
      </c>
      <c r="G136" s="56">
        <v>60</v>
      </c>
      <c r="H136" s="57">
        <v>131</v>
      </c>
      <c r="I136" s="58">
        <v>175</v>
      </c>
      <c r="J136" s="53" t="s">
        <v>38</v>
      </c>
      <c r="K136" s="58">
        <v>315</v>
      </c>
      <c r="L136" s="53" t="s">
        <v>38</v>
      </c>
      <c r="M136" s="58">
        <v>349</v>
      </c>
      <c r="N136" s="53" t="s">
        <v>38</v>
      </c>
      <c r="O136" s="59"/>
      <c r="P136" s="60">
        <f>O136*0.001</f>
        <v>0</v>
      </c>
      <c r="Q136" s="60">
        <f>O136*0.075</f>
        <v>0</v>
      </c>
      <c r="R136" s="81">
        <f>O136*I136</f>
        <v>0</v>
      </c>
    </row>
    <row r="137" spans="2:18" s="1" customFormat="1" ht="93" customHeight="1" outlineLevel="3">
      <c r="B137" s="52" t="s">
        <v>279</v>
      </c>
      <c r="C137" s="53"/>
      <c r="D137" s="54">
        <v>13286</v>
      </c>
      <c r="E137" s="72" t="s">
        <v>280</v>
      </c>
      <c r="F137" s="55" t="s">
        <v>281</v>
      </c>
      <c r="G137" s="56">
        <v>60</v>
      </c>
      <c r="H137" s="57">
        <v>62</v>
      </c>
      <c r="I137" s="58">
        <v>99</v>
      </c>
      <c r="J137" s="53" t="s">
        <v>38</v>
      </c>
      <c r="K137" s="58">
        <v>179</v>
      </c>
      <c r="L137" s="53" t="s">
        <v>38</v>
      </c>
      <c r="M137" s="58">
        <v>199</v>
      </c>
      <c r="N137" s="53" t="s">
        <v>38</v>
      </c>
      <c r="O137" s="59"/>
      <c r="P137" s="60">
        <f>O137*0.001</f>
        <v>0</v>
      </c>
      <c r="Q137" s="60">
        <f>O137*0.043</f>
        <v>0</v>
      </c>
      <c r="R137" s="81">
        <f>O137*I137</f>
        <v>0</v>
      </c>
    </row>
    <row r="138" spans="2:18" s="1" customFormat="1" ht="93" customHeight="1" outlineLevel="3">
      <c r="B138" s="52" t="s">
        <v>282</v>
      </c>
      <c r="C138" s="53"/>
      <c r="D138" s="64">
        <v>1825</v>
      </c>
      <c r="E138" s="72" t="s">
        <v>283</v>
      </c>
      <c r="F138" s="55" t="s">
        <v>284</v>
      </c>
      <c r="G138" s="56">
        <v>96</v>
      </c>
      <c r="H138" s="57">
        <v>10</v>
      </c>
      <c r="I138" s="58">
        <v>99</v>
      </c>
      <c r="J138" s="53" t="s">
        <v>38</v>
      </c>
      <c r="K138" s="58">
        <v>179</v>
      </c>
      <c r="L138" s="53" t="s">
        <v>38</v>
      </c>
      <c r="M138" s="58">
        <v>199</v>
      </c>
      <c r="N138" s="53" t="s">
        <v>38</v>
      </c>
      <c r="O138" s="59"/>
      <c r="P138" s="60">
        <f>O138*0.001</f>
        <v>0</v>
      </c>
      <c r="Q138" s="60">
        <f>O138*0.055</f>
        <v>0</v>
      </c>
      <c r="R138" s="81">
        <f>O138*I138</f>
        <v>0</v>
      </c>
    </row>
    <row r="139" spans="2:18" s="1" customFormat="1" ht="12" customHeight="1" outlineLevel="2">
      <c r="B139" s="38" t="s">
        <v>285</v>
      </c>
      <c r="C139" s="39"/>
      <c r="D139" s="40"/>
      <c r="E139" s="40"/>
      <c r="F139" s="41"/>
      <c r="G139" s="42"/>
      <c r="H139" s="43"/>
      <c r="I139" s="42"/>
      <c r="J139" s="42"/>
      <c r="K139" s="42"/>
      <c r="L139" s="42"/>
      <c r="M139" s="42"/>
      <c r="N139" s="42"/>
      <c r="O139" s="44"/>
      <c r="P139" s="44"/>
      <c r="Q139" s="44"/>
      <c r="R139" s="44"/>
    </row>
    <row r="140" spans="2:18" s="1" customFormat="1" ht="93" customHeight="1" outlineLevel="3">
      <c r="B140" s="52" t="s">
        <v>286</v>
      </c>
      <c r="C140" s="53"/>
      <c r="D140" s="72" t="s">
        <v>287</v>
      </c>
      <c r="E140" s="54">
        <v>4987244151612</v>
      </c>
      <c r="F140" s="55" t="s">
        <v>288</v>
      </c>
      <c r="G140" s="56">
        <v>48</v>
      </c>
      <c r="H140" s="57">
        <v>229</v>
      </c>
      <c r="I140" s="58">
        <v>110</v>
      </c>
      <c r="J140" s="53" t="s">
        <v>38</v>
      </c>
      <c r="K140" s="58">
        <v>199</v>
      </c>
      <c r="L140" s="53" t="s">
        <v>38</v>
      </c>
      <c r="M140" s="58">
        <v>220</v>
      </c>
      <c r="N140" s="53" t="s">
        <v>38</v>
      </c>
      <c r="O140" s="59"/>
      <c r="P140" s="60">
        <f>O140*0.001</f>
        <v>0</v>
      </c>
      <c r="Q140" s="60">
        <f>O140*0.165</f>
        <v>0</v>
      </c>
      <c r="R140" s="81">
        <f>O140*I140</f>
        <v>0</v>
      </c>
    </row>
    <row r="141" spans="2:18" s="1" customFormat="1" ht="93" customHeight="1" outlineLevel="3">
      <c r="B141" s="52" t="s">
        <v>289</v>
      </c>
      <c r="C141" s="53"/>
      <c r="D141" s="72" t="s">
        <v>290</v>
      </c>
      <c r="E141" s="54">
        <v>4987244151643</v>
      </c>
      <c r="F141" s="55" t="s">
        <v>291</v>
      </c>
      <c r="G141" s="56">
        <v>48</v>
      </c>
      <c r="H141" s="57">
        <v>166</v>
      </c>
      <c r="I141" s="58">
        <v>130</v>
      </c>
      <c r="J141" s="53" t="s">
        <v>38</v>
      </c>
      <c r="K141" s="58">
        <v>234</v>
      </c>
      <c r="L141" s="53" t="s">
        <v>38</v>
      </c>
      <c r="M141" s="58">
        <v>260</v>
      </c>
      <c r="N141" s="53" t="s">
        <v>38</v>
      </c>
      <c r="O141" s="59"/>
      <c r="P141" s="60">
        <f>O141*0.001</f>
        <v>0</v>
      </c>
      <c r="Q141" s="60">
        <f>O141*0.067</f>
        <v>0</v>
      </c>
      <c r="R141" s="81">
        <f>O141*I141</f>
        <v>0</v>
      </c>
    </row>
  </sheetData>
  <sheetProtection selectLockedCells="1"/>
  <mergeCells count="15">
    <mergeCell ref="R11:R12"/>
    <mergeCell ref="L8:M8"/>
    <mergeCell ref="B11:B12"/>
    <mergeCell ref="C11:C12"/>
    <mergeCell ref="D11:D12"/>
    <mergeCell ref="E11:E12"/>
    <mergeCell ref="F11:F12"/>
    <mergeCell ref="I11:J11"/>
    <mergeCell ref="K11:L11"/>
    <mergeCell ref="M11:N11"/>
    <mergeCell ref="L1:N2"/>
    <mergeCell ref="L4:M4"/>
    <mergeCell ref="L5:M5"/>
    <mergeCell ref="L6:M6"/>
    <mergeCell ref="L7:M7"/>
  </mergeCells>
  <printOptions/>
  <pageMargins left="0.75" right="0.75" top="1" bottom="1" header="0.5" footer="0.5"/>
  <pageSetup fitToHeight="9999"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Пономарев Владимир</cp:lastModifiedBy>
  <dcterms:created xsi:type="dcterms:W3CDTF">2015-05-08T06:41:33Z</dcterms:created>
  <dcterms:modified xsi:type="dcterms:W3CDTF">2015-05-08T06:41:39Z</dcterms:modified>
  <cp:category/>
  <cp:version/>
  <cp:contentType/>
  <cp:contentStatus/>
</cp:coreProperties>
</file>