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<sst xmlns="http://schemas.openxmlformats.org/spreadsheetml/2006/main" count="375" uniqueCount="199">
  <si>
    <t>ПРАЙС-ЛИСТ</t>
  </si>
  <si>
    <t>ООО "Осака", 143402, Московская область, Красногорск, 66 км МКАД, бульвар Строителей, дом № 4, корпус 1
тел.: +7 499 7500 789, info@japonica.ru,
http://www.japonica.ru</t>
  </si>
  <si>
    <t>Утверждённая форма заказа покупателя</t>
  </si>
  <si>
    <t>Цены указаны согласно профилю клиента на:</t>
  </si>
  <si>
    <t>ИТОГО В ЗАКАЗЕ:</t>
  </si>
  <si>
    <t>23.11.2015</t>
  </si>
  <si>
    <t>Объём, м3</t>
  </si>
  <si>
    <t>Количество, шт.</t>
  </si>
  <si>
    <t>Масса, кг</t>
  </si>
  <si>
    <t>Стоимость, руб.</t>
  </si>
  <si>
    <t>Заполнять строго в штуках!</t>
  </si>
  <si>
    <t>Ценовая группа/ Номенклатура/ Характеристика номенклатуры</t>
  </si>
  <si>
    <t>Изображение</t>
  </si>
  <si>
    <t>Артикул</t>
  </si>
  <si>
    <t>Штрихкод</t>
  </si>
  <si>
    <t>Описание</t>
  </si>
  <si>
    <t>штук  в</t>
  </si>
  <si>
    <t>Остаток</t>
  </si>
  <si>
    <t>*ОПТ</t>
  </si>
  <si>
    <t>*МРЦ</t>
  </si>
  <si>
    <t>*РРЦ</t>
  </si>
  <si>
    <t>Заказ,</t>
  </si>
  <si>
    <t>объём,</t>
  </si>
  <si>
    <t>масса,</t>
  </si>
  <si>
    <t>Сумма</t>
  </si>
  <si>
    <t>коробке</t>
  </si>
  <si>
    <t>на складе</t>
  </si>
  <si>
    <t>Цена</t>
  </si>
  <si>
    <t>Ед.</t>
  </si>
  <si>
    <t>шт.</t>
  </si>
  <si>
    <t>всего м3</t>
  </si>
  <si>
    <t>всего кг</t>
  </si>
  <si>
    <t>Наименование</t>
  </si>
  <si>
    <t>КАТАЛОГ</t>
  </si>
  <si>
    <t>004.  ROLAND</t>
  </si>
  <si>
    <t>ССП Гель для ресниц Roland 9 мл</t>
  </si>
  <si>
    <t>"BON LOSHI" блестящий взгляд
Апельсиновая цедра, плацента, сверция, женьшень, пантенол:
- усиливает кровообращение
- выводит токсины
- защита от UV-лучей
- укрепление ресниц
- наполнение витаминами
- регенерация ресниц
- антисептические свойства
Результат: ресницы насыщены питательными компонентами, что делает их сильными, увлажненными, предотвращая ломкость и стимулируя рост ресниц.
Природная красота воссстановлена, ваши глаза еще привлекательнее.
Способ применения: аккуратно нанести гель щеточкой на ресницы от основания до кончиков. В случае нанесения под тушь, дать гелю высохнуть
Состав:   Вода, этанол, алкилакрилатные сополимеры, экстракт апельсиновой цедры, 
пантенол, экстракт плаценты, экстракт женьшеня, экстракт сверции, гидролизат кератина, 
AMP, гидроксиэтилцеллюлоза, ППГ-4 цетет -20, BG, метилпарабен , 
феноксиэтанол
Объем 9 мл</t>
  </si>
  <si>
    <t>есть на складе</t>
  </si>
  <si>
    <t>шт</t>
  </si>
  <si>
    <t>ССП Крем для тела Roland Q10 220 мл</t>
  </si>
  <si>
    <t>Разглаживает кожу;
Свежий цвет кожи;
Упругость кожи;
Повышает иммунитет кожи;
Устраняет мелкие морщины;
Результат: свежий цвет лица и иммунитет кожи
Способ применения: необходимое количество средства массажными движениями нанести на кожу 
Состав:   Вода, глицерин, цетиловый спирт, этилгексилпальмитат, 
BG, стеариновая кислота, убихинон (Q10), соевое масло, масло ши, 
экстракт моркови, минеральное масло, мочевина, гидрированный лецитин, гидроксид K, 
сорбитан стеарат, бегениловый спирт, диметикон, ЭДТА 3NA, пропилпарабен, 
метилпарабен, полисорбат 60, желтый 4, оранжевый 205
Объем 220 мл</t>
  </si>
  <si>
    <t>ССП Крем для тела с экстрактом алое Roland 220 гр</t>
  </si>
  <si>
    <t>Крем с экстрактом алоэ глубоко питает и увлажняет кожу, успокаивая ее и снимая раздражение. Быстро впитывается, не оставляя чувства липкости.
Способ применения: необходимое количество средства массажными движениями нанести на кожу
Состав: вода, цетиловый спирт, глицерин, этилгексил пальмитат, стеариновая кислота, BG, сок алоэ вера, экстракт листьев персика, бегениловый спирт, полисорбат 60, минеральное масло, сорбитан стеарат, феноксиэтанол, метилпарабен, пропилпарабен, диметикон, масло ши, ЭДТА-3NA, мочевины, гидроксид K, духи, этанол, краситель, алоэ экстракт вера лист.</t>
  </si>
  <si>
    <t>ССП Крем-молочко для тела с воробейником Roland 485 мл</t>
  </si>
  <si>
    <t>Экстракт воробейника - активно увлажняет,
устраняет мелкие морщинки, восстанавливает эпидермис,
стимулирует иммунитет кожи.
РЕЗУЛЬТАТ: кожа увлажненная, покрытая тончайшим слоем,
который освежает и смягчает ее, выравнивает цвет и рельеф.
крем - молочко быстро впитывается, не оставляя чувство липкости.
Способ применения: выдавить необходимое количество средства и массажными движениями нанести на кожу
Состав:  Вода, DPG, минеральное масло, экстракт корня воробейника, 
экстракт арники, экстракт зверобоя, экстракт плюща, экстракт конского каштана, 
экстракт гамамелиса, экстракт виноградных листьев, этанол, красный 227, синий 1,
 карбомер, феноксиэтанол, гидроксиэтилцеллюлоза, метилпарабен, гидроксид K, 
стеарет -13, сорбитансесквиолеат, BG</t>
  </si>
  <si>
    <t>005.  JAPAN GATEWAY</t>
  </si>
  <si>
    <t>Dear Jungle</t>
  </si>
  <si>
    <t>ССП Кондиционер для волос Dear Jungle востановление 500 мл</t>
  </si>
  <si>
    <t>Кондиционер  «Dear Jungle Repair» - Ультра-восстановление
Безсиликоновый шампунь смоет все загрязнения, подготовив Ваши волосы к интенсивному питанию, а силикон, содержащийся в кондиционере, запечатает полезные компоненты на Ваших волосах до следующего мытья головы.
9 - специально отобранных экстрактов, сок малины и лайма, 
3 натуральных масла и гидролизованный кератин преобразят и наполнят Ваши волосы энергией!  
Способ применения: после мытья головы безсиликоновым шампунем  «Dear Jungle Repair», нанесите ополаскиватель
 на влажные волосы на расстоянии 4 - 5 сантиметров от корней, оставьте на 2 - 3 мин., смойте теплой водой, и Ваши волосы будут Вам благодарны!
Состав: Вода, стеариловый спирт, бегениловый спирт, stearoxytrimoniumхлорид, изопропилпальмитат, стеарамидопропилдиметиламин, диметикон, Cyclopentasiloxane, ЗикоКозимо- хлорид, Al тримониумхлорид, ПЭГ-200, гидрогени- зированное касторовое масло, гидрогенизированные Coco-глицериды, октилдодеканол, экстракт орхидеи, экстракт пиона, экстракт аруба, экстракт карамбола, экстракт маракуйя, сок малины, плоды папайи экстракт, алоэ вера экстракт листьев, сок лайма, ацеролы, масло африканского манго, миндальное масло, масло плодов Oomitenguyashi, гидроксипропилхитозана, гидролизованный кера- тин (вата), экстракты морских водорос- лей, амодиметикон, молочная кислота, глицерин, BG, цетиловыйспирт, токоферол, этанол, сахароза, аромат, феноксиэтанол, Е218.</t>
  </si>
  <si>
    <t>ССП Кондиционер для волос Dear Jungle для кожи головы 500 мл</t>
  </si>
  <si>
    <t>Кондиционер- «Dear Jungle Scalp» - Для чувствительной кожи.
В уходе «Dear Jungle Scalp» - 
и шампунь и кондиционер 
не содержат силикона.
 Вся серия призвана бережно заботится о поврежденной и чувстви- тельной коже головы.
12 - специально отобранных экстрактов, сок малины и манго, 
3 натуральных масла и пантенол преобразят и наполнят Ваши волосы энергией!
Способ применения: после мытья головы шампунем  «Dear Jungle Scalp» - массажными движениями вотрите безсиликоновый кондиционер в кожу головы - стимулируя кровообращение, распределите по всей длинне волос. Оставьте на 2-3 мин., смойте теплой водой, и Вы получите бесконечно благодарные Вам волосы и кожу головы!
Обьем: 500мл.
Состав: Вода, этилгексилпальмитат, изостеариновая кислота гидрогенизированное касторовое масло, стеарамидопропилдиметиламин, стеарило- вый спирт, цетиловый спирт, isopentyldiol, изопропилпальмитат, масло  карите, молочная кислота, stearoxytrimoniumхлорид, гидроксиэтилцеллюлоза, поликватерний-48 , поликватерния-39, -7 поликватерния, глицирризиномкислоты 2K, экст- ракт орхидеи, экстракт пиона, экстракт аруба, экстракт карамбола, экстракт ма- ракуйя, сок малины, экстракт центеллы, экстракт окопника, экстракт розового яблока, экстракт плодов черимойя, масло виноградных косточек, масло авокадо, масло плодов асай, экстракт хлорелла, пантенол, экстракт коралло- вых водорослей, BG, сок манго, экстракт мангостина, токоферол, этанол, ароматизатор, феноксиэтанол, E218.</t>
  </si>
  <si>
    <t>ССП Шампунь для волос Dear Jungle для кожи головы 500 мл</t>
  </si>
  <si>
    <t>Шампунь  «Dear Jungle Scalp» -для чувствительной кожи 
В уходе «Dear Jungle Scalp» - и шампунь и кондиционер не содержат силикона.
Вся серия призвана бережно заботится о поврежденной и чувствительной коже головы.
Безсиликоновый шампунь смоет все загрязнения, подготовив Ваши волосы к интенсивному питанию.
12 - специально отобранных экстрактов, сок малины и манго, 
3 натуральных масла и пантенол преобразят и наполнят Ваши волосы энергией!
Лимонная кислота - позволяет сохранить все полезные свойства натуральных компонентов, обладает иммуномодулирующими и антиоксидантными свойствами. 
Способ применения: нанесите шампунь «Dear Jungle Scalp» на влажные волосы, вспеньте массирующими движениями, смойте теплой водой, и Ваши волосы будут Вам благодарны!
Состав: Вода, лауретсульфат Na, кокамидопропилбетаин, кокамидDEA, кокамидопропилбетаин, кокоилглутаматаТЕА, лауретсульфосукцинату2Na, жирной кислоты кокосового масла PEG-7 глицерил, циклогексана -1, 4 -дикарбоновой кислоты бис этоксидигликоля, гликоль гидроксипропилаэфир, ППГ-4 цетет, поликватерния-48, поликватерния-10, поликватерния-7, хлорид гидроксипропилатримониумкрахмал, экстракт орхидеи, корень пиона экстракт, экстракт аруба, экстракт ка- рамбола, экстракт маракуйя, сок малины, экстракт центеллы, экстракт окопника, экстракт розового яблока, экстракт плодов черимойя, масло виноградных косточек, масло авокадо, масло плодов асай, экст- ракт хлорелла, пантенол, экстракт корал- ловых водорослей, BG, сок манго, экстракт мангостина, лимонная кислота, EDTA-2Na, токоферол, этанол , аромат, бензойная кислота Na, феноксиэтанол, E218.</t>
  </si>
  <si>
    <t>Hilaris</t>
  </si>
  <si>
    <t>ССП Гель-мыло для душа Hilaris Cleariris 500 мл</t>
  </si>
  <si>
    <t>Гель - мыло для душа серии "Hilaris Cleariris" - это уникальные компоненты, исключительное качество и инновации в заботе о Вашей коже!
Только натуральное мыло без продуктов нефтепереработки!
Гриб Сироки - "природная гиалуроновая кислота"!
3 специальных ингридиента для нормальной кожи.
Арбутин - прекрасно увлажняет и дарит коже чувство легкости.
Масло плодов личи - защищает от ультрафиолетовых лучей и борется с пигментными пятнами.
Экстракт плодов родомирта - дарит коже здоровое сияние.
Яркий и свежий, цветочный аромат, подобно прозрачному утреннему воздуху - преобразит время проведенное в ванной.
Способ применения: нанесите гель - мыло для душа на тело при помощи мочалки, смойте теплой водой и Вы насладитесь исключительной чистотой Вашей кожи!
Важно:
натуральные компоненты входящие в состав крем - геля для душа, могут давать помутнение при понижении температуры ниже 10 градусов.
это никак не сказывается на качестве продукта! Вы вернете гелю прежний образ возвратив его в нормальную температуру.
Объем: 500 мл
Размеры: 69.3mm×H192.3mm
Состав: вода, лауриновая кислота, гидроксилированный К, миристиновая кислота, DPG, глицерин, пальмитиновая кислота, полисахариды гриба Сироки, арбутин, цистеин, экстракт плодов родомирта, аскорбиновая кислота, олеиновая кислота, EDTA- 2Na, трегалоза, бутилен гликоль, гидроксипропил гуаровая камедь, гидроксиэтилцеллюлоза, гидроксипропилметилцеллюлоза, бетаин,Е218, аромат.</t>
  </si>
  <si>
    <t>ССП Гель-мыло для душа Hilaris Moistfleur 500 мл</t>
  </si>
  <si>
    <t>Гель - мыло для душа серии "Hilaris Moistfleur" - это уникальные компоненты, исключительное качество и инновации в заботе о Вашей коже!
Только натуральное мыло без продуктов нефтепереработки!
Гриб Сироки - "природная гиалуроновая кислота"!
3 специальных ингридиента для сухой кожи.
Масло камелии - ухаживает и защищает не создавая липкой пленки.
Сок моринды - питает кожу и восстанавливает ее защитные функции.
Экстракт китайского финика - увлажняет и способствует обновлению эпидермиса.
Яркий и свежий, цитрусовый аромат, подобно прозрачному утреннему воздуху - преобразит время проведенное в ванной.
Способ применения: нанесите гель - мыло для душа на тело при помощи мочалки, смойте теплой водой и Вы насладитесь исключительной чистотой Вашей кожи!
Важно:
натуральные компоненты входящие в состав крем - геля для душа, могут давать помутнение при понижении температуры ниже 10 градусов.
это никак не сказывается на качестве продукта! Вы вернете гелю прежний образ возвратив его в нормальную температуру.
Объем: 500 мл
Размеры: 69.3mm×H192.3mm
Состав: вода, лауриновая кислота, глицерин, гидроксилированный К, миристиновая кислота, DPG,  пальмитиновая кислота, полисахариды гриба Сироки, арбутин, масло камелии, сок плодов моринады, экстракт плодов китайского финика, олеиновая кислота, трегалоза, EDTA -2Na, токоферол, аскорбилпальмитат, лецитин, бутилен гликоль, гидроксипропил гуаровая камедь, гидроксиэтилцеллюлоза, гидроксипропилметилцеллюлоза, бетаин, Е218, ароматр.</t>
  </si>
  <si>
    <t>Scalabo</t>
  </si>
  <si>
    <t>Scalabo Бальзам-кондиционер Daichi без силикона для мужчин антистатик и активатор роста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</si>
  <si>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кондиционер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бальзам - кондиционер на кожу головы массирующими движениями - стимулируя кровообращение, распределите по длинне волос, оставьте на 2-3 мин, смойте теплой водой. 
Результат-красивые волосы с пользой для кожи.
Состав:  Вода, метилпарабен, динатрий EDTA, лимонная кислота, цитрат натрия, дикалия глицирризат, гидроксиэтилцеллюлоза, цетиловый спирт, бехентримониум хлорид, изопропиловый спирт, Steartrimonium хлорид, 2-гексилдецил лауроил глутамат, минеральные масла, петролатум, глицерилстеарат SE, глицерин, пропилпарабен, феноксиэтанол, ароматизатор, экстракт косточек персика, бутилен гликоль, экстракт семян коикса,  экстракт косточек абрикоса, спирт, экстракт листьев мушмулы японской, экстракт листьев шалфея лекарственного,  экстракт из цветовлаванды, экстракт корней  шлемника байкальского, экстракт корней женьшеня, экстракт куркумы,  экстракт листьев вишни ёсино</t>
  </si>
  <si>
    <t>Scalabo Бальзам-кондиционер Hoshi без силикона для мужчин забота и увлажнение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</si>
  <si>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кондиционер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бальзам - кондиционер на кожу головы массирующими движениями - стимулируя кровообращение, распределите по длинне волос, оставьте на 2-3 мин, смойте теплой водой. 
Результат-красивые волосы с пользой для кожи.
Состав:  Вода, метилпарабен, динатрий EDTA, лимонная кислота, цитрат натрия, дикалия глицирризат гидроксиэтилцеллюлоза, цетиловый спирт, бехентримониум хлорид, изопропиловый спирт, Distearyldimonium хлорид, минеральные масла, октилдодеканол , глицерин, пропилпарабен, поликватерния-7, спирт, феноксиэтанол, ароматизатор,  ментол, экстракт косточек персика, бутилен гликоль, экстракт семян коикса,  экстракт косточек абрикоса, экстракт листьев вишни ёсино, экстракт листьев мушмулы японской, экстракт листьев шалфея лекарственного, экстракт листьев карамболы, гидрогенезированный конхиолин, метилпарабен, экстракт плодов юдзу, экстракт кожуры цитрусовых.</t>
  </si>
  <si>
    <t>Scalabo Бальзам-кондиционер Kaze без силикона для мужчин детоксикация и жизненный тонус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</si>
  <si>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кондиционер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бальзам - кондиционер на кожу головы массирующими движениями - стимулируя кровообращение, распределите по длинне волос, оставьте на 2-3 мин, смойте теплой водой. 
Результат-красивые волосы с пользой для кожи.
Состав: Вода, поликватерния-52, PEG-32, молочная кислота, метилпарабен, динатрий EDTA, лимонная кислота, цитрат натрия, дикалия глицирризат, гидроксиэтилцеллюлоза, цетиловый спирт, Steartrimonium хлорид, изопропиловый спирт, цетиловый этилгексаноат, токоферол, пропилпарабен, глицерин, поликватерния-48,  спирт, феноксиэтанол, ароматизатор,  ментол, экстракт косточек персика, бутилен гликоль, экстракт семян коикса,  экстракт косточек абрикоса, экстракт листьев вишни ёсино, экстракт листьев мушмулы японской, экстракт листьев шалфея лекарственного, экстракт листьев гинко,  экстракт коптиса японского, экстракт листьев камелии,экстракт листьев вишни.</t>
  </si>
  <si>
    <t>Scalabo Бальзам-кондиционер Sora без силикона для мужчин устранение жирного блеска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</si>
  <si>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кондиционер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бальзам - кондиционер на кожу головы массирующими движениями - стимулируя кровообращение, распределите по длинне волос, оставьте на 2-3 мин, смойте теплой водой. 
Результат-красивые волосы с пользой для кожи.
Состав:Вода, метилпарабен, динатрий EDTA, лимонная кислота, цитрат натрия, дикалия глицирризат гидроксиэтилцеллюлоза, цетиловый спирт, бехентримониум хлорид, изопропиловый спирт, Steartrimonium хлорид, минеральные масла, петролатум, глицерилстеарат SE, глицерин, пропилпарабен, поликватерния-7, спирт, феноксиэтанол, ароматизатор,  ментол, экстракт косточек персика, бутилен гликоль, экстракт семян коикса,  экстракт косточек абрикоса, экстракт листьев вишни ёсино, экстракт листьев мушмулы японской, экстракт листьев шалфея лекарственного, экстракт каменоломки плетоносной, экстракт сои, экстракт корней горечавки, экстракт коры березы.</t>
  </si>
  <si>
    <t>Scalabo Бальзам-кондиционер Umi без силикона для мужчин иммунитет и экстра свежесть 300 мл</t>
  </si>
  <si>
    <t>Понимая как важна правильная забота о коже головы, Японцы обращают внимание на содержание силиконав в средствах по уходу за волосами.
Чем вреден силикон?
Попадая на кожу головы и создовая защитную пленку , он нарушант природный жировой баланс, не позволяет коже дышать и создает благоприятную среду для развития микрооргонизмов - крайне сложная смываемость усугубляет все эти проблемы!
Безсиликоновый кондиционер  специально для мужчин.
10 специальноотобранных натуральных компонентов позаботятся о каждом о каждом типе волос и поднимут вам настроение.
Выбери свой SCALABO!
СПОСОБ ПРИМЕНЕНИЯ: нанести бальзам - кондиционер на кожу головы массирующими движениями - стимулируя кровообращение, распределите по длинне волос, оставьте на 2-3 мин, смойте теплой водой. 
Результат-красивые волосы с пользой для кожи.
Состав: Вода, поликватерния-52, PEG-32, метилпарабен, динатрий EDTA, лимонная кислота, цитрат натрия, морская соль, дикалия глицирризат, цетиловый спирт, Steartrimonium хлорид, изопропиловый спирт, бегентримониум хлорид, кокамид МЕА, петролатум, токоферол, пропилпарабен, глицерин, спирт, феноксиэтанол, ароматизатор,  ментол, экстракт косточек персика, экстракт семян коикса,  экстракт косточек абрикоса, экстракт листьев вишни, экстракт листьев мушмулы японской, экстракт листьев шалфея лекарственного, экстракт водорослей, экстракт листьев мяты, экстракт розмарина, бутилен гликоль.</t>
  </si>
  <si>
    <t>009.  DENTALPRO</t>
  </si>
  <si>
    <t>Dentalpro Зубная щетка Black Отбеливающая средн. жесткость</t>
  </si>
  <si>
    <t>122152, 122169</t>
  </si>
  <si>
    <t>На 40% эффективнее устраняет налет и пожелтения благодаря трем разработкам:
- PCC (платиновая коллоидная керамика) в составе щетинок позволяет эффективно ухаживать за полостью рта даже без использования зубной пасты
- Исследования показали, что с использованием PCC чистка на 15% результативнее 
- Особая вставка обеспечивает превосходное отбеливание
- Сверхтонкие щетинки позволяют устранять загрязнения даже из пародонтальных карманов
Эргономичный дизайн обеспечивает маневренность и комфорт в использовании. 
Способ применения: чистить зубы в течение 2-3 минут.
Состав: 
 полипропилен, EPMD.</t>
  </si>
  <si>
    <t>012.  NAGARA</t>
  </si>
  <si>
    <t>Бытовая химия</t>
  </si>
  <si>
    <t>Nagara Антибактериальный кондиционер для белья, 1/3 концентрат, нежный цветочный аромат 450 мл</t>
  </si>
  <si>
    <t>Кондиционер предназначен для смягчения хлопчатобумажных, шерстяных, льняных и синтетических изделий.
Благодаря входящим в состав антибактериальным веществам, кондиционер для белья уничтожает бактерии на одежде, в т.ч. и бактерии, которые образуются при потовыделении. 
1л концентрата антибактериального кондиционера для белья = 3л обычного кондиционера. 
Устраняет стойкие неприятные запахи и придает белью нежный цветочный аромат.
Кондиционер смягчает и расправляет волокна ткани, уменьшая количество складок на одежде, облегчает глажение. 
После стирки белье становится свежим, более нежным, мягким и приятным на ощупь                
Нормы применения: 
Объем барабана - количество средства ( 6 кг - 30 мл, 4,2 кг - 20 мл, 2,2 кг - 10 мл).
Cостав: вода 80%, катионные поверхностно-активные вещества 15%, стабилизаторы 1%, антибактериальные вещества 1%, консервант, краситель, ароматизатор.</t>
  </si>
  <si>
    <t>013.  KANEYO</t>
  </si>
  <si>
    <t>Чистящие средства для ванной</t>
  </si>
  <si>
    <t>ССП Пена-спрей чистящая для ванны Kaneyo 400 мл</t>
  </si>
  <si>
    <t>Средство со свежим ароматом грейпфрута предназначено для очищения ванны и поверхностей в ванной комнате. 
Благодаря действию лимонной кислоты и фруктовых ферментов в составе, пена-спрей моментально удаляет загрязнения и частички ороговевшей кожи, легко справляется с мыльным налетом, дезодорирует, обладает дезинфицирующим и антибактериальным эффектом. 
Среднещелочное средство. 
 СПОСОБ ПРИМЕНЕНИЯ: распылить пену-спрей на выбранную поверхность с расстояния 10см, почистить поверхность, затем тщательно смыть средство теплой водой.
Состав: ПАВ (5% линейный алкилбензосульфат натрия), растворитель, хелат, пенообразующий компонент, ферменты.</t>
  </si>
  <si>
    <t>014.  IDESHIGYO</t>
  </si>
  <si>
    <t>Мягкие салфетки MARIEE CLAIRE 2-х слойные (200 шт.)</t>
  </si>
  <si>
    <t>Салфетки MARIEE CLAIRE  изготовляются по адаптированной технологии, подробно старинному японскому способу производства бумаги путем ручного процеживания.
  Мягкая воздушная текстура салфеток IDE обеспечивает вам нежное прикосновение.
 При производстве салфеток используется вода из глубоких подземных источников близ г. Фудзи, что гарантирует безопасность использования.
 Благодаря удобной упаковке салфетки помогут вам в любой ситуации и в любом месте, а необычный цветочный дизайн поднимет Вам настроение.
 Состав: 100% целлюлоза.</t>
  </si>
  <si>
    <t>016.  KAO</t>
  </si>
  <si>
    <t>Жидкость для мытья посуды</t>
  </si>
  <si>
    <t>ССП Жидкость для мытья посуды Красивые руки KAO CuCute Floral Jasmine 240 мл</t>
  </si>
  <si>
    <t>- Экологически чистое моющее средство "CuCute" с ароматом жасмина создано на растительной и минеральной основе. Новый компонент "Microwash" обволакивает жир, разрушает его и тщательно смывает. 
- Средство эффективно очищает, обезжиривает и стерилизует посуду и  кухонную утварь, а также прекрасно подходит  для мытья овощей и фруктов. Легко смывается водой, не оставляя следов.     
- В состав моющего средства  входят увлажняющие компоненты, нежно заботящиеся о коже рук. 
   СПОСОБ ПРИМЕНЕНИЯ: нанести небольшое количество жидкости на губку, намылить посуду и смыть. 
   Для мытья овощей и фруктов,   нанести  1 каплю средства на ладони, вспенить, затем помыть фрукты и овощи. 
   Состав: вода,  алкил гликозиды, алкил глицерил эфир, полипропилен гликоль, натрий толуолсульфонат,  хлорид магния, алкил оксиды аминов, алкил гидрокси сульфобетаин, полиоксиэтилен алкил эфир, натрий сульфит, краситель, этиловый спирт (&gt;0,5%), ароматизатор.</t>
  </si>
  <si>
    <t>ССП Жидкость для мытья посуды Красивые руки KAO CuCute Royal Honey 240 мл</t>
  </si>
  <si>
    <t>- Экологически чистое моющее средство "CuCute" с ароматом меда создано на растительной и минеральной основе. Новый компонент "Microwash" обволакивает жир, разрушает его и тщательно смывает. 
- Средство эффективно очищает, обезжиривает и стерилизует посуду и  кухонную утварь, а также прекрасно подходит для мытья овощей и фруктов. Легко смывается водой, не оставляя следов.     
- В состав моющего средства  входят увлажняющие компоненты, нежно заботящиеся о коже рук. 
  СПОСОБ ПРИМЕНЕНИЯ: нанести небольшое количество жидкости на губку, намылить посуду и смыть. Для мытья овощей и фруктов,  нанести  1 каплю средства на ладони, вспенить, затем помыть фрукты и овощи.
  Состав: вода,  алкил гликозиды, алкил глицерил эфир полипропилен гликоль, натрий толуолсульфонат,  хлорид магния, алкил оксиды аминов, алкил гидрокси сульфобетаин, полиоксиэтилен алкил эфир, натрий сульфит, краситель, аромат.</t>
  </si>
  <si>
    <t>Кондиционеры для белья</t>
  </si>
  <si>
    <t>ССП Кондиционер для белья Flair Fragrance Floral &amp; Sweet 570 мл</t>
  </si>
  <si>
    <t>- Кондиционер для белья предназначен для смягчения хлопчатобумажных, шерстяных, льняных и синтетических изделий. 
- Придает белью сладкий аромат свежесобранных цветов, который раскрывается при каждом движении. 
- Обладает антистатическим действием. 
- После стирки, белье становится более нежным, мягким и приятным на ощупь.  
- Обладает антибактериальным эффектом и устраняет стойкие неприятные запахи пота и табака. 
- Кондиционер бережно ухаживает за Вашим бельем! 
                                Нормы применения:
Размер машины  / Кол-во воды / Кол-во белья  / Кол-во сред-ва
          8 кг                     65 л                    6 кг                   40 мл
          6 кг                     55 л                   4,5 кг                 30 мл
        4,2 кг                    45 л                    3 кг                   20 мл
        2,2 кг                    30 л                  1,5 кг                  10 мл
Ручная стирка: на 10 л воды - 3 мл средства.
Необходимое количество средства нужно залить в стиральную машину перед полосканием или доба-вить в конце полоскания при ручной стирке.
*Предупреждение: не допускать попадания в руки детей, при попадании в глаза, незамедлительно промыть их теплой  водой.
Состав: вода,  полиоксиэтилен алкил эфир, диметикон, амид-эфир, глицерин эфир жирной кислоты, этилен-гликоль, фермент контролирующий  пенообразование,   натрий этилендиаминтетраацетата, краситель, аромат.</t>
  </si>
  <si>
    <t>Отбеливатели и пятновыводители</t>
  </si>
  <si>
    <t>Спрей-пятновыводитель для обработки пятен перед стиркой KAO Attack Bubble Spray 300 мл</t>
  </si>
  <si>
    <t>Спрей-пятновыводитель для предворительной обработки пятен перед стиркой (для белых и светлых слабоокрашеннх тканей). Мощная формула с активным кислородом и комплексом ферментов удаляет стойкие пятна и грязь, такие как пятна жира, соуса, кофе, крови, вина, газированых напитков, соков, помады, макияжа, шариковых ручек, ржавчины, травы и др. Эффективно удаляет грязь на манжетах и воротниках. Имеет сильное дезинфицирующее действие и замечательный отбеливающий эффект. Подходит для цветных и белых тканей. Экономичен благодаря специальным насадкам, которые точечно удаляют пятна. Подходит для хлопчатобумажных, льняных и синтетических тканей. Не содержит флуорисцентных компонентов, поэтому можно использовать для небеленых тканей, а также для слабоокрашенных. 
    СПОСОБ ПРИМЕНЕНИЯ: перевести распрыскиватель в положение ON. Нанести на загрязненную поверхность так, что бы она полностью пропиталась пятновыводителем. Можно потереть для лучшего пропитывания ткани. Через 1-5 минут постирать одежду. Не использовать вместе с хлорными отбеливателями.
    Предупреждение: Не оставлять в местах доступных для детей. После использования вымыть руки водой и нанести увлажняющий крем. Если средство попало в глаза, промыть их водой.
    Хранение: хранить в сухом месте, беречь от воздействия высоких температур.
    Состав: вода, пероксид водорода, этиленаминтетраацетат 4-натрий, стилбен флюорисцентный агент, фосфатная кислота, отдушка.</t>
  </si>
  <si>
    <t>Средство для особо загрязненных участков одежды KAO Attack Point Wash 250 мл</t>
  </si>
  <si>
    <t>Средство для особо загрязненных участков одежды. Мощная формула с активным кислородом и комплексом ферментов удаляет стойкие пятна и грязь, такие как пятна жира, соуса, кофе, крови, вина, газированых напитков, соков, помады, макияжа, шариковых ручек, ржавчины, травы и др. Флакон оснащён специальной  насадкой для точечного нанесения, обеспечивающей лёгкость применения. Слабощелочной состав не повреждает ткань одежды.. Эффективно удаляет грязь на манжетах и воротниках. Подходит для хлопчатобумажных, льняных и синтетических тканей. Не содержит флуорисцентных компонентов, поэтому можно использовать для небеленых тканей, а также для слабоокрашенных. 
    СПОСОБ ПРИМЕНЕНИЯ: нанести средство на загрязненные участки, затем постирать стиральным средством. Не применять для шерсти и шелка. Не наносить вместе с неразбавленным отбеливателем.
    Предупреждение: если средство попало в глаза, промыть их водой.
    Хранение: хранить в сухом темном месте, избегать  попадания прямых солнечных лучей, беречь от воздействия высокой температуры.
    Состав: поверхностно-активные вещества, диспергатор, стабилизатор, регулятор рН.</t>
  </si>
  <si>
    <t>Стиральный порошок</t>
  </si>
  <si>
    <t>ССП Стиральный порошок со смягчителем KAO "Airy BEADS", 900 гр</t>
  </si>
  <si>
    <t>Универсальный порошок KAO «Airy BEADS» содержит натуральные смягчающие компоненты. Прекрасно отстирывает белье, придает ему особенную мягкость, чистоту и белизну. Применяется для стирки изделий из хлопка, льна и синтетических волокон.
Порошок придает вещам нежный аромат розовой розы, который раскрывается при каждом движении. Великолепно дезинфицирует белье, устраняя неприятные стойкие запахи, делая одежду кристально чистой.
Натуральный смягчитель жесткости воды способствует тому, что минеральные остатки в тканях не остаются. Активный отбеливатель - удаляет многие «трудные» пятна и обновляет белье без изменения структуры ткани и изменения цвета светлых слабоокрашенных  изделий. Не дает усадки белья.
Прекрасно подходит для стирки детского белья. Порошок подходит для стирки в стиральных машинах любого типа и ручной стирки в воде любой жесткости.
Норма применения:
Кол-во белья\Кол-во воды\Кол-во средства
         6 кг               65 л                    75 г (полная ложка с небольшой горкой) 
        4,5 кг             55 л                    60 г (полная ложка)
          3 кг              45 л                    42 г (верхняя мерная линия)
        1,5 кг             30 л                    25 г (нижняя мерная линия)
Ручная стирка: на 4 л - 3 г (чайная ложка).
Для выведения «трудных» пятен рекомендуется замачивание: развести 25г средства в 5л теплой воды (30~40℃) и оставить на 30-60 минут, затем постирать белье.
Порошок укомплектован мерной ложечкой!
Состав: ПАВ (20%, алкилбензолсульфонат натрия с неразветвлённой цепью, полиоксиэтилен-алкилэфир), стабилизатор, щёлочь, смягчитель воды (алюмино-силикаты), рабочее вещество (сульфаты), диспергатор, отбеливатель, фермент.</t>
  </si>
  <si>
    <t>Стиральный порошок KAO Attack All In 900 гр</t>
  </si>
  <si>
    <t>Антибактериальный cтиральный универсальный порошок. Применяется для стирки изделий из хлопка, льна и синтетических волокон. Специальные компоненты помогают сохранить цвет.
Компоненты кондиционера, входящие в состав порошка,  делают бельё мягким и нежным на ощупь, а также легко впитывающим влагу. Обладает сильным антистатическим эффектом, ткань значительно меньше мнется. 
Активные добавки удаляет трудновыводимые пятна без изменения структуры ткани и цвета .
Подходит для стирки детского белья. Не дает усадки белья.
Порошок подходит для стирки в стиральных машинах любого типа и руч-ной стирки в воде любой жесткости. Рекомендуемая темпиратура стирки - 40℃
    Норма применения: 
Кол-во белья\Кол-во воды\Кол-во средства
       8 кг                 65 л                  75 г
       6 кг                 55 л                  60 г
      4,2 кг               45 л                  42 г
      2,2 кг               30 л                  25 г
Для выведения сильных пятен рекомендуется замачивание: развести 25г средства в 5л теплой воды (30~40℃) и оставить на 30-60 минут, затем пости-рать белье.
 Предупреждение: 
-беречь от детей;
-при попадании средства в глаза, промыть их водой.
    Состав: ПАВ (22%, линейная алкилбензосульфокислота натрия, полиокси-этиленалкиловый эфир, натрия жирные кислоты, алкил сульфат натрия), смяг-читель (бентонит, алюмосиликат), щёлочь (карбонат, силикат),  сульфат, полиак-рилат, хлористый натрий, вода, полиэтиленгликоль, отдушка,  флуоресцентный усилитель белизны, бензол-сульфокислота, фермент, краситель.</t>
  </si>
  <si>
    <t>Уход за волосами</t>
  </si>
  <si>
    <t>Essential Damage Care Nuance Airy</t>
  </si>
  <si>
    <t>ССП Маска легкая KAO Essential Damage Care Nuance Airy 200 гр</t>
  </si>
  <si>
    <t>24460, 26608</t>
  </si>
  <si>
    <t>4901301266088,  4901301244604</t>
  </si>
  <si>
    <t>Питающая маска для ослабленных волос с легким ароматом цветов фруктовых деревьев. Маска нормализует уровень влажности в волосах и восстанавливает ослабленные волосы до самых кончиков. Специальная формула двойного концентрирования меда и масла дерева Ши лечит, питает, увлажняет и придает эластичность волосам. Новая формула ланолиновой кислоты эффективно восстанавливает ослабленные волосы. Экстракт масла дикой розы, входящий в состав маски, заботится о питании верхнего слоя волос. Экстракт яблока обладает смягчающими, тонизирующими, освежающими свойствами, наполняет волосы энергией витаминов, поддерживает естественный уровень увлажненности кожи головы и волос, придает шелковистость.Волосы становятся мягкими, блестящими и послушными, приобретают здоровый блеск благодаря маслу подсолнечника. Экстракт маточного молочка наполняет волосы жизненной силой, укрепляет ослабленные корни.
   СПОСОБ ПРИМЕНЕНИЯ: после мытья головы шампунем, нанести необходимое количество средства на волосы, оставить на 13-15 мин, затем смыть водой. Применять 3-4 раза в месяц.
   Хранение: хранить в сухом темном месте, беречь от воздействия высокой температуры.
   Состав: МАСЛО ДЕРЕВА ШИ, ЭКСТРАКТ ДИКОЙ РОЗЫ, ЭКСТРАКТ ЯБЛОКА, ЭКСТРАКТ МАТОЧНОГО МОЛОЧКА, МЕД, ОЧИЩЕННОЕ ПОДСОЛНЕЧНОЕ МАСЛО, ВОДА, ПАРАФИН, КАРАМЕЛЬ, КАСТОРОВОЕ МАСЛО,стеариновый спирт, диметикон ＤＰＧ, стеарокись пропил диметин амин, молочная кислота, ланолиновая кислота, дипентаэристил, PEG-45M, диметикон, стеарес-7, стеарес-25, бензиловый спирт, окись железа, этанол, диметиламин, глицерил эфир, стеариловый спирт, ароматизатор.</t>
  </si>
  <si>
    <t>ССП Шампунь легкий KAO Essential Damage Care Nuance Airy 530 мл</t>
  </si>
  <si>
    <t>25125,26953,26963</t>
  </si>
  <si>
    <t>4901301269638,  4901301251251</t>
  </si>
  <si>
    <t>Питающий шампунь для ослабленных волос с легким ароматом цветов фруктовых деревьев. Шампунь бережно питает ослабленные волосы, защищает их от сухости и неблагоприятных воздействий окружающей среды. Специальная формула двойного концентрирования меда и масла дерева Ши лечат, питают, увлажняют и придают эластичность волосам. Новая формула ланолиновой кислоты эффективно восстанавливает ослабленные волосы. Экстракт яблока, входящий в состав шампуня, обладает смягчающими, тонизирующими, освежающими свойствами, наполняет волосы энергией витаминов, поддерживает естественный уровень увлажненности кожи головы и волос, придает шелковистость.Волосы становятся мягкими, блестящими и послушными, приобретают здоровый блеск благодаря экстракту дикой розы и маслу подсолнечника.
    СПОСОБ ПРИМЕНЕНИЯ: нанести шампунь на влажные волосы, вспенить и тщательно смыть теплой водой. При необходимости процедуру повторить.
    Хранение: хранить в сухом темном месте, беречь от воздействия высокой температуры.
    Состав: МАСЛО ДЕРЕВА ШИ, ЭКСТРАКТ ДИКОЙ РОЗЫ, ЭКСТРАКТ ЯБЛОКА,  МАСЛО ЖОЖОБА, МЕД, ОЧИЩЕННОЕ ПОДСОЛНЕЧНОЕ МАСЛО, ВОДА, ПАРАФИН, сульфат аммония лаурет, стеариновый спирт, диметикон ＤＰＧ, стеарокись пропил диметин амин, молочная кислота, ланолиновая кислота, дипентаэристил, PEG-45M, диметикон, кополимер, стеарес-7, стеарес-25, бензиловый спирт,  этанол, диметиламин, глицерил эфир, стеариловый спирт, хлористый натрий, миристиловый спирт, фосфорная кислота, ароматизатор.</t>
  </si>
  <si>
    <t>Essential Damage Care Rich</t>
  </si>
  <si>
    <t>ССП Премиум-кондиционер KAO Essential Damage Care Rich 500 мл</t>
  </si>
  <si>
    <t>25132, 26967</t>
  </si>
  <si>
    <t>4901301269676,  4901301251329</t>
  </si>
  <si>
    <t>Премиум-кондиционер для восстановления сухих, поврежденных, волос с легким ароматом цветов фруктовых деревьев. Кондиционер обеспечивает легкость в расчесывании и защищает волосы от высыхании при использовании фена. Специальная формула двойного концентрирования меда и масла дерева Ши лечит, питает, увлажняет и придает эластичность волосам. Экстракт яблока, входящий в состав кондиционера, обладает смягчающими, тонизирующими, освежающими свойствами, наполняет волосы энергией витаминов, поддерживает естественный уровень увлажненности кожи головы и волос, придает шелковистость. Масло жожоба защищает волосы от ломкости, сечения кончиков и способствует росту новых волос. Волосы становятся эластичными, воздушными и объемными, приобретают здоровый блеск благодаря маслу подсолнечника. 
    СПОСОБ ПРИМЕНЕНИЯ: после применения шампуня нанести кондиционер на влажные волосы до самых кончиков, оставить на 5 мин, затем тщательно смыть водой.
    Хранение: хранить в сухом темном месте, беречь от воздействия высокой температуры.
    Состав: МАСЛО ДЕРЕВА ШИ, МЕД, ОЧИЩЕННОЕ ПОДСОЛНЕЧНОЕ МАСЛО, МАСЛО ЖОЖОБА, ЭКСТРАКТ ЯБЛОКА, КАСТОРОВОЕ МАСЛО, ПАРАФИН, КАРАМЕЛЬ, ВОДА, гликоль дестеарат, сульфат аммония лаурет, этанол, диметикон, миристиловый спирт, бензиловый спирт, ланолиновая кислота, дипентаэристил, стеариловый спирт, гидроксипропил, этанол, бензиловый спирт, глицил глицина, кокамид, лаурет сульфат, натрий хлорида, натрий гидроксида, фосфорная кислота, бензойная кислота, ароматизатор.</t>
  </si>
  <si>
    <t>Segreta</t>
  </si>
  <si>
    <t>Профессиональный шампунь KAO Segreta 360 мл</t>
  </si>
  <si>
    <t>28151, 28153</t>
  </si>
  <si>
    <t>Шампунь для глубокого питания и интенсивного восстановления поврежденных, ослабленных волос после окрашивания, химической завивки и частых укладок.
Воздействует на волосы на клеточном уровне, возвращает им естественный блеск, увлажняет кожу головы и питает волосы по всей длине. 
-Борется с истончением волос и потерей объема с помощью растительных экстрактов. 
-Экстракт эвкалипта увлажняет кожу головы и укрепляет волосяные фолликулы.
-Экстракт тысячелистника японского стимулирует рост новых волос. 
-Экстракт граната дарит волосам блеск и сияние.
-Экстракт королевской розы увлажняет волосы, оказывает омолаживающее действие.
-Экстракт пчелиного маточного молочка питает и увлажняет волосы.
    СПОСОБ ПРИМЕНЕНИЯ: нанести шампунь на влажные волосы, вспенить и тщательно смыть. При необходимости процедуру повторить.   
    Состав: ЭКСТРАКТ ГРАНАТА, ЭКСТРАКТ ЭВКАЛИПТА, ЭКСТРАКТ, ЭКСТРАКТ КОРОЛЕВСКОЙ РОЗЫ, ЭКСТРАКТ ПЧЕЛИНОГО МАТОЧНОГО МОЛОЧКА, ЭКСТРАКТ ТЫСЯЧЕЛИСТНИКА ЯПОНСКОГО, ЯБЛОЧНАЯ КИСЛОТА, ВОДА, аммоний лаурилсульфат, лаурамидипропил бетаин, лаурилполиоксиэтиленсульфат-6 карбоновых кислот, спирт, гликоль дистеарат, лаурилполиоксиэтиленсульфат-16, толуол-сульфоновой кислоты, кокамид, диметикон, сульфат натрия лаурет, поликватерниум-10, бензиловый спирт, лаурет-4, по-ликватерниум-52, феноксиэтанол, стероксипромил ди-метиламин, стеариловый спирт, гидроксид калия, бути-ленгликоль, бензоат натрия, бензофенон-3, натрия гидроксид,</t>
  </si>
  <si>
    <t>Уход за телом</t>
  </si>
  <si>
    <t>Biore u</t>
  </si>
  <si>
    <t>Антибактериальная пенка для мытья рук KAO Biore u Bubble Hand Soap 250 мл</t>
  </si>
  <si>
    <t>Антибактериальная пенка для мытья рук безароматная. В состав средства входят натуральные компоненты, оказывающие антибактериальное, обеззараживающие и антибактерицидное действия. Сорбидол (увлажнитель) смягчает кожу, придает бархатистость. Пенка обладает слабой кислотностью, поэтому безопасна для кожи малышей, сохраняет естественный баланс кожи. Мелкозернистая пена прекрасно очищает и увлажняет кожу, сберегая при этом естественную влагу. Средство при нажатии выходит в виде пены, удобно в использовании, особенно для малышей. Приучает ребенка к ежедневным гигиеническим процедурам, заменяя традиционное мыло.
    СПОСОБ ПРИМЕНЕНИЯ: нанести небольшое количество мыла на руки, вспенить, смыть водой.     
    Предупреждение: при попадании средства в глаза, промыть их теплой водой. 
    Хранение: хранить в сухом темном месте, избегать попадания прямых солнечных лучей, беречь от воздействия высокой температуры.
    Состав: ГЛИЦЕРИН, ВОДА, триклозан, лаурилполиоксиэтилен, сульфат натрия, сорбитол, дипропиленгликоль, полиглицерил-лаурат, поликватерниум-10, фосфорная кислота, парабен, этилендиаминтетрауксусной кислоты, пентанатрий пентетат, гидроксид натрия, аромат.</t>
  </si>
  <si>
    <t>Body Deli</t>
  </si>
  <si>
    <t>Скраб для тела KAO Biore Body Deli 300 гр</t>
  </si>
  <si>
    <t>«Biore Body Deli» - яркая, жизнерадостная, бодрящая серия! Коллекция удивительных ароматов по-дарит незабываемые ощущения. Скраб для тела нежно и бережно очищает поры, увлажняет сухую кожу, питая и насыщая ее витаминами. Свежая и мягкая текстура скраба превращается в пышную, обильную пену, которая легко смывается, оставляя на коже приятный аромат цитрусовых.
Экстракт бурых водорослей эффективно увлажняет, смягчает и питает кожу, оказывает легкое бактерицидное действие, улучшает тонус и эластичность кожи. 
Экстракт грейпфрута обладает антисептическими свойствами, оказывает антиоксидантное и увлажняющее действия.  
Бережный уход день за днем возвращает коже жизненную силу, естественную красоту и сияние. 
СПОСОБ ПРИМЕНЕНИЯ: нанести небольшое количество средства на влажную губку, вспенить, массажными движениями нанесите на кожу, затем смыть тёплой водой.       
Предупреждение: при попадании средства в глаза, промыть их теплой водой.
Хранение: хранить в сухом темном месте, беречь от воздействия высокой температуры.
Состав: ЭКСТРАКТ БУРЫХ ВОДОРОСЛЕЙ, ЭКСТРАКТ ГРЕЙПФРУТА, КУКУРУЗНЫЙ КРАХМАЛ, ГЛИЦЕРИН, ЯБЛОЧНАЯ КИСЛОТА, ВОДА, целлюлоза, каприлат, лауриновая кислота, Ба сульфат, бетаин, аргинин, бентонит.</t>
  </si>
  <si>
    <t>Чистящие средства для кухни</t>
  </si>
  <si>
    <t>Кухонный отбеливатель Kitchen Haiter маленький размер 600 мл</t>
  </si>
  <si>
    <t>Кухонный отбеливатель. Средство предназначено для замачивания, отбеливания и дезинфекции кухонной утвари За счет входящего в состав хлорного отбеливателя прекрасно отбеливает тканевые салфетки и посудные полотенца, возвращая им первоначальную белизну. Разрешается использовать: белое кухонное полотенце из хлопчатобумажной, льняной, полиэстеровой, акриловой, шелковой тканей, пластмассовые изделия (за исключением меланиновых), деревянные, фарфоровые, стеклянные изделия и губки. Не разрешается использовать: цветные изделия, изделия из металла, меланиновые пластмассовые изделия, щетки из животной шерсти, изделия, покрытые лаком. Избегать попадания на мраморные поверхности. Отбеливатель устраняет неприятные запахи и предотвращает размножение микробов.
    СПОСОБ ПРИМЕНЕНИЯ:нанести средство на посуду или утварь с расстояния 10см, оставить на 5 минут, при дезинфекции – на 2 минуты. Затем тщательно смыть водой. Рекомендуется использовать резиновые перчатки и очки.
    Предупреждение: при попадании средства в глаза, промыть их водой. Использовать только по назначению.
    Хранение: хранить в местах недоступных для детей, хранить в темном прохладном месте, избегать попадания прямых солнечных лучей.
    Состав: гипохлорит натрия(хлористое соединение), ПАВ(натрий алкил эфирсульфонат), гидроскид натрия.</t>
  </si>
  <si>
    <t>017.  LION</t>
  </si>
  <si>
    <t>Кондиционер для белья SOFLAN for Soft Fabric нежный пушистый 720 мл</t>
  </si>
  <si>
    <t>Кондиционер предназначен для смягчения и дезинфекции полотенец, банных халатов, простыней, детской одежды, пеленок и т.п. Рекомендуется использовать на хлопковые, шерстяные, шелковые и синтетические ткани. Нано частицы кондиционера проникают вглубь ткани и делают изделия мягкими и ароматными, защищают от неприятного запаха пота и табака. Средство уменьшает прилипание пыли и пыльцы, являющихся причиной многих аллергических реакций. Кондиционер  также защищает от статического электричества и обладает антибактериальным эффектом. Придает белью свежий аромат.
    Нормы применения: 
    Кол-во белья      Кол-во средства
            6.0 кг                  40 мл 
            4.5 кг                  30 мл  
            3.0 кг                  20 мл 
            1.5 кг                  10 мл                         
    Предупреждение: Не допускать попадания в руки детей. При попадании в глаза, незамедлительно промыть их водой.
    Хранение: хранить средство следует в сухом месте при комнатной температуре вдали от прямых солнечных лучей и отопительных приборов.
    Состав: поверхностно-активное вещество, (эфирная соль диалкиламония), активатор, дезодорирующее вещество, стабилизатор.</t>
  </si>
  <si>
    <t>Уход за полостью рта</t>
  </si>
  <si>
    <t>Запасные головки Lion PLATIUS 2 шт</t>
  </si>
  <si>
    <t>Запасные головки "Platius" для электрической щетки "Platius"
Ультра-тонкий кончик волоса 0,02 мм бережно удаляют налет и массируют десны, тем самым, обеспечивая непревзойденную чистку. Кроме того, обладает чувствительной к нажатию разделяющей чистящей головкой, которая при касании точно следует контурам ваших зубов и позволяет чистить труднодоступные места, а также уменьшает давление на зубы и десны при чистке. Эргономичная рукоятка обеспечивает больше удобства и маневренности.
Состав: рукоятка-полиацетальная смола; щетина-нейлон.</t>
  </si>
  <si>
    <t>Ополаскиватель для полости рта со вкусом розы Lion PLATIUS 100 мл</t>
  </si>
  <si>
    <t>Бальзам-ополаскиватель полости рта «PLATIUS LION» с ароматом розы уничтожает бактерии, вызывающие как воспаление десен, так и неприятный запах изо рта. 
-Препятствует образованию зубного камня и налета на зубах.
-Обладает противовоспалительными свойствами, защищает от заболеваний пародонтозом и кариесом. 
-Предупреждает разрушение твердых тканей зуба. 
-Витамин Е, входящий в состав, нормализует кровообращение десен.
-Обладает приятным ароматом розы.
    ПРИМЕНЕНИЕ: интенсивно прополоскать полость рта 10 мл (1колпа-чок) бальзама-ополаскивателя в течение 30 сек. Для достижения максимального эффекта не рекомендуется принимать пищу и жидкость в течение 30 минут после процедуры.
    Состав: концентрированный глицерин, смесь растворов гликозилтрегалозы и продуктов разложения гидрогенезированного крахмала, РОЕ-гидрогенезированное касторовое масло, регуляторы запаха, ароматизатор, глицирретинат двукалия, цетилпиридиум хлорид, фосфат двунатрия, парабен.</t>
  </si>
  <si>
    <t>018.  FA FA</t>
  </si>
  <si>
    <t>Жидкое средство для стирки</t>
  </si>
  <si>
    <t>Жидкое мыло  для стирки детского белья  FaFa Ultra цветочный аромат 400 гр</t>
  </si>
  <si>
    <t>Высококонцентрированное средство на основе природных компонентов эффективно отстирывает, сохраняя структуру и цвет ткани. 
Подходит для стирки тканей их хлопка, льна, смешанных волокон, безопасно для детского белья.
Благодаря содержанию кондиционера структура ткани становится более мягкой и нежной. 
Обладает антистатическим действием.
Придает белью нежный цветочный аромат. 
Подходит для машинной и ручной стирки.
Не требует многократного полоскания. Легко прополаскивается за один раз.
Не содержит фосфатов, оптических и флуоресцентных отбеливателей.
Очень экономично в использовании.
СПОСОБ ПРИМЕНЕНИЯ: добавьте необходимое количество средства в стиральную машину или воду для стирки (из расчета 10 г на 30 л воды).
Рекомендуемая температура воды - 30 С
Предупреждение: применять только по назначению, рекомендуется использовать перчатки, избегать длительного нахождения не разбавленного средства при попадании на пластик или ткань.
Хранение: хранить в местах, недоступных для детей, вдали от прямых солнечных лучей и нагревательных приборов. 
Состав: вода, полиоксиалкиленовый алкиламин, пропиленгликоль, полиэтиленгликоль, ксилолсульфонат натрия, жирные кислоты алканоламид, жирные кислоты, натрий, лимонная кислота, аромат, консервант.</t>
  </si>
  <si>
    <t>019.  KAI</t>
  </si>
  <si>
    <t>Лезвия сменные для бритвы KAI -4n RAZOR безопасной мужской 6 шт</t>
  </si>
  <si>
    <t>01505, 015054</t>
  </si>
  <si>
    <t>Тончайшее лезвие сравнимое лишь с острой сверхпрочной и долговечной сталью самурайского меча!
-Четыре лезвия с титановым покрытием. 
-Смазывающая головка обеспечивает гладкое бритье и содержит в составе антибактериальную смолу, предотвращающую раздражение. 
СПОСОБ ЗАМЕНЫ: нажмите на кнопку, которая находится у основания станка и отсоедините использованную кассету. Не нажимайте на кнопку при бритье. Откройте упаковку блока с новыми сменными кас-сетами и вставьте бритву в пазы на головке. После защелкивания пазов, вытащите бритву с кассетой из блока.
*Сменные кассеты можно использовать для бритвенных станков  KAI-4, KAI-4n, KAI-5.  
Внимание при применении: Будьте осторожны при использовании станка - лезвия очень острые.
Хранение: станок после использования хранить в сухом месте.</t>
  </si>
  <si>
    <t>020.  MANDOM</t>
  </si>
  <si>
    <t>Все для бритья</t>
  </si>
  <si>
    <t>ССП Мужской гель GATSBY для бритья ментол и кофеин 205 гр</t>
  </si>
  <si>
    <t>Гель для бритья смягчает щетину, гарантируя быстрое и гладкое бритье.
-Входящий в состав ментол охлаждает и приятно освежает кожу.
-Кофеин подтягивает и разглаживает кожу.
-Гель легко смывается водой.
-Обладает освежающим  ароматом цитрусовых фруктов.
    ПРИМЕНЕНИЕ: равномерным слоем нанести на кожу, смоченную теплой водой, через минуту-две начать бритье. После бритья смыть остатки геля водой.
    Предупреждение: беречь от воздействия высокой температуры, избегать попадания прямых солнечных лучей.
    Состав:  МЕНТОЛ, КОФЕИН, вода,  PEG-100, гидрогенизированное касторовое масло, PEG-8, глицерин, карбомер, гидроксид натрия, EDTA-2Na, ментоксипропандиол, камфора, феноксиэтанол, метилпарабен, отдушка, краситель синий 1.</t>
  </si>
  <si>
    <t>022.  WAKODO</t>
  </si>
  <si>
    <t>Детский лосьон NONE FOR BABY 120 мл</t>
  </si>
  <si>
    <t>SK5</t>
  </si>
  <si>
    <t>Детский лосьон глубоко увлажняет, поддерживает естественную эластичность нежной кожи ребенка .
-Увлажняющие компоненты – природные аминокислоты (бетаин), сквалан (смягчающий компонент), производные холестерола (восстанавливают защитный слой эпидермиса).-Обеспечивает уход за кожей после ежедневного купания.
-Не содержит спирта, ПАВ, искусственных добавок, красителей, отдушек и минеральных масел.
    СПОСОБ ПРИМЕНЕНИЯ: небольшое количество средства нанести на чистую кожу легкими массажными движениями. *Рекомендуется применять утром и вечером после купания, перед выходом на улицу.
    Состав: СКВАЛАН,  DPG, BG, глицерин, ацетилглутамин, глицирризинат дикалия, цитрат натрия, диметикон, соевый стерол, триэтилгексаноин, гидрогенизированный лецитин.</t>
  </si>
  <si>
    <t>Детское масло NONE FOR BABY 45 мл</t>
  </si>
  <si>
    <t>SK8</t>
  </si>
  <si>
    <t>Детское масло смягчает и увлажняет нежную кожу ребенка, помогает сохранить эластичность кожи. 
-Увлажняющий компонент - экстракт листьев персикового дерева, содержание очищенного оливкового масла - 99,9%
-Масло легко наносится и быстро впитывается, не оставляя на коже липкой пленки.
-Без добавок, красителей и отдушек.
-Не содержит минеральных масел. 
    СПОСОБ ПРИМЕНЕНИЯ: выдавить на ладонь небольшое количество масла, легкими массажными движениями нанести на особенно сухие участки кожи. * Рекомендует применять сразу после купания.
    Предупреждение: при попадании средства в глаза, незамедлительно промыть их водой.
    Состав: ОЛИВКОВОЕ МАСЛО, ЭКСТРАКТ ЛИСТЬЕВ ПЕРСИКОВОГО ДЕРЕВА, сквалан, токоферол.</t>
  </si>
  <si>
    <t>Детское увлажняющее молочко NONE FOR BABY 120 мл</t>
  </si>
  <si>
    <t>SK6</t>
  </si>
  <si>
    <t>Детское молочко увлажняет, смягчает и успокаивает чувствительную кожу малыша.
-Увлажняющие компоненты - природные аминокислоты (ацетилглутамин), фитостерол (смягчающий компонент). 
-Обеспечивает уход за кожей после ежедневного купания.
-Увлажняющие компоненты - природные аминокислоты.
-Нейтральный показатель pH.
-Без добавок, красителей и отдушек.
-Не содержит спирта, ПАВ, минеральных масел.
    СПОСОБ ПРИМЕНЕНИЯ: небольшое количество средства нанести на чистую кожу легкими массажными движениями. *Рекомендуется применять утром и вечером после купания, перед выходом на улицу.
    Состав: вода, BG, DPG, PG дикаприновой кислоты, глицирризинат дикалия, бентаин, каррагенан, карбомер, глицерин, холестерол, диметикон, сквалан, стеарат гидрогеннизированного касторового масла, холестерол гидроксистеарат, жирная кислота (С 15-18) цетил, гидроксин натрия, гидрогенизированный лецитин.</t>
  </si>
  <si>
    <t>023.  MARNA</t>
  </si>
  <si>
    <t>Для ванны</t>
  </si>
  <si>
    <t>Держатель для зубных щеток зеленый Marna 1шт</t>
  </si>
  <si>
    <t>W099G</t>
  </si>
  <si>
    <t>Оригинальный держатель для мелких предметов, имеет необычный и яркий дизайн, станет милым украшением ванной комнаты.
Очень удобен в применении.
Держатель имеет присоску, с помощью которой плотно прилегает к любой поверхности.
Можно использовать как в ванной, так и в любом другом месте. Размещает такие предметы как зубную щетку, расческу, и т.д.
Легко промывается и не скапливает бактерии.
Размер-диаметр: 30х22мм.
Состав: основа - стирольный эластомер.</t>
  </si>
  <si>
    <t>Коврик для туалета розовый Marna 1 шт</t>
  </si>
  <si>
    <t>S333P</t>
  </si>
  <si>
    <t>Коврик для туалета из микрофибры создает невероятную мягкость под ногами. 
Нескользящая поверхность и универсальная форма позволит коврику стать незаменимым аксессуаром в любой туалетной комнате.
Необычная форма коврика подойдет под любое сиденье.
Размер: 60 × 60см.  
Материал: 100% полиэстер.</t>
  </si>
  <si>
    <t>Мочалка с ребристой текстурой "Пингвин" Marna 1шт</t>
  </si>
  <si>
    <t>B386</t>
  </si>
  <si>
    <t>Мочалка способствует глубокому очищению кожи и активному массажу тела. 
Эффективно адсорбирует любые загрязнения при использовании минимального количества мыла или геля для душа, что делает ее экономичной в использовании. 
Активный массажный эффект обеспечивается благодаря ребристой текстуре, такой массаж улучшает микроциркуляцию, нормализует мышечный тонус и помогает снять усталость.
Размер: 27х100см.
После использования мочалку необходимо прополоскать и высушить. 
Состав:  нейлон 100%.</t>
  </si>
  <si>
    <t>ССП Скрабирующая мочалка красная Marna 1шт</t>
  </si>
  <si>
    <t>B543R</t>
  </si>
  <si>
    <t>Мочалка предназначена для глубокого очищения кожи.
Благодаря уникальной текстуре, она скрабирует кожу, не травмируя ее, и способствует деликатному удалению ороговевших клеток.
Стимулирует микроциркуляцию крови и подготавливает кожу к нанесению увлажняющих средств.
Ежедневное использование такой мочалки улучшает общее состояние кожи и придает ей гладкость.
После использования мочалку необходимо прополоскать и высушить.
Размер 23х100 см.
Состав: нейлон  100%.</t>
  </si>
  <si>
    <t>ССП Скрабирующая мочалка синяя Marna 1шт</t>
  </si>
  <si>
    <t>B543B</t>
  </si>
  <si>
    <t>Для дома</t>
  </si>
  <si>
    <t>Липучка-держатель 1 шт</t>
  </si>
  <si>
    <t>W541W</t>
  </si>
  <si>
    <t>Присоску можно использовать в кухне, ванне, туалетной комнате и раковине. 
Присоска не оставляет следов после того, как вы её сняли. Можно переклеивать несколько раз.
Легко промывается и не скапливает бактерии.
Приклеивать только на обезжиренную, ровную и сухую поверхность
Необходимо подождать 1 час перед непосредственным использованием.
Размер: диаметр 68 × 1 мм.
Материал: смола винилхлорид, стирол эластомер.</t>
  </si>
  <si>
    <t>Для кухни</t>
  </si>
  <si>
    <t>Держатель для губок Sofis коричневый Marna 1шт</t>
  </si>
  <si>
    <t>K485BR</t>
  </si>
  <si>
    <t>Держатель подходит для губок,  кухонных бумажных полотенец и туалетной бумаги. 
Удобен в использовании.
Экономит место, легко промывается.
Прочно крепиться к любой поверхности (стены кухни и  ванной комнаты, холодильник, зеркала и др.), не оставляя жирных следов.
Имеет прочный каркас и яркий дизайн.
Размер: 70х100х96мм.
Состав:  поликарбонат,  полиэфирные смолы
               основа держателя - стирол - эластомер</t>
  </si>
  <si>
    <t>Кухонный диспенсер зеленый Marna 1шт</t>
  </si>
  <si>
    <t>K153G</t>
  </si>
  <si>
    <t>Кухонный диспенсер, позволяющий выдавить необходимое количество моющего средства одним нажатием. 
Удобен в использовании, можно крепить как на кухне, так и в ванной.
Не боится прямого воздействия воды, поэтому его можно крепить в самой раковине.
Экономичный расход, современный дизайн, надежная конструкция, прост в применении и уходе. 
Широкое горлышко позволяет без труда наполнить диспенсер моющим средством. 
Размер 82х150х105мм
Состав:   резервуар - смола AS, смола ABS; шапочка - полипропилен.</t>
  </si>
  <si>
    <t>Кухонный диспенсер розовый Marna 1шт</t>
  </si>
  <si>
    <t>K153P</t>
  </si>
  <si>
    <t>Кухонный диспенсер синий Marna 1шт</t>
  </si>
  <si>
    <t>K153B</t>
  </si>
  <si>
    <t>Универсальная открывашка желтая Marna</t>
  </si>
  <si>
    <t>K100</t>
  </si>
  <si>
    <t>Кухонное приспособление предназначено для удобного снятия крышек с различных бутылок (даже пластиковых), консервов, банок.
 Практичный и незаменимый помощник на кухне.
 Состоит из прочного материала.
Открывашка удобна в применении, имеет предохра-нитель от скольжения, при открывании не оставляет заусенцев и неровностей.
Легко моется.
 Имеет яркий дизайн.
Состав:  основа - смола ABS, предохранитель от скольжения 
               внутри -синтетическая  смола 
               снаружи - эластомер стирольный.</t>
  </si>
  <si>
    <t>Универсальная открывашка зеленая Marna 1шт</t>
  </si>
  <si>
    <t>K602</t>
  </si>
  <si>
    <t>Кухонное приспособление предназначено для удобного снятия крышек с различных бутылок (даже пластиковых), консервов, банок.
Практичный и незаменимый помощник на кухне.
Состоит из прочного материала.
Открывашка удобна в применении, имеет предохранитель от скольжения, при открывании не оставляет заусенцев и неровностей.
Легко моется.
Имеет яркий дизайн.
Состав:  основа - смола ABS, предохранитель от скольжения 
               внутри - синтетическая  смола 
               снаружи - эластомер стирольный.</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</si>
</sst>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quot; руб.&quot;"/>
    <numFmt numFmtId="166" formatCode="#,##0.00&quot; руб.&quot;"/>
    <numFmt numFmtId="167" formatCode="0;[Red]\-0"/>
    <numFmt numFmtId="168" formatCode="00000"/>
  </numFmts>
  <fonts count="48">
    <font>
      <sz val="8"/>
      <name val="Arial"/>
      <family val="0"/>
    </font>
    <font>
      <sz val="11"/>
      <color indexed="8"/>
      <name val="Calibri"/>
      <family val="2"/>
    </font>
    <font>
      <sz val="28"/>
      <color indexed="9"/>
      <name val="Tahoma"/>
      <family val="2"/>
    </font>
    <font>
      <sz val="9"/>
      <name val="Tahoma"/>
      <family val="2"/>
    </font>
    <font>
      <sz val="11"/>
      <color indexed="9"/>
      <name val="Tahoma"/>
      <family val="2"/>
    </font>
    <font>
      <b/>
      <i/>
      <sz val="26"/>
      <name val="Arial"/>
      <family val="2"/>
    </font>
    <font>
      <sz val="11"/>
      <name val="Tahoma"/>
      <family val="2"/>
    </font>
    <font>
      <b/>
      <sz val="8"/>
      <name val="Arial"/>
      <family val="2"/>
    </font>
    <font>
      <b/>
      <sz val="10"/>
      <color indexed="9"/>
      <name val="Tahoma"/>
      <family val="2"/>
    </font>
    <font>
      <b/>
      <sz val="9"/>
      <name val="Arial"/>
      <family val="2"/>
    </font>
    <font>
      <b/>
      <i/>
      <sz val="9"/>
      <name val="Arial"/>
      <family val="2"/>
    </font>
    <font>
      <i/>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28"/>
      <color rgb="FFFFFFFF"/>
      <name val="Tahoma"/>
      <family val="2"/>
    </font>
    <font>
      <sz val="11"/>
      <color rgb="FFFFFFFF"/>
      <name val="Tahoma"/>
      <family val="2"/>
    </font>
    <font>
      <b/>
      <sz val="10"/>
      <color rgb="FFFFFFFF"/>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rgb="FFE0FFFF"/>
        <bgColor indexed="64"/>
      </patternFill>
    </fill>
    <fill>
      <patternFill patternType="solid">
        <fgColor rgb="FFFFFFFF"/>
        <bgColor indexed="64"/>
      </patternFill>
    </fill>
    <fill>
      <patternFill patternType="solid">
        <fgColor rgb="FFB4B4B4"/>
        <bgColor indexed="64"/>
      </patternFill>
    </fill>
    <fill>
      <patternFill patternType="solid">
        <fgColor rgb="FFC3C3C3"/>
        <bgColor indexed="64"/>
      </patternFill>
    </fill>
    <fill>
      <patternFill patternType="solid">
        <fgColor rgb="FFD2D2D2"/>
        <bgColor indexed="64"/>
      </patternFill>
    </fill>
    <fill>
      <patternFill patternType="solid">
        <fgColor rgb="FFE6E6E6"/>
        <bgColor indexed="64"/>
      </patternFill>
    </fill>
    <fill>
      <patternFill patternType="solid">
        <fgColor rgb="FFFAFAFA"/>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83">
    <xf numFmtId="0" fontId="0" fillId="0" borderId="0" xfId="0" applyAlignment="1">
      <alignment/>
    </xf>
    <xf numFmtId="0" fontId="0" fillId="0" borderId="0" xfId="0" applyAlignment="1">
      <alignment horizontal="left"/>
    </xf>
    <xf numFmtId="0" fontId="0" fillId="0" borderId="0" xfId="0" applyBorder="1" applyAlignment="1">
      <alignment horizontal="left"/>
    </xf>
    <xf numFmtId="0" fontId="45" fillId="33" borderId="0" xfId="0" applyFont="1" applyFill="1" applyBorder="1" applyAlignment="1">
      <alignment horizontal="left" vertical="top"/>
    </xf>
    <xf numFmtId="0" fontId="0" fillId="0" borderId="0" xfId="0" applyBorder="1" applyAlignment="1">
      <alignment horizontal="left" vertical="top" wrapText="1"/>
    </xf>
    <xf numFmtId="0" fontId="46" fillId="33" borderId="0" xfId="0" applyFont="1" applyFill="1" applyBorder="1" applyAlignment="1">
      <alignment horizontal="left" vertical="top"/>
    </xf>
    <xf numFmtId="0" fontId="5" fillId="0" borderId="0" xfId="0" applyFont="1" applyBorder="1" applyAlignment="1">
      <alignment horizontal="right" vertical="top"/>
    </xf>
    <xf numFmtId="0" fontId="0" fillId="0" borderId="0" xfId="0" applyBorder="1" applyAlignment="1">
      <alignment horizontal="left" vertical="top"/>
    </xf>
    <xf numFmtId="0" fontId="6" fillId="0" borderId="0" xfId="0" applyFont="1" applyBorder="1" applyAlignment="1">
      <alignment horizontal="left" vertical="top"/>
    </xf>
    <xf numFmtId="0" fontId="7" fillId="0" borderId="10" xfId="0" applyFont="1" applyBorder="1" applyAlignment="1">
      <alignment horizontal="right"/>
    </xf>
    <xf numFmtId="0" fontId="6" fillId="0" borderId="11" xfId="0" applyFont="1" applyBorder="1" applyAlignment="1">
      <alignment horizontal="left" vertical="top"/>
    </xf>
    <xf numFmtId="0" fontId="7" fillId="0" borderId="12" xfId="0" applyFont="1" applyBorder="1" applyAlignment="1">
      <alignment horizontal="right"/>
    </xf>
    <xf numFmtId="0" fontId="0" fillId="0" borderId="0" xfId="0" applyAlignment="1">
      <alignment horizontal="left" wrapText="1"/>
    </xf>
    <xf numFmtId="0" fontId="0" fillId="0" borderId="0" xfId="0" applyBorder="1" applyAlignment="1">
      <alignment horizontal="left" wrapText="1"/>
    </xf>
    <xf numFmtId="0" fontId="47" fillId="33" borderId="0" xfId="0" applyFont="1" applyFill="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7" fillId="34" borderId="14" xfId="0" applyFont="1" applyFill="1" applyBorder="1" applyAlignment="1">
      <alignment horizontal="center"/>
    </xf>
    <xf numFmtId="0" fontId="9" fillId="0" borderId="14" xfId="0" applyFont="1" applyBorder="1" applyAlignment="1">
      <alignment horizontal="center" vertical="center"/>
    </xf>
    <xf numFmtId="0" fontId="9" fillId="35" borderId="14" xfId="0" applyFont="1" applyFill="1" applyBorder="1" applyAlignment="1">
      <alignment horizontal="center" vertical="center"/>
    </xf>
    <xf numFmtId="0" fontId="7" fillId="0" borderId="15" xfId="0" applyFont="1" applyBorder="1" applyAlignment="1">
      <alignment horizontal="center"/>
    </xf>
    <xf numFmtId="0" fontId="9" fillId="0" borderId="15" xfId="0" applyFont="1" applyBorder="1" applyAlignment="1">
      <alignment horizontal="center" vertical="center" wrapText="1"/>
    </xf>
    <xf numFmtId="0" fontId="7" fillId="34" borderId="15" xfId="0" applyFont="1" applyFill="1" applyBorder="1" applyAlignment="1">
      <alignment horizontal="center"/>
    </xf>
    <xf numFmtId="0" fontId="9" fillId="35" borderId="15" xfId="0" applyFont="1" applyFill="1" applyBorder="1" applyAlignment="1">
      <alignment horizontal="center" vertical="center"/>
    </xf>
    <xf numFmtId="0" fontId="10" fillId="36" borderId="13" xfId="0" applyFont="1" applyFill="1" applyBorder="1" applyAlignment="1">
      <alignment horizontal="left" vertical="top" wrapText="1"/>
    </xf>
    <xf numFmtId="0" fontId="11" fillId="36" borderId="13" xfId="0" applyFont="1" applyFill="1" applyBorder="1" applyAlignment="1">
      <alignment horizontal="right" vertical="top" wrapText="1"/>
    </xf>
    <xf numFmtId="0" fontId="0" fillId="36" borderId="13" xfId="0" applyFill="1" applyBorder="1" applyAlignment="1">
      <alignment horizontal="center" vertical="top" wrapText="1"/>
    </xf>
    <xf numFmtId="0" fontId="0" fillId="36" borderId="13" xfId="0" applyFill="1" applyBorder="1" applyAlignment="1">
      <alignment horizontal="justify" vertical="top" wrapText="1"/>
    </xf>
    <xf numFmtId="0" fontId="11" fillId="36" borderId="13" xfId="0" applyFont="1" applyFill="1" applyBorder="1" applyAlignment="1">
      <alignment horizontal="center" vertical="top" wrapText="1"/>
    </xf>
    <xf numFmtId="0" fontId="11" fillId="36" borderId="13" xfId="0" applyFont="1" applyFill="1" applyBorder="1" applyAlignment="1">
      <alignment horizontal="center" vertical="top"/>
    </xf>
    <xf numFmtId="0" fontId="0" fillId="36" borderId="13" xfId="0" applyFill="1" applyBorder="1" applyAlignment="1">
      <alignment horizontal="center" vertical="top"/>
    </xf>
    <xf numFmtId="0" fontId="10" fillId="37" borderId="13" xfId="0" applyFont="1" applyFill="1" applyBorder="1" applyAlignment="1">
      <alignment horizontal="left" vertical="top" wrapText="1"/>
    </xf>
    <xf numFmtId="0" fontId="11" fillId="37" borderId="13" xfId="0" applyFont="1" applyFill="1" applyBorder="1" applyAlignment="1">
      <alignment horizontal="right" vertical="top" wrapText="1"/>
    </xf>
    <xf numFmtId="0" fontId="0" fillId="37" borderId="13" xfId="0" applyFill="1" applyBorder="1" applyAlignment="1">
      <alignment horizontal="center" vertical="top" wrapText="1"/>
    </xf>
    <xf numFmtId="0" fontId="0" fillId="37" borderId="13" xfId="0" applyFill="1" applyBorder="1" applyAlignment="1">
      <alignment horizontal="justify" vertical="top" wrapText="1"/>
    </xf>
    <xf numFmtId="0" fontId="11" fillId="37" borderId="13" xfId="0" applyFont="1" applyFill="1" applyBorder="1" applyAlignment="1">
      <alignment horizontal="center" vertical="top" wrapText="1"/>
    </xf>
    <xf numFmtId="0" fontId="11" fillId="37" borderId="13" xfId="0" applyFont="1" applyFill="1" applyBorder="1" applyAlignment="1">
      <alignment horizontal="center" vertical="top"/>
    </xf>
    <xf numFmtId="0" fontId="0" fillId="37" borderId="13" xfId="0" applyFill="1" applyBorder="1" applyAlignment="1">
      <alignment horizontal="center" vertical="top"/>
    </xf>
    <xf numFmtId="0" fontId="10" fillId="38" borderId="13" xfId="0" applyFont="1" applyFill="1" applyBorder="1" applyAlignment="1">
      <alignment horizontal="left" vertical="top" wrapText="1"/>
    </xf>
    <xf numFmtId="0" fontId="11" fillId="38" borderId="13" xfId="0" applyFont="1" applyFill="1" applyBorder="1" applyAlignment="1">
      <alignment horizontal="right" vertical="top" wrapText="1"/>
    </xf>
    <xf numFmtId="0" fontId="0" fillId="38" borderId="13" xfId="0" applyFill="1" applyBorder="1" applyAlignment="1">
      <alignment horizontal="center" vertical="top" wrapText="1"/>
    </xf>
    <xf numFmtId="0" fontId="0" fillId="38" borderId="13" xfId="0" applyFill="1" applyBorder="1" applyAlignment="1">
      <alignment horizontal="justify" vertical="top" wrapText="1"/>
    </xf>
    <xf numFmtId="0" fontId="11" fillId="38" borderId="13" xfId="0" applyFont="1" applyFill="1" applyBorder="1" applyAlignment="1">
      <alignment horizontal="center" vertical="top" wrapText="1"/>
    </xf>
    <xf numFmtId="0" fontId="11" fillId="38" borderId="13" xfId="0" applyFont="1" applyFill="1" applyBorder="1" applyAlignment="1">
      <alignment horizontal="center" vertical="top"/>
    </xf>
    <xf numFmtId="0" fontId="0" fillId="38" borderId="13" xfId="0" applyFill="1" applyBorder="1" applyAlignment="1">
      <alignment horizontal="center" vertical="top"/>
    </xf>
    <xf numFmtId="0" fontId="0" fillId="35" borderId="13" xfId="0" applyFill="1" applyBorder="1" applyAlignment="1">
      <alignment horizontal="left" vertical="top" wrapText="1"/>
    </xf>
    <xf numFmtId="0" fontId="0" fillId="35" borderId="13" xfId="0" applyFill="1" applyBorder="1" applyAlignment="1">
      <alignment horizontal="right" vertical="top" wrapText="1"/>
    </xf>
    <xf numFmtId="164" fontId="0" fillId="35" borderId="13" xfId="0" applyNumberFormat="1" applyFill="1" applyBorder="1" applyAlignment="1">
      <alignment horizontal="center" vertical="top" wrapText="1"/>
    </xf>
    <xf numFmtId="1" fontId="0" fillId="35" borderId="13" xfId="0" applyNumberFormat="1" applyFill="1" applyBorder="1" applyAlignment="1">
      <alignment horizontal="center" vertical="top" wrapText="1"/>
    </xf>
    <xf numFmtId="0" fontId="0" fillId="35" borderId="13" xfId="0" applyFill="1" applyBorder="1" applyAlignment="1">
      <alignment horizontal="justify" vertical="top" wrapText="1"/>
    </xf>
    <xf numFmtId="1" fontId="0" fillId="35" borderId="13" xfId="0" applyNumberFormat="1" applyFill="1" applyBorder="1" applyAlignment="1">
      <alignment horizontal="right" vertical="top" wrapText="1"/>
    </xf>
    <xf numFmtId="0" fontId="0" fillId="35" borderId="13" xfId="0" applyFill="1" applyBorder="1" applyAlignment="1">
      <alignment horizontal="right" vertical="top"/>
    </xf>
    <xf numFmtId="165" fontId="0" fillId="35" borderId="13" xfId="0" applyNumberFormat="1" applyFill="1" applyBorder="1" applyAlignment="1">
      <alignment horizontal="right" vertical="top" wrapText="1"/>
    </xf>
    <xf numFmtId="166" fontId="0" fillId="35" borderId="13" xfId="0" applyNumberFormat="1" applyFill="1" applyBorder="1" applyAlignment="1">
      <alignment horizontal="right" vertical="top" wrapText="1"/>
    </xf>
    <xf numFmtId="0" fontId="0" fillId="34" borderId="13" xfId="0" applyFill="1" applyBorder="1" applyAlignment="1">
      <alignment horizontal="center" vertical="top"/>
    </xf>
    <xf numFmtId="0" fontId="0" fillId="35" borderId="13" xfId="0" applyFill="1" applyBorder="1" applyAlignment="1">
      <alignment horizontal="center" vertical="top"/>
    </xf>
    <xf numFmtId="167" fontId="0" fillId="35" borderId="13" xfId="0" applyNumberFormat="1" applyFill="1" applyBorder="1" applyAlignment="1">
      <alignment horizontal="right" vertical="top"/>
    </xf>
    <xf numFmtId="168" fontId="0" fillId="35" borderId="13" xfId="0" applyNumberFormat="1" applyFill="1" applyBorder="1" applyAlignment="1">
      <alignment horizontal="center" vertical="top" wrapText="1"/>
    </xf>
    <xf numFmtId="0" fontId="10" fillId="39" borderId="13" xfId="0" applyFont="1" applyFill="1" applyBorder="1" applyAlignment="1">
      <alignment horizontal="left" vertical="top" wrapText="1"/>
    </xf>
    <xf numFmtId="0" fontId="11" fillId="39" borderId="13" xfId="0" applyFont="1" applyFill="1" applyBorder="1" applyAlignment="1">
      <alignment horizontal="right" vertical="top" wrapText="1"/>
    </xf>
    <xf numFmtId="0" fontId="0" fillId="39" borderId="13" xfId="0" applyFill="1" applyBorder="1" applyAlignment="1">
      <alignment horizontal="center" vertical="top" wrapText="1"/>
    </xf>
    <xf numFmtId="0" fontId="0" fillId="39" borderId="13" xfId="0" applyFill="1" applyBorder="1" applyAlignment="1">
      <alignment horizontal="justify" vertical="top" wrapText="1"/>
    </xf>
    <xf numFmtId="0" fontId="11" fillId="39" borderId="13" xfId="0" applyFont="1" applyFill="1" applyBorder="1" applyAlignment="1">
      <alignment horizontal="center" vertical="top" wrapText="1"/>
    </xf>
    <xf numFmtId="0" fontId="11" fillId="39" borderId="13" xfId="0" applyFont="1" applyFill="1" applyBorder="1" applyAlignment="1">
      <alignment horizontal="center" vertical="top"/>
    </xf>
    <xf numFmtId="0" fontId="0" fillId="39" borderId="13" xfId="0" applyFill="1" applyBorder="1" applyAlignment="1">
      <alignment horizontal="center" vertical="top"/>
    </xf>
    <xf numFmtId="0" fontId="0" fillId="35" borderId="13" xfId="0" applyFill="1" applyBorder="1" applyAlignment="1">
      <alignment horizontal="center" vertical="top" wrapText="1"/>
    </xf>
    <xf numFmtId="0" fontId="10" fillId="40" borderId="13" xfId="0" applyFont="1" applyFill="1" applyBorder="1" applyAlignment="1">
      <alignment horizontal="left" vertical="top" wrapText="1"/>
    </xf>
    <xf numFmtId="0" fontId="11" fillId="40" borderId="13" xfId="0" applyFont="1" applyFill="1" applyBorder="1" applyAlignment="1">
      <alignment horizontal="right" vertical="top" wrapText="1"/>
    </xf>
    <xf numFmtId="0" fontId="0" fillId="40" borderId="13" xfId="0" applyFill="1" applyBorder="1" applyAlignment="1">
      <alignment horizontal="center" vertical="top" wrapText="1"/>
    </xf>
    <xf numFmtId="0" fontId="0" fillId="40" borderId="13" xfId="0" applyFill="1" applyBorder="1" applyAlignment="1">
      <alignment horizontal="justify" vertical="top" wrapText="1"/>
    </xf>
    <xf numFmtId="0" fontId="11" fillId="40" borderId="13" xfId="0" applyFont="1" applyFill="1" applyBorder="1" applyAlignment="1">
      <alignment horizontal="center" vertical="top" wrapText="1"/>
    </xf>
    <xf numFmtId="0" fontId="11" fillId="40" borderId="13" xfId="0" applyFont="1" applyFill="1" applyBorder="1" applyAlignment="1">
      <alignment horizontal="center" vertical="top"/>
    </xf>
    <xf numFmtId="0" fontId="0" fillId="40" borderId="13" xfId="0" applyFill="1" applyBorder="1" applyAlignment="1">
      <alignment horizontal="center" vertical="top"/>
    </xf>
    <xf numFmtId="3" fontId="0" fillId="35" borderId="13" xfId="0" applyNumberFormat="1" applyFill="1" applyBorder="1" applyAlignment="1">
      <alignment horizontal="right" vertical="top" wrapText="1"/>
    </xf>
    <xf numFmtId="0" fontId="3" fillId="0" borderId="0" xfId="0" applyFont="1" applyAlignment="1">
      <alignment horizontal="left" vertical="center" wrapText="1"/>
    </xf>
    <xf numFmtId="0" fontId="7" fillId="0" borderId="11"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9" fillId="0" borderId="13" xfId="0" applyFont="1" applyBorder="1" applyAlignment="1">
      <alignment horizontal="left" vertical="center" wrapText="1"/>
    </xf>
    <xf numFmtId="0" fontId="9" fillId="0" borderId="13" xfId="0" applyFont="1" applyBorder="1" applyAlignment="1">
      <alignment horizontal="center" vertical="center" wrapText="1"/>
    </xf>
    <xf numFmtId="0" fontId="7" fillId="0" borderId="13" xfId="0" applyFont="1" applyBorder="1" applyAlignment="1">
      <alignment horizontal="center" vertical="center"/>
    </xf>
    <xf numFmtId="165" fontId="0" fillId="35" borderId="13" xfId="0" applyNumberFormat="1" applyFill="1" applyBorder="1" applyAlignment="1">
      <alignment horizontal="left" vertical="top"/>
    </xf>
    <xf numFmtId="165" fontId="7" fillId="0" borderId="18" xfId="0" applyNumberFormat="1" applyFont="1" applyBorder="1" applyAlignment="1">
      <alignment horizontal="righ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3.jpeg" /><Relationship Id="rId24" Type="http://schemas.openxmlformats.org/officeDocument/2006/relationships/image" Target="../media/image24.jpeg" /><Relationship Id="rId25" Type="http://schemas.openxmlformats.org/officeDocument/2006/relationships/image" Target="../media/image25.jpeg" /><Relationship Id="rId26" Type="http://schemas.openxmlformats.org/officeDocument/2006/relationships/image" Target="../media/image26.jpeg" /><Relationship Id="rId27" Type="http://schemas.openxmlformats.org/officeDocument/2006/relationships/image" Target="../media/image27.jpeg" /><Relationship Id="rId28" Type="http://schemas.openxmlformats.org/officeDocument/2006/relationships/image" Target="../media/image28.jpeg" /><Relationship Id="rId29" Type="http://schemas.openxmlformats.org/officeDocument/2006/relationships/image" Target="../media/image29.jpeg" /><Relationship Id="rId30" Type="http://schemas.openxmlformats.org/officeDocument/2006/relationships/image" Target="../media/image30.jpeg" /><Relationship Id="rId31" Type="http://schemas.openxmlformats.org/officeDocument/2006/relationships/image" Target="../media/image31.jpeg" /><Relationship Id="rId32" Type="http://schemas.openxmlformats.org/officeDocument/2006/relationships/image" Target="../media/image32.jpeg" /><Relationship Id="rId33" Type="http://schemas.openxmlformats.org/officeDocument/2006/relationships/image" Target="../media/image33.jpeg" /><Relationship Id="rId34" Type="http://schemas.openxmlformats.org/officeDocument/2006/relationships/image" Target="../media/image34.png" /><Relationship Id="rId35" Type="http://schemas.openxmlformats.org/officeDocument/2006/relationships/image" Target="../media/image35.jpeg" /><Relationship Id="rId36" Type="http://schemas.openxmlformats.org/officeDocument/2006/relationships/image" Target="../media/image36.jpeg" /><Relationship Id="rId37" Type="http://schemas.openxmlformats.org/officeDocument/2006/relationships/image" Target="../media/image37.jpeg" /><Relationship Id="rId38" Type="http://schemas.openxmlformats.org/officeDocument/2006/relationships/image" Target="../media/image38.jpeg" /><Relationship Id="rId39" Type="http://schemas.openxmlformats.org/officeDocument/2006/relationships/image" Target="../media/image39.jpeg" /><Relationship Id="rId40" Type="http://schemas.openxmlformats.org/officeDocument/2006/relationships/image" Target="../media/image40.jpeg" /><Relationship Id="rId41" Type="http://schemas.openxmlformats.org/officeDocument/2006/relationships/image" Target="../media/image41.jpeg" /><Relationship Id="rId42" Type="http://schemas.openxmlformats.org/officeDocument/2006/relationships/image" Target="../media/image42.jpeg" /><Relationship Id="rId43" Type="http://schemas.openxmlformats.org/officeDocument/2006/relationships/image" Target="../media/image43.jpeg" /><Relationship Id="rId44" Type="http://schemas.openxmlformats.org/officeDocument/2006/relationships/image" Target="../media/image44.jpeg" /><Relationship Id="rId45" Type="http://schemas.openxmlformats.org/officeDocument/2006/relationships/image" Target="../media/image45.jpeg" /><Relationship Id="rId46" Type="http://schemas.openxmlformats.org/officeDocument/2006/relationships/image" Target="../media/image46.jpeg" /><Relationship Id="rId47" Type="http://schemas.openxmlformats.org/officeDocument/2006/relationships/image" Target="../media/image47.jpeg" /><Relationship Id="rId48" Type="http://schemas.openxmlformats.org/officeDocument/2006/relationships/image" Target="../media/image48.jpeg" /><Relationship Id="rId49" Type="http://schemas.openxmlformats.org/officeDocument/2006/relationships/image" Target="../media/image49.jpeg" /><Relationship Id="rId50" Type="http://schemas.openxmlformats.org/officeDocument/2006/relationships/image" Target="../media/image50.jpeg" /><Relationship Id="rId51" Type="http://schemas.openxmlformats.org/officeDocument/2006/relationships/image" Target="../media/image51.jpeg" /><Relationship Id="rId52" Type="http://schemas.openxmlformats.org/officeDocument/2006/relationships/image" Target="../media/image52.jpeg" /><Relationship Id="rId53" Type="http://schemas.openxmlformats.org/officeDocument/2006/relationships/image" Target="../media/image53.jpeg" /><Relationship Id="rId54" Type="http://schemas.openxmlformats.org/officeDocument/2006/relationships/image" Target="../media/image5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133350</xdr:rowOff>
    </xdr:from>
    <xdr:to>
      <xdr:col>10</xdr:col>
      <xdr:colOff>800100</xdr:colOff>
      <xdr:row>1</xdr:row>
      <xdr:rowOff>161925</xdr:rowOff>
    </xdr:to>
    <xdr:pic>
      <xdr:nvPicPr>
        <xdr:cNvPr id="1" name="Имя " descr="Descr "/>
        <xdr:cNvPicPr preferRelativeResize="1">
          <a:picLocks noChangeAspect="1"/>
        </xdr:cNvPicPr>
      </xdr:nvPicPr>
      <xdr:blipFill>
        <a:blip r:embed="rId1"/>
        <a:stretch>
          <a:fillRect/>
        </a:stretch>
      </xdr:blipFill>
      <xdr:spPr>
        <a:xfrm>
          <a:off x="9991725" y="133350"/>
          <a:ext cx="2657475" cy="914400"/>
        </a:xfrm>
        <a:prstGeom prst="rect">
          <a:avLst/>
        </a:prstGeom>
        <a:noFill/>
        <a:ln w="9525" cmpd="sng">
          <a:noFill/>
        </a:ln>
      </xdr:spPr>
    </xdr:pic>
    <xdr:clientData/>
  </xdr:twoCellAnchor>
  <xdr:twoCellAnchor>
    <xdr:from>
      <xdr:col>2</xdr:col>
      <xdr:colOff>0</xdr:colOff>
      <xdr:row>15</xdr:row>
      <xdr:rowOff>0</xdr:rowOff>
    </xdr:from>
    <xdr:to>
      <xdr:col>3</xdr:col>
      <xdr:colOff>0</xdr:colOff>
      <xdr:row>16</xdr:row>
      <xdr:rowOff>0</xdr:rowOff>
    </xdr:to>
    <xdr:pic>
      <xdr:nvPicPr>
        <xdr:cNvPr id="2" name="Имя " descr="Descr "/>
        <xdr:cNvPicPr preferRelativeResize="1">
          <a:picLocks noChangeAspect="1"/>
        </xdr:cNvPicPr>
      </xdr:nvPicPr>
      <xdr:blipFill>
        <a:blip r:embed="rId2"/>
        <a:stretch>
          <a:fillRect/>
        </a:stretch>
      </xdr:blipFill>
      <xdr:spPr>
        <a:xfrm>
          <a:off x="3419475" y="3467100"/>
          <a:ext cx="1123950" cy="1181100"/>
        </a:xfrm>
        <a:prstGeom prst="rect">
          <a:avLst/>
        </a:prstGeom>
        <a:noFill/>
        <a:ln w="9525" cmpd="sng">
          <a:noFill/>
        </a:ln>
      </xdr:spPr>
    </xdr:pic>
    <xdr:clientData/>
  </xdr:twoCellAnchor>
  <xdr:twoCellAnchor>
    <xdr:from>
      <xdr:col>2</xdr:col>
      <xdr:colOff>0</xdr:colOff>
      <xdr:row>16</xdr:row>
      <xdr:rowOff>0</xdr:rowOff>
    </xdr:from>
    <xdr:to>
      <xdr:col>3</xdr:col>
      <xdr:colOff>0</xdr:colOff>
      <xdr:row>17</xdr:row>
      <xdr:rowOff>0</xdr:rowOff>
    </xdr:to>
    <xdr:pic>
      <xdr:nvPicPr>
        <xdr:cNvPr id="3" name="Имя " descr="Descr "/>
        <xdr:cNvPicPr preferRelativeResize="1">
          <a:picLocks noChangeAspect="1"/>
        </xdr:cNvPicPr>
      </xdr:nvPicPr>
      <xdr:blipFill>
        <a:blip r:embed="rId3"/>
        <a:stretch>
          <a:fillRect/>
        </a:stretch>
      </xdr:blipFill>
      <xdr:spPr>
        <a:xfrm>
          <a:off x="3419475" y="4648200"/>
          <a:ext cx="1123950" cy="1181100"/>
        </a:xfrm>
        <a:prstGeom prst="rect">
          <a:avLst/>
        </a:prstGeom>
        <a:noFill/>
        <a:ln w="9525" cmpd="sng">
          <a:noFill/>
        </a:ln>
      </xdr:spPr>
    </xdr:pic>
    <xdr:clientData/>
  </xdr:twoCellAnchor>
  <xdr:twoCellAnchor>
    <xdr:from>
      <xdr:col>2</xdr:col>
      <xdr:colOff>0</xdr:colOff>
      <xdr:row>17</xdr:row>
      <xdr:rowOff>0</xdr:rowOff>
    </xdr:from>
    <xdr:to>
      <xdr:col>3</xdr:col>
      <xdr:colOff>0</xdr:colOff>
      <xdr:row>18</xdr:row>
      <xdr:rowOff>0</xdr:rowOff>
    </xdr:to>
    <xdr:pic>
      <xdr:nvPicPr>
        <xdr:cNvPr id="4" name="Имя " descr="Descr "/>
        <xdr:cNvPicPr preferRelativeResize="1">
          <a:picLocks noChangeAspect="1"/>
        </xdr:cNvPicPr>
      </xdr:nvPicPr>
      <xdr:blipFill>
        <a:blip r:embed="rId4"/>
        <a:stretch>
          <a:fillRect/>
        </a:stretch>
      </xdr:blipFill>
      <xdr:spPr>
        <a:xfrm>
          <a:off x="3419475" y="5829300"/>
          <a:ext cx="1123950" cy="1181100"/>
        </a:xfrm>
        <a:prstGeom prst="rect">
          <a:avLst/>
        </a:prstGeom>
        <a:noFill/>
        <a:ln w="9525" cmpd="sng">
          <a:noFill/>
        </a:ln>
      </xdr:spPr>
    </xdr:pic>
    <xdr:clientData/>
  </xdr:twoCellAnchor>
  <xdr:twoCellAnchor>
    <xdr:from>
      <xdr:col>2</xdr:col>
      <xdr:colOff>0</xdr:colOff>
      <xdr:row>18</xdr:row>
      <xdr:rowOff>0</xdr:rowOff>
    </xdr:from>
    <xdr:to>
      <xdr:col>3</xdr:col>
      <xdr:colOff>0</xdr:colOff>
      <xdr:row>19</xdr:row>
      <xdr:rowOff>0</xdr:rowOff>
    </xdr:to>
    <xdr:pic>
      <xdr:nvPicPr>
        <xdr:cNvPr id="5" name="Имя " descr="Descr "/>
        <xdr:cNvPicPr preferRelativeResize="1">
          <a:picLocks noChangeAspect="1"/>
        </xdr:cNvPicPr>
      </xdr:nvPicPr>
      <xdr:blipFill>
        <a:blip r:embed="rId5"/>
        <a:stretch>
          <a:fillRect/>
        </a:stretch>
      </xdr:blipFill>
      <xdr:spPr>
        <a:xfrm>
          <a:off x="3419475" y="7010400"/>
          <a:ext cx="1123950" cy="1181100"/>
        </a:xfrm>
        <a:prstGeom prst="rect">
          <a:avLst/>
        </a:prstGeom>
        <a:noFill/>
        <a:ln w="9525" cmpd="sng">
          <a:noFill/>
        </a:ln>
      </xdr:spPr>
    </xdr:pic>
    <xdr:clientData/>
  </xdr:twoCellAnchor>
  <xdr:twoCellAnchor>
    <xdr:from>
      <xdr:col>2</xdr:col>
      <xdr:colOff>0</xdr:colOff>
      <xdr:row>21</xdr:row>
      <xdr:rowOff>0</xdr:rowOff>
    </xdr:from>
    <xdr:to>
      <xdr:col>3</xdr:col>
      <xdr:colOff>0</xdr:colOff>
      <xdr:row>22</xdr:row>
      <xdr:rowOff>0</xdr:rowOff>
    </xdr:to>
    <xdr:pic>
      <xdr:nvPicPr>
        <xdr:cNvPr id="6" name="Имя " descr="Descr "/>
        <xdr:cNvPicPr preferRelativeResize="1">
          <a:picLocks noChangeAspect="1"/>
        </xdr:cNvPicPr>
      </xdr:nvPicPr>
      <xdr:blipFill>
        <a:blip r:embed="rId6"/>
        <a:stretch>
          <a:fillRect/>
        </a:stretch>
      </xdr:blipFill>
      <xdr:spPr>
        <a:xfrm>
          <a:off x="3419475" y="8496300"/>
          <a:ext cx="1123950" cy="1181100"/>
        </a:xfrm>
        <a:prstGeom prst="rect">
          <a:avLst/>
        </a:prstGeom>
        <a:noFill/>
        <a:ln w="9525" cmpd="sng">
          <a:noFill/>
        </a:ln>
      </xdr:spPr>
    </xdr:pic>
    <xdr:clientData/>
  </xdr:twoCellAnchor>
  <xdr:twoCellAnchor>
    <xdr:from>
      <xdr:col>2</xdr:col>
      <xdr:colOff>0</xdr:colOff>
      <xdr:row>22</xdr:row>
      <xdr:rowOff>0</xdr:rowOff>
    </xdr:from>
    <xdr:to>
      <xdr:col>3</xdr:col>
      <xdr:colOff>0</xdr:colOff>
      <xdr:row>23</xdr:row>
      <xdr:rowOff>0</xdr:rowOff>
    </xdr:to>
    <xdr:pic>
      <xdr:nvPicPr>
        <xdr:cNvPr id="7" name="Имя " descr="Descr "/>
        <xdr:cNvPicPr preferRelativeResize="1">
          <a:picLocks noChangeAspect="1"/>
        </xdr:cNvPicPr>
      </xdr:nvPicPr>
      <xdr:blipFill>
        <a:blip r:embed="rId7"/>
        <a:stretch>
          <a:fillRect/>
        </a:stretch>
      </xdr:blipFill>
      <xdr:spPr>
        <a:xfrm>
          <a:off x="3419475" y="9677400"/>
          <a:ext cx="1123950" cy="1181100"/>
        </a:xfrm>
        <a:prstGeom prst="rect">
          <a:avLst/>
        </a:prstGeom>
        <a:noFill/>
        <a:ln w="9525" cmpd="sng">
          <a:noFill/>
        </a:ln>
      </xdr:spPr>
    </xdr:pic>
    <xdr:clientData/>
  </xdr:twoCellAnchor>
  <xdr:twoCellAnchor>
    <xdr:from>
      <xdr:col>2</xdr:col>
      <xdr:colOff>0</xdr:colOff>
      <xdr:row>23</xdr:row>
      <xdr:rowOff>0</xdr:rowOff>
    </xdr:from>
    <xdr:to>
      <xdr:col>3</xdr:col>
      <xdr:colOff>0</xdr:colOff>
      <xdr:row>24</xdr:row>
      <xdr:rowOff>0</xdr:rowOff>
    </xdr:to>
    <xdr:pic>
      <xdr:nvPicPr>
        <xdr:cNvPr id="8" name="Имя " descr="Descr "/>
        <xdr:cNvPicPr preferRelativeResize="1">
          <a:picLocks noChangeAspect="1"/>
        </xdr:cNvPicPr>
      </xdr:nvPicPr>
      <xdr:blipFill>
        <a:blip r:embed="rId8"/>
        <a:stretch>
          <a:fillRect/>
        </a:stretch>
      </xdr:blipFill>
      <xdr:spPr>
        <a:xfrm>
          <a:off x="3419475" y="10858500"/>
          <a:ext cx="1123950" cy="1181100"/>
        </a:xfrm>
        <a:prstGeom prst="rect">
          <a:avLst/>
        </a:prstGeom>
        <a:noFill/>
        <a:ln w="9525" cmpd="sng">
          <a:noFill/>
        </a:ln>
      </xdr:spPr>
    </xdr:pic>
    <xdr:clientData/>
  </xdr:twoCellAnchor>
  <xdr:twoCellAnchor>
    <xdr:from>
      <xdr:col>2</xdr:col>
      <xdr:colOff>0</xdr:colOff>
      <xdr:row>25</xdr:row>
      <xdr:rowOff>0</xdr:rowOff>
    </xdr:from>
    <xdr:to>
      <xdr:col>3</xdr:col>
      <xdr:colOff>0</xdr:colOff>
      <xdr:row>26</xdr:row>
      <xdr:rowOff>0</xdr:rowOff>
    </xdr:to>
    <xdr:pic>
      <xdr:nvPicPr>
        <xdr:cNvPr id="9" name="Имя " descr="Descr "/>
        <xdr:cNvPicPr preferRelativeResize="1">
          <a:picLocks noChangeAspect="1"/>
        </xdr:cNvPicPr>
      </xdr:nvPicPr>
      <xdr:blipFill>
        <a:blip r:embed="rId9"/>
        <a:stretch>
          <a:fillRect/>
        </a:stretch>
      </xdr:blipFill>
      <xdr:spPr>
        <a:xfrm>
          <a:off x="3419475" y="12192000"/>
          <a:ext cx="1123950" cy="1181100"/>
        </a:xfrm>
        <a:prstGeom prst="rect">
          <a:avLst/>
        </a:prstGeom>
        <a:noFill/>
        <a:ln w="9525" cmpd="sng">
          <a:noFill/>
        </a:ln>
      </xdr:spPr>
    </xdr:pic>
    <xdr:clientData/>
  </xdr:twoCellAnchor>
  <xdr:twoCellAnchor>
    <xdr:from>
      <xdr:col>2</xdr:col>
      <xdr:colOff>0</xdr:colOff>
      <xdr:row>26</xdr:row>
      <xdr:rowOff>0</xdr:rowOff>
    </xdr:from>
    <xdr:to>
      <xdr:col>3</xdr:col>
      <xdr:colOff>0</xdr:colOff>
      <xdr:row>27</xdr:row>
      <xdr:rowOff>0</xdr:rowOff>
    </xdr:to>
    <xdr:pic>
      <xdr:nvPicPr>
        <xdr:cNvPr id="10" name="Имя " descr="Descr "/>
        <xdr:cNvPicPr preferRelativeResize="1">
          <a:picLocks noChangeAspect="1"/>
        </xdr:cNvPicPr>
      </xdr:nvPicPr>
      <xdr:blipFill>
        <a:blip r:embed="rId10"/>
        <a:stretch>
          <a:fillRect/>
        </a:stretch>
      </xdr:blipFill>
      <xdr:spPr>
        <a:xfrm>
          <a:off x="3419475" y="13373100"/>
          <a:ext cx="1123950" cy="1181100"/>
        </a:xfrm>
        <a:prstGeom prst="rect">
          <a:avLst/>
        </a:prstGeom>
        <a:noFill/>
        <a:ln w="9525" cmpd="sng">
          <a:noFill/>
        </a:ln>
      </xdr:spPr>
    </xdr:pic>
    <xdr:clientData/>
  </xdr:twoCellAnchor>
  <xdr:twoCellAnchor>
    <xdr:from>
      <xdr:col>2</xdr:col>
      <xdr:colOff>0</xdr:colOff>
      <xdr:row>28</xdr:row>
      <xdr:rowOff>0</xdr:rowOff>
    </xdr:from>
    <xdr:to>
      <xdr:col>3</xdr:col>
      <xdr:colOff>0</xdr:colOff>
      <xdr:row>29</xdr:row>
      <xdr:rowOff>0</xdr:rowOff>
    </xdr:to>
    <xdr:pic>
      <xdr:nvPicPr>
        <xdr:cNvPr id="11" name="Имя " descr="Descr "/>
        <xdr:cNvPicPr preferRelativeResize="1">
          <a:picLocks noChangeAspect="1"/>
        </xdr:cNvPicPr>
      </xdr:nvPicPr>
      <xdr:blipFill>
        <a:blip r:embed="rId11"/>
        <a:stretch>
          <a:fillRect/>
        </a:stretch>
      </xdr:blipFill>
      <xdr:spPr>
        <a:xfrm>
          <a:off x="3419475" y="14706600"/>
          <a:ext cx="1123950" cy="1181100"/>
        </a:xfrm>
        <a:prstGeom prst="rect">
          <a:avLst/>
        </a:prstGeom>
        <a:noFill/>
        <a:ln w="9525" cmpd="sng">
          <a:noFill/>
        </a:ln>
      </xdr:spPr>
    </xdr:pic>
    <xdr:clientData/>
  </xdr:twoCellAnchor>
  <xdr:twoCellAnchor>
    <xdr:from>
      <xdr:col>2</xdr:col>
      <xdr:colOff>0</xdr:colOff>
      <xdr:row>29</xdr:row>
      <xdr:rowOff>0</xdr:rowOff>
    </xdr:from>
    <xdr:to>
      <xdr:col>3</xdr:col>
      <xdr:colOff>0</xdr:colOff>
      <xdr:row>30</xdr:row>
      <xdr:rowOff>0</xdr:rowOff>
    </xdr:to>
    <xdr:pic>
      <xdr:nvPicPr>
        <xdr:cNvPr id="12" name="Имя " descr="Descr "/>
        <xdr:cNvPicPr preferRelativeResize="1">
          <a:picLocks noChangeAspect="1"/>
        </xdr:cNvPicPr>
      </xdr:nvPicPr>
      <xdr:blipFill>
        <a:blip r:embed="rId12"/>
        <a:stretch>
          <a:fillRect/>
        </a:stretch>
      </xdr:blipFill>
      <xdr:spPr>
        <a:xfrm>
          <a:off x="3419475" y="15887700"/>
          <a:ext cx="1123950" cy="1181100"/>
        </a:xfrm>
        <a:prstGeom prst="rect">
          <a:avLst/>
        </a:prstGeom>
        <a:noFill/>
        <a:ln w="9525" cmpd="sng">
          <a:noFill/>
        </a:ln>
      </xdr:spPr>
    </xdr:pic>
    <xdr:clientData/>
  </xdr:twoCellAnchor>
  <xdr:twoCellAnchor>
    <xdr:from>
      <xdr:col>2</xdr:col>
      <xdr:colOff>0</xdr:colOff>
      <xdr:row>30</xdr:row>
      <xdr:rowOff>0</xdr:rowOff>
    </xdr:from>
    <xdr:to>
      <xdr:col>3</xdr:col>
      <xdr:colOff>0</xdr:colOff>
      <xdr:row>31</xdr:row>
      <xdr:rowOff>0</xdr:rowOff>
    </xdr:to>
    <xdr:pic>
      <xdr:nvPicPr>
        <xdr:cNvPr id="13" name="Имя " descr="Descr "/>
        <xdr:cNvPicPr preferRelativeResize="1">
          <a:picLocks noChangeAspect="1"/>
        </xdr:cNvPicPr>
      </xdr:nvPicPr>
      <xdr:blipFill>
        <a:blip r:embed="rId13"/>
        <a:stretch>
          <a:fillRect/>
        </a:stretch>
      </xdr:blipFill>
      <xdr:spPr>
        <a:xfrm>
          <a:off x="3419475" y="17068800"/>
          <a:ext cx="1123950" cy="1181100"/>
        </a:xfrm>
        <a:prstGeom prst="rect">
          <a:avLst/>
        </a:prstGeom>
        <a:noFill/>
        <a:ln w="9525" cmpd="sng">
          <a:noFill/>
        </a:ln>
      </xdr:spPr>
    </xdr:pic>
    <xdr:clientData/>
  </xdr:twoCellAnchor>
  <xdr:twoCellAnchor>
    <xdr:from>
      <xdr:col>2</xdr:col>
      <xdr:colOff>0</xdr:colOff>
      <xdr:row>31</xdr:row>
      <xdr:rowOff>0</xdr:rowOff>
    </xdr:from>
    <xdr:to>
      <xdr:col>3</xdr:col>
      <xdr:colOff>0</xdr:colOff>
      <xdr:row>32</xdr:row>
      <xdr:rowOff>0</xdr:rowOff>
    </xdr:to>
    <xdr:pic>
      <xdr:nvPicPr>
        <xdr:cNvPr id="14" name="Имя " descr="Descr "/>
        <xdr:cNvPicPr preferRelativeResize="1">
          <a:picLocks noChangeAspect="1"/>
        </xdr:cNvPicPr>
      </xdr:nvPicPr>
      <xdr:blipFill>
        <a:blip r:embed="rId14"/>
        <a:stretch>
          <a:fillRect/>
        </a:stretch>
      </xdr:blipFill>
      <xdr:spPr>
        <a:xfrm>
          <a:off x="3419475" y="18249900"/>
          <a:ext cx="1123950" cy="1181100"/>
        </a:xfrm>
        <a:prstGeom prst="rect">
          <a:avLst/>
        </a:prstGeom>
        <a:noFill/>
        <a:ln w="9525" cmpd="sng">
          <a:noFill/>
        </a:ln>
      </xdr:spPr>
    </xdr:pic>
    <xdr:clientData/>
  </xdr:twoCellAnchor>
  <xdr:twoCellAnchor>
    <xdr:from>
      <xdr:col>2</xdr:col>
      <xdr:colOff>0</xdr:colOff>
      <xdr:row>32</xdr:row>
      <xdr:rowOff>0</xdr:rowOff>
    </xdr:from>
    <xdr:to>
      <xdr:col>3</xdr:col>
      <xdr:colOff>0</xdr:colOff>
      <xdr:row>33</xdr:row>
      <xdr:rowOff>0</xdr:rowOff>
    </xdr:to>
    <xdr:pic>
      <xdr:nvPicPr>
        <xdr:cNvPr id="15" name="Имя " descr="Descr "/>
        <xdr:cNvPicPr preferRelativeResize="1">
          <a:picLocks noChangeAspect="1"/>
        </xdr:cNvPicPr>
      </xdr:nvPicPr>
      <xdr:blipFill>
        <a:blip r:embed="rId15"/>
        <a:stretch>
          <a:fillRect/>
        </a:stretch>
      </xdr:blipFill>
      <xdr:spPr>
        <a:xfrm>
          <a:off x="3419475" y="19431000"/>
          <a:ext cx="1123950" cy="1181100"/>
        </a:xfrm>
        <a:prstGeom prst="rect">
          <a:avLst/>
        </a:prstGeom>
        <a:noFill/>
        <a:ln w="9525" cmpd="sng">
          <a:noFill/>
        </a:ln>
      </xdr:spPr>
    </xdr:pic>
    <xdr:clientData/>
  </xdr:twoCellAnchor>
  <xdr:twoCellAnchor>
    <xdr:from>
      <xdr:col>2</xdr:col>
      <xdr:colOff>0</xdr:colOff>
      <xdr:row>34</xdr:row>
      <xdr:rowOff>0</xdr:rowOff>
    </xdr:from>
    <xdr:to>
      <xdr:col>3</xdr:col>
      <xdr:colOff>0</xdr:colOff>
      <xdr:row>35</xdr:row>
      <xdr:rowOff>0</xdr:rowOff>
    </xdr:to>
    <xdr:pic>
      <xdr:nvPicPr>
        <xdr:cNvPr id="16" name="Имя " descr="Descr "/>
        <xdr:cNvPicPr preferRelativeResize="1">
          <a:picLocks noChangeAspect="1"/>
        </xdr:cNvPicPr>
      </xdr:nvPicPr>
      <xdr:blipFill>
        <a:blip r:embed="rId16"/>
        <a:stretch>
          <a:fillRect/>
        </a:stretch>
      </xdr:blipFill>
      <xdr:spPr>
        <a:xfrm>
          <a:off x="3419475" y="20764500"/>
          <a:ext cx="1123950" cy="1181100"/>
        </a:xfrm>
        <a:prstGeom prst="rect">
          <a:avLst/>
        </a:prstGeom>
        <a:noFill/>
        <a:ln w="9525" cmpd="sng">
          <a:noFill/>
        </a:ln>
      </xdr:spPr>
    </xdr:pic>
    <xdr:clientData/>
  </xdr:twoCellAnchor>
  <xdr:twoCellAnchor>
    <xdr:from>
      <xdr:col>2</xdr:col>
      <xdr:colOff>0</xdr:colOff>
      <xdr:row>37</xdr:row>
      <xdr:rowOff>0</xdr:rowOff>
    </xdr:from>
    <xdr:to>
      <xdr:col>3</xdr:col>
      <xdr:colOff>0</xdr:colOff>
      <xdr:row>38</xdr:row>
      <xdr:rowOff>0</xdr:rowOff>
    </xdr:to>
    <xdr:pic>
      <xdr:nvPicPr>
        <xdr:cNvPr id="17" name="Имя " descr="Descr "/>
        <xdr:cNvPicPr preferRelativeResize="1">
          <a:picLocks noChangeAspect="1"/>
        </xdr:cNvPicPr>
      </xdr:nvPicPr>
      <xdr:blipFill>
        <a:blip r:embed="rId17"/>
        <a:stretch>
          <a:fillRect/>
        </a:stretch>
      </xdr:blipFill>
      <xdr:spPr>
        <a:xfrm>
          <a:off x="3419475" y="22250400"/>
          <a:ext cx="1123950" cy="1181100"/>
        </a:xfrm>
        <a:prstGeom prst="rect">
          <a:avLst/>
        </a:prstGeom>
        <a:noFill/>
        <a:ln w="9525" cmpd="sng">
          <a:noFill/>
        </a:ln>
      </xdr:spPr>
    </xdr:pic>
    <xdr:clientData/>
  </xdr:twoCellAnchor>
  <xdr:twoCellAnchor>
    <xdr:from>
      <xdr:col>2</xdr:col>
      <xdr:colOff>0</xdr:colOff>
      <xdr:row>40</xdr:row>
      <xdr:rowOff>0</xdr:rowOff>
    </xdr:from>
    <xdr:to>
      <xdr:col>3</xdr:col>
      <xdr:colOff>0</xdr:colOff>
      <xdr:row>41</xdr:row>
      <xdr:rowOff>0</xdr:rowOff>
    </xdr:to>
    <xdr:pic>
      <xdr:nvPicPr>
        <xdr:cNvPr id="18" name="Имя " descr="Descr "/>
        <xdr:cNvPicPr preferRelativeResize="1">
          <a:picLocks noChangeAspect="1"/>
        </xdr:cNvPicPr>
      </xdr:nvPicPr>
      <xdr:blipFill>
        <a:blip r:embed="rId18"/>
        <a:stretch>
          <a:fillRect/>
        </a:stretch>
      </xdr:blipFill>
      <xdr:spPr>
        <a:xfrm>
          <a:off x="3419475" y="23736300"/>
          <a:ext cx="1123950" cy="1181100"/>
        </a:xfrm>
        <a:prstGeom prst="rect">
          <a:avLst/>
        </a:prstGeom>
        <a:noFill/>
        <a:ln w="9525" cmpd="sng">
          <a:noFill/>
        </a:ln>
      </xdr:spPr>
    </xdr:pic>
    <xdr:clientData/>
  </xdr:twoCellAnchor>
  <xdr:twoCellAnchor>
    <xdr:from>
      <xdr:col>2</xdr:col>
      <xdr:colOff>0</xdr:colOff>
      <xdr:row>42</xdr:row>
      <xdr:rowOff>0</xdr:rowOff>
    </xdr:from>
    <xdr:to>
      <xdr:col>3</xdr:col>
      <xdr:colOff>0</xdr:colOff>
      <xdr:row>43</xdr:row>
      <xdr:rowOff>0</xdr:rowOff>
    </xdr:to>
    <xdr:pic>
      <xdr:nvPicPr>
        <xdr:cNvPr id="19" name="Имя " descr="Descr "/>
        <xdr:cNvPicPr preferRelativeResize="1">
          <a:picLocks noChangeAspect="1"/>
        </xdr:cNvPicPr>
      </xdr:nvPicPr>
      <xdr:blipFill>
        <a:blip r:embed="rId19"/>
        <a:stretch>
          <a:fillRect/>
        </a:stretch>
      </xdr:blipFill>
      <xdr:spPr>
        <a:xfrm>
          <a:off x="3419475" y="25069800"/>
          <a:ext cx="1123950" cy="1181100"/>
        </a:xfrm>
        <a:prstGeom prst="rect">
          <a:avLst/>
        </a:prstGeom>
        <a:noFill/>
        <a:ln w="9525" cmpd="sng">
          <a:noFill/>
        </a:ln>
      </xdr:spPr>
    </xdr:pic>
    <xdr:clientData/>
  </xdr:twoCellAnchor>
  <xdr:twoCellAnchor>
    <xdr:from>
      <xdr:col>2</xdr:col>
      <xdr:colOff>0</xdr:colOff>
      <xdr:row>45</xdr:row>
      <xdr:rowOff>0</xdr:rowOff>
    </xdr:from>
    <xdr:to>
      <xdr:col>3</xdr:col>
      <xdr:colOff>0</xdr:colOff>
      <xdr:row>46</xdr:row>
      <xdr:rowOff>0</xdr:rowOff>
    </xdr:to>
    <xdr:pic>
      <xdr:nvPicPr>
        <xdr:cNvPr id="20" name="Имя " descr="Descr "/>
        <xdr:cNvPicPr preferRelativeResize="1">
          <a:picLocks noChangeAspect="1"/>
        </xdr:cNvPicPr>
      </xdr:nvPicPr>
      <xdr:blipFill>
        <a:blip r:embed="rId20"/>
        <a:stretch>
          <a:fillRect/>
        </a:stretch>
      </xdr:blipFill>
      <xdr:spPr>
        <a:xfrm>
          <a:off x="3419475" y="26555700"/>
          <a:ext cx="1123950" cy="1181100"/>
        </a:xfrm>
        <a:prstGeom prst="rect">
          <a:avLst/>
        </a:prstGeom>
        <a:noFill/>
        <a:ln w="9525" cmpd="sng">
          <a:noFill/>
        </a:ln>
      </xdr:spPr>
    </xdr:pic>
    <xdr:clientData/>
  </xdr:twoCellAnchor>
  <xdr:twoCellAnchor>
    <xdr:from>
      <xdr:col>2</xdr:col>
      <xdr:colOff>0</xdr:colOff>
      <xdr:row>46</xdr:row>
      <xdr:rowOff>0</xdr:rowOff>
    </xdr:from>
    <xdr:to>
      <xdr:col>3</xdr:col>
      <xdr:colOff>0</xdr:colOff>
      <xdr:row>47</xdr:row>
      <xdr:rowOff>0</xdr:rowOff>
    </xdr:to>
    <xdr:pic>
      <xdr:nvPicPr>
        <xdr:cNvPr id="21" name="Имя " descr="Descr "/>
        <xdr:cNvPicPr preferRelativeResize="1">
          <a:picLocks noChangeAspect="1"/>
        </xdr:cNvPicPr>
      </xdr:nvPicPr>
      <xdr:blipFill>
        <a:blip r:embed="rId21"/>
        <a:stretch>
          <a:fillRect/>
        </a:stretch>
      </xdr:blipFill>
      <xdr:spPr>
        <a:xfrm>
          <a:off x="3419475" y="27736800"/>
          <a:ext cx="1123950" cy="1181100"/>
        </a:xfrm>
        <a:prstGeom prst="rect">
          <a:avLst/>
        </a:prstGeom>
        <a:noFill/>
        <a:ln w="9525" cmpd="sng">
          <a:noFill/>
        </a:ln>
      </xdr:spPr>
    </xdr:pic>
    <xdr:clientData/>
  </xdr:twoCellAnchor>
  <xdr:twoCellAnchor>
    <xdr:from>
      <xdr:col>2</xdr:col>
      <xdr:colOff>0</xdr:colOff>
      <xdr:row>48</xdr:row>
      <xdr:rowOff>0</xdr:rowOff>
    </xdr:from>
    <xdr:to>
      <xdr:col>3</xdr:col>
      <xdr:colOff>0</xdr:colOff>
      <xdr:row>49</xdr:row>
      <xdr:rowOff>0</xdr:rowOff>
    </xdr:to>
    <xdr:pic>
      <xdr:nvPicPr>
        <xdr:cNvPr id="22" name="Имя " descr="Descr "/>
        <xdr:cNvPicPr preferRelativeResize="1">
          <a:picLocks noChangeAspect="1"/>
        </xdr:cNvPicPr>
      </xdr:nvPicPr>
      <xdr:blipFill>
        <a:blip r:embed="rId22"/>
        <a:stretch>
          <a:fillRect/>
        </a:stretch>
      </xdr:blipFill>
      <xdr:spPr>
        <a:xfrm>
          <a:off x="3419475" y="29070300"/>
          <a:ext cx="1123950" cy="1181100"/>
        </a:xfrm>
        <a:prstGeom prst="rect">
          <a:avLst/>
        </a:prstGeom>
        <a:noFill/>
        <a:ln w="9525" cmpd="sng">
          <a:noFill/>
        </a:ln>
      </xdr:spPr>
    </xdr:pic>
    <xdr:clientData/>
  </xdr:twoCellAnchor>
  <xdr:twoCellAnchor>
    <xdr:from>
      <xdr:col>2</xdr:col>
      <xdr:colOff>0</xdr:colOff>
      <xdr:row>50</xdr:row>
      <xdr:rowOff>0</xdr:rowOff>
    </xdr:from>
    <xdr:to>
      <xdr:col>3</xdr:col>
      <xdr:colOff>0</xdr:colOff>
      <xdr:row>51</xdr:row>
      <xdr:rowOff>0</xdr:rowOff>
    </xdr:to>
    <xdr:pic>
      <xdr:nvPicPr>
        <xdr:cNvPr id="23" name="Имя " descr="Descr "/>
        <xdr:cNvPicPr preferRelativeResize="1">
          <a:picLocks noChangeAspect="1"/>
        </xdr:cNvPicPr>
      </xdr:nvPicPr>
      <xdr:blipFill>
        <a:blip r:embed="rId23"/>
        <a:stretch>
          <a:fillRect/>
        </a:stretch>
      </xdr:blipFill>
      <xdr:spPr>
        <a:xfrm>
          <a:off x="3419475" y="30403800"/>
          <a:ext cx="1123950" cy="1181100"/>
        </a:xfrm>
        <a:prstGeom prst="rect">
          <a:avLst/>
        </a:prstGeom>
        <a:noFill/>
        <a:ln w="9525" cmpd="sng">
          <a:noFill/>
        </a:ln>
      </xdr:spPr>
    </xdr:pic>
    <xdr:clientData/>
  </xdr:twoCellAnchor>
  <xdr:twoCellAnchor>
    <xdr:from>
      <xdr:col>2</xdr:col>
      <xdr:colOff>0</xdr:colOff>
      <xdr:row>51</xdr:row>
      <xdr:rowOff>0</xdr:rowOff>
    </xdr:from>
    <xdr:to>
      <xdr:col>3</xdr:col>
      <xdr:colOff>0</xdr:colOff>
      <xdr:row>52</xdr:row>
      <xdr:rowOff>0</xdr:rowOff>
    </xdr:to>
    <xdr:pic>
      <xdr:nvPicPr>
        <xdr:cNvPr id="24" name="Имя " descr="Descr "/>
        <xdr:cNvPicPr preferRelativeResize="1">
          <a:picLocks noChangeAspect="1"/>
        </xdr:cNvPicPr>
      </xdr:nvPicPr>
      <xdr:blipFill>
        <a:blip r:embed="rId24"/>
        <a:stretch>
          <a:fillRect/>
        </a:stretch>
      </xdr:blipFill>
      <xdr:spPr>
        <a:xfrm>
          <a:off x="3419475" y="31584900"/>
          <a:ext cx="1123950" cy="1181100"/>
        </a:xfrm>
        <a:prstGeom prst="rect">
          <a:avLst/>
        </a:prstGeom>
        <a:noFill/>
        <a:ln w="9525" cmpd="sng">
          <a:noFill/>
        </a:ln>
      </xdr:spPr>
    </xdr:pic>
    <xdr:clientData/>
  </xdr:twoCellAnchor>
  <xdr:twoCellAnchor>
    <xdr:from>
      <xdr:col>2</xdr:col>
      <xdr:colOff>0</xdr:colOff>
      <xdr:row>53</xdr:row>
      <xdr:rowOff>0</xdr:rowOff>
    </xdr:from>
    <xdr:to>
      <xdr:col>3</xdr:col>
      <xdr:colOff>0</xdr:colOff>
      <xdr:row>54</xdr:row>
      <xdr:rowOff>0</xdr:rowOff>
    </xdr:to>
    <xdr:pic>
      <xdr:nvPicPr>
        <xdr:cNvPr id="25" name="Имя " descr="Descr "/>
        <xdr:cNvPicPr preferRelativeResize="1">
          <a:picLocks noChangeAspect="1"/>
        </xdr:cNvPicPr>
      </xdr:nvPicPr>
      <xdr:blipFill>
        <a:blip r:embed="rId25"/>
        <a:stretch>
          <a:fillRect/>
        </a:stretch>
      </xdr:blipFill>
      <xdr:spPr>
        <a:xfrm>
          <a:off x="3419475" y="32918400"/>
          <a:ext cx="1123950" cy="1181100"/>
        </a:xfrm>
        <a:prstGeom prst="rect">
          <a:avLst/>
        </a:prstGeom>
        <a:noFill/>
        <a:ln w="9525" cmpd="sng">
          <a:noFill/>
        </a:ln>
      </xdr:spPr>
    </xdr:pic>
    <xdr:clientData/>
  </xdr:twoCellAnchor>
  <xdr:twoCellAnchor>
    <xdr:from>
      <xdr:col>2</xdr:col>
      <xdr:colOff>0</xdr:colOff>
      <xdr:row>54</xdr:row>
      <xdr:rowOff>0</xdr:rowOff>
    </xdr:from>
    <xdr:to>
      <xdr:col>3</xdr:col>
      <xdr:colOff>0</xdr:colOff>
      <xdr:row>55</xdr:row>
      <xdr:rowOff>0</xdr:rowOff>
    </xdr:to>
    <xdr:pic>
      <xdr:nvPicPr>
        <xdr:cNvPr id="26" name="Имя " descr="Descr "/>
        <xdr:cNvPicPr preferRelativeResize="1">
          <a:picLocks noChangeAspect="1"/>
        </xdr:cNvPicPr>
      </xdr:nvPicPr>
      <xdr:blipFill>
        <a:blip r:embed="rId26"/>
        <a:stretch>
          <a:fillRect/>
        </a:stretch>
      </xdr:blipFill>
      <xdr:spPr>
        <a:xfrm>
          <a:off x="3419475" y="34099500"/>
          <a:ext cx="1123950" cy="1181100"/>
        </a:xfrm>
        <a:prstGeom prst="rect">
          <a:avLst/>
        </a:prstGeom>
        <a:noFill/>
        <a:ln w="9525" cmpd="sng">
          <a:noFill/>
        </a:ln>
      </xdr:spPr>
    </xdr:pic>
    <xdr:clientData/>
  </xdr:twoCellAnchor>
  <xdr:twoCellAnchor>
    <xdr:from>
      <xdr:col>2</xdr:col>
      <xdr:colOff>0</xdr:colOff>
      <xdr:row>57</xdr:row>
      <xdr:rowOff>0</xdr:rowOff>
    </xdr:from>
    <xdr:to>
      <xdr:col>3</xdr:col>
      <xdr:colOff>0</xdr:colOff>
      <xdr:row>58</xdr:row>
      <xdr:rowOff>0</xdr:rowOff>
    </xdr:to>
    <xdr:pic>
      <xdr:nvPicPr>
        <xdr:cNvPr id="27" name="Имя " descr="Descr "/>
        <xdr:cNvPicPr preferRelativeResize="1">
          <a:picLocks noChangeAspect="1"/>
        </xdr:cNvPicPr>
      </xdr:nvPicPr>
      <xdr:blipFill>
        <a:blip r:embed="rId27"/>
        <a:stretch>
          <a:fillRect/>
        </a:stretch>
      </xdr:blipFill>
      <xdr:spPr>
        <a:xfrm>
          <a:off x="3419475" y="35585400"/>
          <a:ext cx="1123950" cy="1181100"/>
        </a:xfrm>
        <a:prstGeom prst="rect">
          <a:avLst/>
        </a:prstGeom>
        <a:noFill/>
        <a:ln w="9525" cmpd="sng">
          <a:noFill/>
        </a:ln>
      </xdr:spPr>
    </xdr:pic>
    <xdr:clientData/>
  </xdr:twoCellAnchor>
  <xdr:twoCellAnchor>
    <xdr:from>
      <xdr:col>2</xdr:col>
      <xdr:colOff>0</xdr:colOff>
      <xdr:row>58</xdr:row>
      <xdr:rowOff>0</xdr:rowOff>
    </xdr:from>
    <xdr:to>
      <xdr:col>3</xdr:col>
      <xdr:colOff>0</xdr:colOff>
      <xdr:row>59</xdr:row>
      <xdr:rowOff>0</xdr:rowOff>
    </xdr:to>
    <xdr:pic>
      <xdr:nvPicPr>
        <xdr:cNvPr id="28" name="Имя " descr="Descr "/>
        <xdr:cNvPicPr preferRelativeResize="1">
          <a:picLocks noChangeAspect="1"/>
        </xdr:cNvPicPr>
      </xdr:nvPicPr>
      <xdr:blipFill>
        <a:blip r:embed="rId28"/>
        <a:stretch>
          <a:fillRect/>
        </a:stretch>
      </xdr:blipFill>
      <xdr:spPr>
        <a:xfrm>
          <a:off x="3419475" y="36766500"/>
          <a:ext cx="1123950" cy="1181100"/>
        </a:xfrm>
        <a:prstGeom prst="rect">
          <a:avLst/>
        </a:prstGeom>
        <a:noFill/>
        <a:ln w="9525" cmpd="sng">
          <a:noFill/>
        </a:ln>
      </xdr:spPr>
    </xdr:pic>
    <xdr:clientData/>
  </xdr:twoCellAnchor>
  <xdr:twoCellAnchor>
    <xdr:from>
      <xdr:col>2</xdr:col>
      <xdr:colOff>0</xdr:colOff>
      <xdr:row>60</xdr:row>
      <xdr:rowOff>0</xdr:rowOff>
    </xdr:from>
    <xdr:to>
      <xdr:col>3</xdr:col>
      <xdr:colOff>0</xdr:colOff>
      <xdr:row>61</xdr:row>
      <xdr:rowOff>0</xdr:rowOff>
    </xdr:to>
    <xdr:pic>
      <xdr:nvPicPr>
        <xdr:cNvPr id="29" name="Имя " descr="Descr "/>
        <xdr:cNvPicPr preferRelativeResize="1">
          <a:picLocks noChangeAspect="1"/>
        </xdr:cNvPicPr>
      </xdr:nvPicPr>
      <xdr:blipFill>
        <a:blip r:embed="rId29"/>
        <a:stretch>
          <a:fillRect/>
        </a:stretch>
      </xdr:blipFill>
      <xdr:spPr>
        <a:xfrm>
          <a:off x="3419475" y="38100000"/>
          <a:ext cx="1123950" cy="1181100"/>
        </a:xfrm>
        <a:prstGeom prst="rect">
          <a:avLst/>
        </a:prstGeom>
        <a:noFill/>
        <a:ln w="9525" cmpd="sng">
          <a:noFill/>
        </a:ln>
      </xdr:spPr>
    </xdr:pic>
    <xdr:clientData/>
  </xdr:twoCellAnchor>
  <xdr:twoCellAnchor>
    <xdr:from>
      <xdr:col>2</xdr:col>
      <xdr:colOff>0</xdr:colOff>
      <xdr:row>62</xdr:row>
      <xdr:rowOff>0</xdr:rowOff>
    </xdr:from>
    <xdr:to>
      <xdr:col>3</xdr:col>
      <xdr:colOff>0</xdr:colOff>
      <xdr:row>63</xdr:row>
      <xdr:rowOff>0</xdr:rowOff>
    </xdr:to>
    <xdr:pic>
      <xdr:nvPicPr>
        <xdr:cNvPr id="30" name="Имя " descr="Descr "/>
        <xdr:cNvPicPr preferRelativeResize="1">
          <a:picLocks noChangeAspect="1"/>
        </xdr:cNvPicPr>
      </xdr:nvPicPr>
      <xdr:blipFill>
        <a:blip r:embed="rId30"/>
        <a:stretch>
          <a:fillRect/>
        </a:stretch>
      </xdr:blipFill>
      <xdr:spPr>
        <a:xfrm>
          <a:off x="3419475" y="39433500"/>
          <a:ext cx="1123950" cy="1181100"/>
        </a:xfrm>
        <a:prstGeom prst="rect">
          <a:avLst/>
        </a:prstGeom>
        <a:noFill/>
        <a:ln w="9525" cmpd="sng">
          <a:noFill/>
        </a:ln>
      </xdr:spPr>
    </xdr:pic>
    <xdr:clientData/>
  </xdr:twoCellAnchor>
  <xdr:twoCellAnchor>
    <xdr:from>
      <xdr:col>2</xdr:col>
      <xdr:colOff>0</xdr:colOff>
      <xdr:row>65</xdr:row>
      <xdr:rowOff>0</xdr:rowOff>
    </xdr:from>
    <xdr:to>
      <xdr:col>3</xdr:col>
      <xdr:colOff>0</xdr:colOff>
      <xdr:row>66</xdr:row>
      <xdr:rowOff>0</xdr:rowOff>
    </xdr:to>
    <xdr:pic>
      <xdr:nvPicPr>
        <xdr:cNvPr id="31" name="Имя " descr="Descr "/>
        <xdr:cNvPicPr preferRelativeResize="1">
          <a:picLocks noChangeAspect="1"/>
        </xdr:cNvPicPr>
      </xdr:nvPicPr>
      <xdr:blipFill>
        <a:blip r:embed="rId31"/>
        <a:stretch>
          <a:fillRect/>
        </a:stretch>
      </xdr:blipFill>
      <xdr:spPr>
        <a:xfrm>
          <a:off x="3419475" y="40919400"/>
          <a:ext cx="1123950" cy="1181100"/>
        </a:xfrm>
        <a:prstGeom prst="rect">
          <a:avLst/>
        </a:prstGeom>
        <a:noFill/>
        <a:ln w="9525" cmpd="sng">
          <a:noFill/>
        </a:ln>
      </xdr:spPr>
    </xdr:pic>
    <xdr:clientData/>
  </xdr:twoCellAnchor>
  <xdr:twoCellAnchor>
    <xdr:from>
      <xdr:col>2</xdr:col>
      <xdr:colOff>0</xdr:colOff>
      <xdr:row>67</xdr:row>
      <xdr:rowOff>0</xdr:rowOff>
    </xdr:from>
    <xdr:to>
      <xdr:col>3</xdr:col>
      <xdr:colOff>0</xdr:colOff>
      <xdr:row>68</xdr:row>
      <xdr:rowOff>0</xdr:rowOff>
    </xdr:to>
    <xdr:pic>
      <xdr:nvPicPr>
        <xdr:cNvPr id="32" name="Имя " descr="Descr "/>
        <xdr:cNvPicPr preferRelativeResize="1">
          <a:picLocks noChangeAspect="1"/>
        </xdr:cNvPicPr>
      </xdr:nvPicPr>
      <xdr:blipFill>
        <a:blip r:embed="rId32"/>
        <a:stretch>
          <a:fillRect/>
        </a:stretch>
      </xdr:blipFill>
      <xdr:spPr>
        <a:xfrm>
          <a:off x="3419475" y="42252900"/>
          <a:ext cx="1123950" cy="1181100"/>
        </a:xfrm>
        <a:prstGeom prst="rect">
          <a:avLst/>
        </a:prstGeom>
        <a:noFill/>
        <a:ln w="9525" cmpd="sng">
          <a:noFill/>
        </a:ln>
      </xdr:spPr>
    </xdr:pic>
    <xdr:clientData/>
  </xdr:twoCellAnchor>
  <xdr:twoCellAnchor>
    <xdr:from>
      <xdr:col>2</xdr:col>
      <xdr:colOff>0</xdr:colOff>
      <xdr:row>69</xdr:row>
      <xdr:rowOff>0</xdr:rowOff>
    </xdr:from>
    <xdr:to>
      <xdr:col>3</xdr:col>
      <xdr:colOff>0</xdr:colOff>
      <xdr:row>70</xdr:row>
      <xdr:rowOff>0</xdr:rowOff>
    </xdr:to>
    <xdr:pic>
      <xdr:nvPicPr>
        <xdr:cNvPr id="33" name="Имя " descr="Descr "/>
        <xdr:cNvPicPr preferRelativeResize="1">
          <a:picLocks noChangeAspect="1"/>
        </xdr:cNvPicPr>
      </xdr:nvPicPr>
      <xdr:blipFill>
        <a:blip r:embed="rId33"/>
        <a:stretch>
          <a:fillRect/>
        </a:stretch>
      </xdr:blipFill>
      <xdr:spPr>
        <a:xfrm>
          <a:off x="3419475" y="43586400"/>
          <a:ext cx="1123950" cy="1181100"/>
        </a:xfrm>
        <a:prstGeom prst="rect">
          <a:avLst/>
        </a:prstGeom>
        <a:noFill/>
        <a:ln w="9525" cmpd="sng">
          <a:noFill/>
        </a:ln>
      </xdr:spPr>
    </xdr:pic>
    <xdr:clientData/>
  </xdr:twoCellAnchor>
  <xdr:twoCellAnchor>
    <xdr:from>
      <xdr:col>2</xdr:col>
      <xdr:colOff>0</xdr:colOff>
      <xdr:row>72</xdr:row>
      <xdr:rowOff>0</xdr:rowOff>
    </xdr:from>
    <xdr:to>
      <xdr:col>3</xdr:col>
      <xdr:colOff>0</xdr:colOff>
      <xdr:row>73</xdr:row>
      <xdr:rowOff>0</xdr:rowOff>
    </xdr:to>
    <xdr:pic>
      <xdr:nvPicPr>
        <xdr:cNvPr id="34" name="Имя " descr="Descr "/>
        <xdr:cNvPicPr preferRelativeResize="1">
          <a:picLocks noChangeAspect="1"/>
        </xdr:cNvPicPr>
      </xdr:nvPicPr>
      <xdr:blipFill>
        <a:blip r:embed="rId34"/>
        <a:stretch>
          <a:fillRect/>
        </a:stretch>
      </xdr:blipFill>
      <xdr:spPr>
        <a:xfrm>
          <a:off x="3419475" y="45072300"/>
          <a:ext cx="1123950" cy="1181100"/>
        </a:xfrm>
        <a:prstGeom prst="rect">
          <a:avLst/>
        </a:prstGeom>
        <a:noFill/>
        <a:ln w="9525" cmpd="sng">
          <a:noFill/>
        </a:ln>
      </xdr:spPr>
    </xdr:pic>
    <xdr:clientData/>
  </xdr:twoCellAnchor>
  <xdr:twoCellAnchor>
    <xdr:from>
      <xdr:col>2</xdr:col>
      <xdr:colOff>0</xdr:colOff>
      <xdr:row>74</xdr:row>
      <xdr:rowOff>0</xdr:rowOff>
    </xdr:from>
    <xdr:to>
      <xdr:col>3</xdr:col>
      <xdr:colOff>0</xdr:colOff>
      <xdr:row>75</xdr:row>
      <xdr:rowOff>0</xdr:rowOff>
    </xdr:to>
    <xdr:pic>
      <xdr:nvPicPr>
        <xdr:cNvPr id="35" name="Имя " descr="Descr "/>
        <xdr:cNvPicPr preferRelativeResize="1">
          <a:picLocks noChangeAspect="1"/>
        </xdr:cNvPicPr>
      </xdr:nvPicPr>
      <xdr:blipFill>
        <a:blip r:embed="rId35"/>
        <a:stretch>
          <a:fillRect/>
        </a:stretch>
      </xdr:blipFill>
      <xdr:spPr>
        <a:xfrm>
          <a:off x="3419475" y="46405800"/>
          <a:ext cx="1123950" cy="1181100"/>
        </a:xfrm>
        <a:prstGeom prst="rect">
          <a:avLst/>
        </a:prstGeom>
        <a:noFill/>
        <a:ln w="9525" cmpd="sng">
          <a:noFill/>
        </a:ln>
      </xdr:spPr>
    </xdr:pic>
    <xdr:clientData/>
  </xdr:twoCellAnchor>
  <xdr:twoCellAnchor>
    <xdr:from>
      <xdr:col>2</xdr:col>
      <xdr:colOff>0</xdr:colOff>
      <xdr:row>75</xdr:row>
      <xdr:rowOff>0</xdr:rowOff>
    </xdr:from>
    <xdr:to>
      <xdr:col>3</xdr:col>
      <xdr:colOff>0</xdr:colOff>
      <xdr:row>76</xdr:row>
      <xdr:rowOff>0</xdr:rowOff>
    </xdr:to>
    <xdr:pic>
      <xdr:nvPicPr>
        <xdr:cNvPr id="36" name="Имя " descr="Descr "/>
        <xdr:cNvPicPr preferRelativeResize="1">
          <a:picLocks noChangeAspect="1"/>
        </xdr:cNvPicPr>
      </xdr:nvPicPr>
      <xdr:blipFill>
        <a:blip r:embed="rId36"/>
        <a:stretch>
          <a:fillRect/>
        </a:stretch>
      </xdr:blipFill>
      <xdr:spPr>
        <a:xfrm>
          <a:off x="3419475" y="47586900"/>
          <a:ext cx="1123950" cy="1181100"/>
        </a:xfrm>
        <a:prstGeom prst="rect">
          <a:avLst/>
        </a:prstGeom>
        <a:noFill/>
        <a:ln w="9525" cmpd="sng">
          <a:noFill/>
        </a:ln>
      </xdr:spPr>
    </xdr:pic>
    <xdr:clientData/>
  </xdr:twoCellAnchor>
  <xdr:twoCellAnchor>
    <xdr:from>
      <xdr:col>2</xdr:col>
      <xdr:colOff>0</xdr:colOff>
      <xdr:row>78</xdr:row>
      <xdr:rowOff>0</xdr:rowOff>
    </xdr:from>
    <xdr:to>
      <xdr:col>3</xdr:col>
      <xdr:colOff>0</xdr:colOff>
      <xdr:row>79</xdr:row>
      <xdr:rowOff>0</xdr:rowOff>
    </xdr:to>
    <xdr:pic>
      <xdr:nvPicPr>
        <xdr:cNvPr id="37" name="Имя " descr="Descr "/>
        <xdr:cNvPicPr preferRelativeResize="1">
          <a:picLocks noChangeAspect="1"/>
        </xdr:cNvPicPr>
      </xdr:nvPicPr>
      <xdr:blipFill>
        <a:blip r:embed="rId37"/>
        <a:stretch>
          <a:fillRect/>
        </a:stretch>
      </xdr:blipFill>
      <xdr:spPr>
        <a:xfrm>
          <a:off x="3419475" y="49072800"/>
          <a:ext cx="1123950" cy="1181100"/>
        </a:xfrm>
        <a:prstGeom prst="rect">
          <a:avLst/>
        </a:prstGeom>
        <a:noFill/>
        <a:ln w="9525" cmpd="sng">
          <a:noFill/>
        </a:ln>
      </xdr:spPr>
    </xdr:pic>
    <xdr:clientData/>
  </xdr:twoCellAnchor>
  <xdr:twoCellAnchor>
    <xdr:from>
      <xdr:col>2</xdr:col>
      <xdr:colOff>0</xdr:colOff>
      <xdr:row>80</xdr:row>
      <xdr:rowOff>0</xdr:rowOff>
    </xdr:from>
    <xdr:to>
      <xdr:col>3</xdr:col>
      <xdr:colOff>0</xdr:colOff>
      <xdr:row>81</xdr:row>
      <xdr:rowOff>0</xdr:rowOff>
    </xdr:to>
    <xdr:pic>
      <xdr:nvPicPr>
        <xdr:cNvPr id="38" name="Имя " descr="Descr "/>
        <xdr:cNvPicPr preferRelativeResize="1">
          <a:picLocks noChangeAspect="1"/>
        </xdr:cNvPicPr>
      </xdr:nvPicPr>
      <xdr:blipFill>
        <a:blip r:embed="rId38"/>
        <a:stretch>
          <a:fillRect/>
        </a:stretch>
      </xdr:blipFill>
      <xdr:spPr>
        <a:xfrm>
          <a:off x="3419475" y="50406300"/>
          <a:ext cx="1123950" cy="1181100"/>
        </a:xfrm>
        <a:prstGeom prst="rect">
          <a:avLst/>
        </a:prstGeom>
        <a:noFill/>
        <a:ln w="9525" cmpd="sng">
          <a:noFill/>
        </a:ln>
      </xdr:spPr>
    </xdr:pic>
    <xdr:clientData/>
  </xdr:twoCellAnchor>
  <xdr:twoCellAnchor>
    <xdr:from>
      <xdr:col>2</xdr:col>
      <xdr:colOff>0</xdr:colOff>
      <xdr:row>83</xdr:row>
      <xdr:rowOff>0</xdr:rowOff>
    </xdr:from>
    <xdr:to>
      <xdr:col>3</xdr:col>
      <xdr:colOff>0</xdr:colOff>
      <xdr:row>84</xdr:row>
      <xdr:rowOff>0</xdr:rowOff>
    </xdr:to>
    <xdr:pic>
      <xdr:nvPicPr>
        <xdr:cNvPr id="39" name="Имя " descr="Descr "/>
        <xdr:cNvPicPr preferRelativeResize="1">
          <a:picLocks noChangeAspect="1"/>
        </xdr:cNvPicPr>
      </xdr:nvPicPr>
      <xdr:blipFill>
        <a:blip r:embed="rId39"/>
        <a:stretch>
          <a:fillRect/>
        </a:stretch>
      </xdr:blipFill>
      <xdr:spPr>
        <a:xfrm>
          <a:off x="3419475" y="51892200"/>
          <a:ext cx="1123950" cy="1181100"/>
        </a:xfrm>
        <a:prstGeom prst="rect">
          <a:avLst/>
        </a:prstGeom>
        <a:noFill/>
        <a:ln w="9525" cmpd="sng">
          <a:noFill/>
        </a:ln>
      </xdr:spPr>
    </xdr:pic>
    <xdr:clientData/>
  </xdr:twoCellAnchor>
  <xdr:twoCellAnchor>
    <xdr:from>
      <xdr:col>2</xdr:col>
      <xdr:colOff>0</xdr:colOff>
      <xdr:row>85</xdr:row>
      <xdr:rowOff>0</xdr:rowOff>
    </xdr:from>
    <xdr:to>
      <xdr:col>3</xdr:col>
      <xdr:colOff>0</xdr:colOff>
      <xdr:row>86</xdr:row>
      <xdr:rowOff>0</xdr:rowOff>
    </xdr:to>
    <xdr:pic>
      <xdr:nvPicPr>
        <xdr:cNvPr id="40" name="Имя " descr="Descr "/>
        <xdr:cNvPicPr preferRelativeResize="1">
          <a:picLocks noChangeAspect="1"/>
        </xdr:cNvPicPr>
      </xdr:nvPicPr>
      <xdr:blipFill>
        <a:blip r:embed="rId40"/>
        <a:stretch>
          <a:fillRect/>
        </a:stretch>
      </xdr:blipFill>
      <xdr:spPr>
        <a:xfrm>
          <a:off x="3419475" y="53225700"/>
          <a:ext cx="1123950" cy="1181100"/>
        </a:xfrm>
        <a:prstGeom prst="rect">
          <a:avLst/>
        </a:prstGeom>
        <a:noFill/>
        <a:ln w="9525" cmpd="sng">
          <a:noFill/>
        </a:ln>
      </xdr:spPr>
    </xdr:pic>
    <xdr:clientData/>
  </xdr:twoCellAnchor>
  <xdr:twoCellAnchor>
    <xdr:from>
      <xdr:col>2</xdr:col>
      <xdr:colOff>0</xdr:colOff>
      <xdr:row>86</xdr:row>
      <xdr:rowOff>0</xdr:rowOff>
    </xdr:from>
    <xdr:to>
      <xdr:col>3</xdr:col>
      <xdr:colOff>0</xdr:colOff>
      <xdr:row>87</xdr:row>
      <xdr:rowOff>0</xdr:rowOff>
    </xdr:to>
    <xdr:pic>
      <xdr:nvPicPr>
        <xdr:cNvPr id="41" name="Имя " descr="Descr "/>
        <xdr:cNvPicPr preferRelativeResize="1">
          <a:picLocks noChangeAspect="1"/>
        </xdr:cNvPicPr>
      </xdr:nvPicPr>
      <xdr:blipFill>
        <a:blip r:embed="rId41"/>
        <a:stretch>
          <a:fillRect/>
        </a:stretch>
      </xdr:blipFill>
      <xdr:spPr>
        <a:xfrm>
          <a:off x="3419475" y="54406800"/>
          <a:ext cx="1123950" cy="1181100"/>
        </a:xfrm>
        <a:prstGeom prst="rect">
          <a:avLst/>
        </a:prstGeom>
        <a:noFill/>
        <a:ln w="9525" cmpd="sng">
          <a:noFill/>
        </a:ln>
      </xdr:spPr>
    </xdr:pic>
    <xdr:clientData/>
  </xdr:twoCellAnchor>
  <xdr:twoCellAnchor>
    <xdr:from>
      <xdr:col>2</xdr:col>
      <xdr:colOff>0</xdr:colOff>
      <xdr:row>87</xdr:row>
      <xdr:rowOff>0</xdr:rowOff>
    </xdr:from>
    <xdr:to>
      <xdr:col>3</xdr:col>
      <xdr:colOff>0</xdr:colOff>
      <xdr:row>88</xdr:row>
      <xdr:rowOff>0</xdr:rowOff>
    </xdr:to>
    <xdr:pic>
      <xdr:nvPicPr>
        <xdr:cNvPr id="42" name="Имя " descr="Descr "/>
        <xdr:cNvPicPr preferRelativeResize="1">
          <a:picLocks noChangeAspect="1"/>
        </xdr:cNvPicPr>
      </xdr:nvPicPr>
      <xdr:blipFill>
        <a:blip r:embed="rId42"/>
        <a:stretch>
          <a:fillRect/>
        </a:stretch>
      </xdr:blipFill>
      <xdr:spPr>
        <a:xfrm>
          <a:off x="3419475" y="55587900"/>
          <a:ext cx="1123950" cy="1181100"/>
        </a:xfrm>
        <a:prstGeom prst="rect">
          <a:avLst/>
        </a:prstGeom>
        <a:noFill/>
        <a:ln w="9525" cmpd="sng">
          <a:noFill/>
        </a:ln>
      </xdr:spPr>
    </xdr:pic>
    <xdr:clientData/>
  </xdr:twoCellAnchor>
  <xdr:twoCellAnchor>
    <xdr:from>
      <xdr:col>2</xdr:col>
      <xdr:colOff>0</xdr:colOff>
      <xdr:row>90</xdr:row>
      <xdr:rowOff>0</xdr:rowOff>
    </xdr:from>
    <xdr:to>
      <xdr:col>3</xdr:col>
      <xdr:colOff>0</xdr:colOff>
      <xdr:row>91</xdr:row>
      <xdr:rowOff>0</xdr:rowOff>
    </xdr:to>
    <xdr:pic>
      <xdr:nvPicPr>
        <xdr:cNvPr id="43" name="Имя " descr="Descr "/>
        <xdr:cNvPicPr preferRelativeResize="1">
          <a:picLocks noChangeAspect="1"/>
        </xdr:cNvPicPr>
      </xdr:nvPicPr>
      <xdr:blipFill>
        <a:blip r:embed="rId43"/>
        <a:stretch>
          <a:fillRect/>
        </a:stretch>
      </xdr:blipFill>
      <xdr:spPr>
        <a:xfrm>
          <a:off x="3419475" y="57073800"/>
          <a:ext cx="1123950" cy="1181100"/>
        </a:xfrm>
        <a:prstGeom prst="rect">
          <a:avLst/>
        </a:prstGeom>
        <a:noFill/>
        <a:ln w="9525" cmpd="sng">
          <a:noFill/>
        </a:ln>
      </xdr:spPr>
    </xdr:pic>
    <xdr:clientData/>
  </xdr:twoCellAnchor>
  <xdr:twoCellAnchor>
    <xdr:from>
      <xdr:col>2</xdr:col>
      <xdr:colOff>0</xdr:colOff>
      <xdr:row>91</xdr:row>
      <xdr:rowOff>0</xdr:rowOff>
    </xdr:from>
    <xdr:to>
      <xdr:col>3</xdr:col>
      <xdr:colOff>0</xdr:colOff>
      <xdr:row>92</xdr:row>
      <xdr:rowOff>0</xdr:rowOff>
    </xdr:to>
    <xdr:pic>
      <xdr:nvPicPr>
        <xdr:cNvPr id="44" name="Имя " descr="Descr "/>
        <xdr:cNvPicPr preferRelativeResize="1">
          <a:picLocks noChangeAspect="1"/>
        </xdr:cNvPicPr>
      </xdr:nvPicPr>
      <xdr:blipFill>
        <a:blip r:embed="rId44"/>
        <a:stretch>
          <a:fillRect/>
        </a:stretch>
      </xdr:blipFill>
      <xdr:spPr>
        <a:xfrm>
          <a:off x="3419475" y="58254900"/>
          <a:ext cx="1123950" cy="1181100"/>
        </a:xfrm>
        <a:prstGeom prst="rect">
          <a:avLst/>
        </a:prstGeom>
        <a:noFill/>
        <a:ln w="9525" cmpd="sng">
          <a:noFill/>
        </a:ln>
      </xdr:spPr>
    </xdr:pic>
    <xdr:clientData/>
  </xdr:twoCellAnchor>
  <xdr:twoCellAnchor>
    <xdr:from>
      <xdr:col>2</xdr:col>
      <xdr:colOff>0</xdr:colOff>
      <xdr:row>92</xdr:row>
      <xdr:rowOff>0</xdr:rowOff>
    </xdr:from>
    <xdr:to>
      <xdr:col>3</xdr:col>
      <xdr:colOff>0</xdr:colOff>
      <xdr:row>93</xdr:row>
      <xdr:rowOff>0</xdr:rowOff>
    </xdr:to>
    <xdr:pic>
      <xdr:nvPicPr>
        <xdr:cNvPr id="45" name="Имя " descr="Descr "/>
        <xdr:cNvPicPr preferRelativeResize="1">
          <a:picLocks noChangeAspect="1"/>
        </xdr:cNvPicPr>
      </xdr:nvPicPr>
      <xdr:blipFill>
        <a:blip r:embed="rId45"/>
        <a:stretch>
          <a:fillRect/>
        </a:stretch>
      </xdr:blipFill>
      <xdr:spPr>
        <a:xfrm>
          <a:off x="3419475" y="59436000"/>
          <a:ext cx="1123950" cy="1181100"/>
        </a:xfrm>
        <a:prstGeom prst="rect">
          <a:avLst/>
        </a:prstGeom>
        <a:noFill/>
        <a:ln w="9525" cmpd="sng">
          <a:noFill/>
        </a:ln>
      </xdr:spPr>
    </xdr:pic>
    <xdr:clientData/>
  </xdr:twoCellAnchor>
  <xdr:twoCellAnchor>
    <xdr:from>
      <xdr:col>2</xdr:col>
      <xdr:colOff>0</xdr:colOff>
      <xdr:row>93</xdr:row>
      <xdr:rowOff>0</xdr:rowOff>
    </xdr:from>
    <xdr:to>
      <xdr:col>3</xdr:col>
      <xdr:colOff>0</xdr:colOff>
      <xdr:row>94</xdr:row>
      <xdr:rowOff>0</xdr:rowOff>
    </xdr:to>
    <xdr:pic>
      <xdr:nvPicPr>
        <xdr:cNvPr id="46" name="Имя " descr="Descr "/>
        <xdr:cNvPicPr preferRelativeResize="1">
          <a:picLocks noChangeAspect="1"/>
        </xdr:cNvPicPr>
      </xdr:nvPicPr>
      <xdr:blipFill>
        <a:blip r:embed="rId46"/>
        <a:stretch>
          <a:fillRect/>
        </a:stretch>
      </xdr:blipFill>
      <xdr:spPr>
        <a:xfrm>
          <a:off x="3419475" y="60617100"/>
          <a:ext cx="1123950" cy="1181100"/>
        </a:xfrm>
        <a:prstGeom prst="rect">
          <a:avLst/>
        </a:prstGeom>
        <a:noFill/>
        <a:ln w="9525" cmpd="sng">
          <a:noFill/>
        </a:ln>
      </xdr:spPr>
    </xdr:pic>
    <xdr:clientData/>
  </xdr:twoCellAnchor>
  <xdr:twoCellAnchor>
    <xdr:from>
      <xdr:col>2</xdr:col>
      <xdr:colOff>0</xdr:colOff>
      <xdr:row>94</xdr:row>
      <xdr:rowOff>0</xdr:rowOff>
    </xdr:from>
    <xdr:to>
      <xdr:col>3</xdr:col>
      <xdr:colOff>0</xdr:colOff>
      <xdr:row>95</xdr:row>
      <xdr:rowOff>0</xdr:rowOff>
    </xdr:to>
    <xdr:pic>
      <xdr:nvPicPr>
        <xdr:cNvPr id="47" name="Имя " descr="Descr "/>
        <xdr:cNvPicPr preferRelativeResize="1">
          <a:picLocks noChangeAspect="1"/>
        </xdr:cNvPicPr>
      </xdr:nvPicPr>
      <xdr:blipFill>
        <a:blip r:embed="rId47"/>
        <a:stretch>
          <a:fillRect/>
        </a:stretch>
      </xdr:blipFill>
      <xdr:spPr>
        <a:xfrm>
          <a:off x="3419475" y="61798200"/>
          <a:ext cx="1123950" cy="1181100"/>
        </a:xfrm>
        <a:prstGeom prst="rect">
          <a:avLst/>
        </a:prstGeom>
        <a:noFill/>
        <a:ln w="9525" cmpd="sng">
          <a:noFill/>
        </a:ln>
      </xdr:spPr>
    </xdr:pic>
    <xdr:clientData/>
  </xdr:twoCellAnchor>
  <xdr:twoCellAnchor>
    <xdr:from>
      <xdr:col>2</xdr:col>
      <xdr:colOff>0</xdr:colOff>
      <xdr:row>96</xdr:row>
      <xdr:rowOff>0</xdr:rowOff>
    </xdr:from>
    <xdr:to>
      <xdr:col>3</xdr:col>
      <xdr:colOff>0</xdr:colOff>
      <xdr:row>97</xdr:row>
      <xdr:rowOff>0</xdr:rowOff>
    </xdr:to>
    <xdr:pic>
      <xdr:nvPicPr>
        <xdr:cNvPr id="48" name="Имя " descr="Descr "/>
        <xdr:cNvPicPr preferRelativeResize="1">
          <a:picLocks noChangeAspect="1"/>
        </xdr:cNvPicPr>
      </xdr:nvPicPr>
      <xdr:blipFill>
        <a:blip r:embed="rId48"/>
        <a:stretch>
          <a:fillRect/>
        </a:stretch>
      </xdr:blipFill>
      <xdr:spPr>
        <a:xfrm>
          <a:off x="3419475" y="63131700"/>
          <a:ext cx="1123950" cy="1181100"/>
        </a:xfrm>
        <a:prstGeom prst="rect">
          <a:avLst/>
        </a:prstGeom>
        <a:noFill/>
        <a:ln w="9525" cmpd="sng">
          <a:noFill/>
        </a:ln>
      </xdr:spPr>
    </xdr:pic>
    <xdr:clientData/>
  </xdr:twoCellAnchor>
  <xdr:twoCellAnchor>
    <xdr:from>
      <xdr:col>2</xdr:col>
      <xdr:colOff>0</xdr:colOff>
      <xdr:row>98</xdr:row>
      <xdr:rowOff>0</xdr:rowOff>
    </xdr:from>
    <xdr:to>
      <xdr:col>3</xdr:col>
      <xdr:colOff>0</xdr:colOff>
      <xdr:row>99</xdr:row>
      <xdr:rowOff>0</xdr:rowOff>
    </xdr:to>
    <xdr:pic>
      <xdr:nvPicPr>
        <xdr:cNvPr id="49" name="Имя " descr="Descr "/>
        <xdr:cNvPicPr preferRelativeResize="1">
          <a:picLocks noChangeAspect="1"/>
        </xdr:cNvPicPr>
      </xdr:nvPicPr>
      <xdr:blipFill>
        <a:blip r:embed="rId49"/>
        <a:stretch>
          <a:fillRect/>
        </a:stretch>
      </xdr:blipFill>
      <xdr:spPr>
        <a:xfrm>
          <a:off x="3419475" y="64465200"/>
          <a:ext cx="1123950" cy="1181100"/>
        </a:xfrm>
        <a:prstGeom prst="rect">
          <a:avLst/>
        </a:prstGeom>
        <a:noFill/>
        <a:ln w="9525" cmpd="sng">
          <a:noFill/>
        </a:ln>
      </xdr:spPr>
    </xdr:pic>
    <xdr:clientData/>
  </xdr:twoCellAnchor>
  <xdr:twoCellAnchor>
    <xdr:from>
      <xdr:col>2</xdr:col>
      <xdr:colOff>0</xdr:colOff>
      <xdr:row>99</xdr:row>
      <xdr:rowOff>0</xdr:rowOff>
    </xdr:from>
    <xdr:to>
      <xdr:col>3</xdr:col>
      <xdr:colOff>0</xdr:colOff>
      <xdr:row>100</xdr:row>
      <xdr:rowOff>0</xdr:rowOff>
    </xdr:to>
    <xdr:pic>
      <xdr:nvPicPr>
        <xdr:cNvPr id="50" name="Имя " descr="Descr "/>
        <xdr:cNvPicPr preferRelativeResize="1">
          <a:picLocks noChangeAspect="1"/>
        </xdr:cNvPicPr>
      </xdr:nvPicPr>
      <xdr:blipFill>
        <a:blip r:embed="rId50"/>
        <a:stretch>
          <a:fillRect/>
        </a:stretch>
      </xdr:blipFill>
      <xdr:spPr>
        <a:xfrm>
          <a:off x="3419475" y="65646300"/>
          <a:ext cx="1123950" cy="1181100"/>
        </a:xfrm>
        <a:prstGeom prst="rect">
          <a:avLst/>
        </a:prstGeom>
        <a:noFill/>
        <a:ln w="9525" cmpd="sng">
          <a:noFill/>
        </a:ln>
      </xdr:spPr>
    </xdr:pic>
    <xdr:clientData/>
  </xdr:twoCellAnchor>
  <xdr:twoCellAnchor>
    <xdr:from>
      <xdr:col>2</xdr:col>
      <xdr:colOff>0</xdr:colOff>
      <xdr:row>100</xdr:row>
      <xdr:rowOff>0</xdr:rowOff>
    </xdr:from>
    <xdr:to>
      <xdr:col>3</xdr:col>
      <xdr:colOff>0</xdr:colOff>
      <xdr:row>101</xdr:row>
      <xdr:rowOff>0</xdr:rowOff>
    </xdr:to>
    <xdr:pic>
      <xdr:nvPicPr>
        <xdr:cNvPr id="51" name="Имя " descr="Descr "/>
        <xdr:cNvPicPr preferRelativeResize="1">
          <a:picLocks noChangeAspect="1"/>
        </xdr:cNvPicPr>
      </xdr:nvPicPr>
      <xdr:blipFill>
        <a:blip r:embed="rId51"/>
        <a:stretch>
          <a:fillRect/>
        </a:stretch>
      </xdr:blipFill>
      <xdr:spPr>
        <a:xfrm>
          <a:off x="3419475" y="66827400"/>
          <a:ext cx="1123950" cy="1181100"/>
        </a:xfrm>
        <a:prstGeom prst="rect">
          <a:avLst/>
        </a:prstGeom>
        <a:noFill/>
        <a:ln w="9525" cmpd="sng">
          <a:noFill/>
        </a:ln>
      </xdr:spPr>
    </xdr:pic>
    <xdr:clientData/>
  </xdr:twoCellAnchor>
  <xdr:twoCellAnchor>
    <xdr:from>
      <xdr:col>2</xdr:col>
      <xdr:colOff>0</xdr:colOff>
      <xdr:row>101</xdr:row>
      <xdr:rowOff>0</xdr:rowOff>
    </xdr:from>
    <xdr:to>
      <xdr:col>3</xdr:col>
      <xdr:colOff>0</xdr:colOff>
      <xdr:row>102</xdr:row>
      <xdr:rowOff>0</xdr:rowOff>
    </xdr:to>
    <xdr:pic>
      <xdr:nvPicPr>
        <xdr:cNvPr id="52" name="Имя " descr="Descr "/>
        <xdr:cNvPicPr preferRelativeResize="1">
          <a:picLocks noChangeAspect="1"/>
        </xdr:cNvPicPr>
      </xdr:nvPicPr>
      <xdr:blipFill>
        <a:blip r:embed="rId52"/>
        <a:stretch>
          <a:fillRect/>
        </a:stretch>
      </xdr:blipFill>
      <xdr:spPr>
        <a:xfrm>
          <a:off x="3419475" y="68008500"/>
          <a:ext cx="1123950" cy="1181100"/>
        </a:xfrm>
        <a:prstGeom prst="rect">
          <a:avLst/>
        </a:prstGeom>
        <a:noFill/>
        <a:ln w="9525" cmpd="sng">
          <a:noFill/>
        </a:ln>
      </xdr:spPr>
    </xdr:pic>
    <xdr:clientData/>
  </xdr:twoCellAnchor>
  <xdr:twoCellAnchor>
    <xdr:from>
      <xdr:col>2</xdr:col>
      <xdr:colOff>0</xdr:colOff>
      <xdr:row>102</xdr:row>
      <xdr:rowOff>0</xdr:rowOff>
    </xdr:from>
    <xdr:to>
      <xdr:col>3</xdr:col>
      <xdr:colOff>0</xdr:colOff>
      <xdr:row>103</xdr:row>
      <xdr:rowOff>0</xdr:rowOff>
    </xdr:to>
    <xdr:pic>
      <xdr:nvPicPr>
        <xdr:cNvPr id="53" name="Имя " descr="Descr "/>
        <xdr:cNvPicPr preferRelativeResize="1">
          <a:picLocks noChangeAspect="1"/>
        </xdr:cNvPicPr>
      </xdr:nvPicPr>
      <xdr:blipFill>
        <a:blip r:embed="rId53"/>
        <a:stretch>
          <a:fillRect/>
        </a:stretch>
      </xdr:blipFill>
      <xdr:spPr>
        <a:xfrm>
          <a:off x="3419475" y="69189600"/>
          <a:ext cx="1123950" cy="1181100"/>
        </a:xfrm>
        <a:prstGeom prst="rect">
          <a:avLst/>
        </a:prstGeom>
        <a:noFill/>
        <a:ln w="9525" cmpd="sng">
          <a:noFill/>
        </a:ln>
      </xdr:spPr>
    </xdr:pic>
    <xdr:clientData/>
  </xdr:twoCellAnchor>
  <xdr:twoCellAnchor>
    <xdr:from>
      <xdr:col>2</xdr:col>
      <xdr:colOff>0</xdr:colOff>
      <xdr:row>103</xdr:row>
      <xdr:rowOff>0</xdr:rowOff>
    </xdr:from>
    <xdr:to>
      <xdr:col>3</xdr:col>
      <xdr:colOff>0</xdr:colOff>
      <xdr:row>104</xdr:row>
      <xdr:rowOff>0</xdr:rowOff>
    </xdr:to>
    <xdr:pic>
      <xdr:nvPicPr>
        <xdr:cNvPr id="54" name="Имя " descr="Descr "/>
        <xdr:cNvPicPr preferRelativeResize="1">
          <a:picLocks noChangeAspect="1"/>
        </xdr:cNvPicPr>
      </xdr:nvPicPr>
      <xdr:blipFill>
        <a:blip r:embed="rId54"/>
        <a:stretch>
          <a:fillRect/>
        </a:stretch>
      </xdr:blipFill>
      <xdr:spPr>
        <a:xfrm>
          <a:off x="3419475" y="70370700"/>
          <a:ext cx="1123950"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R104"/>
  <sheetViews>
    <sheetView tabSelected="1" zoomScale="80" zoomScaleNormal="80" zoomScalePageLayoutView="0" workbookViewId="0" topLeftCell="A1">
      <pane xSplit="3" ySplit="12" topLeftCell="D13" activePane="bottomRight" state="frozen"/>
      <selection pane="topLeft" activeCell="A1" sqref="A1"/>
      <selection pane="topRight" activeCell="D1" sqref="D1"/>
      <selection pane="bottomLeft" activeCell="A13" sqref="A13"/>
      <selection pane="bottomRight" activeCell="A1" sqref="A1"/>
    </sheetView>
  </sheetViews>
  <sheetFormatPr defaultColWidth="10.16015625" defaultRowHeight="11.25" customHeight="1" outlineLevelRow="5"/>
  <cols>
    <col min="1" max="1" width="0.328125" style="1" customWidth="1"/>
    <col min="2" max="2" width="59.5" style="1" customWidth="1"/>
    <col min="3" max="3" width="19.66015625" style="1" customWidth="1"/>
    <col min="4" max="4" width="20.16015625" style="1" customWidth="1"/>
    <col min="5" max="5" width="16.83203125" style="1" customWidth="1"/>
    <col min="6" max="6" width="40.5" style="1" customWidth="1"/>
    <col min="7" max="7" width="10.5" style="1" customWidth="1"/>
    <col min="8" max="8" width="14.66015625" style="1" customWidth="1"/>
    <col min="9" max="9" width="17.66015625" style="1" customWidth="1"/>
    <col min="10" max="10" width="7.5" style="1" customWidth="1"/>
    <col min="11" max="11" width="17.66015625" style="1" customWidth="1"/>
    <col min="12" max="12" width="7.5" style="1" customWidth="1"/>
    <col min="13" max="13" width="17.66015625" style="1" customWidth="1"/>
    <col min="14" max="14" width="7.5" style="1" customWidth="1"/>
    <col min="15" max="15" width="14.83203125" style="1" customWidth="1"/>
    <col min="16" max="16" width="17.33203125" style="1" customWidth="1"/>
    <col min="17" max="17" width="18" style="1" customWidth="1"/>
    <col min="18" max="18" width="16.66015625" style="1" customWidth="1"/>
  </cols>
  <sheetData>
    <row r="1" spans="1:16" s="1" customFormat="1" ht="69.75" customHeight="1">
      <c r="A1" s="2"/>
      <c r="B1" s="3" t="s">
        <v>0</v>
      </c>
      <c r="C1" s="4"/>
      <c r="D1" s="4"/>
      <c r="E1" s="4"/>
      <c r="F1" s="4"/>
      <c r="G1" s="4"/>
      <c r="L1" s="74" t="s">
        <v>1</v>
      </c>
      <c r="M1" s="74"/>
      <c r="N1" s="74"/>
      <c r="P1" s="4"/>
    </row>
    <row r="2" spans="1:16" s="1" customFormat="1" ht="18.75" customHeight="1">
      <c r="A2" s="2"/>
      <c r="B2" s="5" t="s">
        <v>2</v>
      </c>
      <c r="C2" s="4"/>
      <c r="D2" s="4"/>
      <c r="E2" s="4"/>
      <c r="F2" s="4"/>
      <c r="G2" s="4"/>
      <c r="H2" s="6"/>
      <c r="I2" s="6"/>
      <c r="L2" s="74"/>
      <c r="M2" s="74"/>
      <c r="N2" s="74"/>
      <c r="P2" s="4"/>
    </row>
    <row r="3" spans="1:16" s="1" customFormat="1" ht="10.5" customHeight="1">
      <c r="A3" s="2"/>
      <c r="B3" s="7"/>
      <c r="C3" s="4"/>
      <c r="D3" s="4"/>
      <c r="E3" s="4"/>
      <c r="F3" s="4"/>
      <c r="G3" s="4"/>
      <c r="H3" s="4"/>
      <c r="I3" s="4"/>
      <c r="L3" s="4"/>
      <c r="P3" s="4"/>
    </row>
    <row r="4" spans="1:14" s="1" customFormat="1" ht="15" customHeight="1">
      <c r="A4" s="2"/>
      <c r="B4" s="8" t="s">
        <v>3</v>
      </c>
      <c r="L4" s="75" t="s">
        <v>4</v>
      </c>
      <c r="M4" s="75"/>
      <c r="N4" s="9"/>
    </row>
    <row r="5" spans="1:14" s="1" customFormat="1" ht="15" customHeight="1">
      <c r="A5" s="2"/>
      <c r="B5" s="10" t="s">
        <v>5</v>
      </c>
      <c r="L5" s="76" t="s">
        <v>6</v>
      </c>
      <c r="M5" s="76"/>
      <c r="N5" s="11">
        <f>SUM(P16:P104)</f>
        <v>0</v>
      </c>
    </row>
    <row r="6" spans="1:16" s="1" customFormat="1" ht="10.5" customHeight="1">
      <c r="A6" s="2"/>
      <c r="B6" s="7"/>
      <c r="C6" s="4"/>
      <c r="D6" s="4"/>
      <c r="E6" s="4"/>
      <c r="F6" s="4"/>
      <c r="G6" s="4"/>
      <c r="H6" s="4"/>
      <c r="I6" s="4"/>
      <c r="L6" s="76" t="s">
        <v>7</v>
      </c>
      <c r="M6" s="76"/>
      <c r="N6" s="11">
        <f>SUM(O16:O104)</f>
        <v>0</v>
      </c>
      <c r="P6" s="4"/>
    </row>
    <row r="7" spans="1:16" s="1" customFormat="1" ht="10.5" customHeight="1">
      <c r="A7" s="2"/>
      <c r="B7" s="7"/>
      <c r="C7" s="4"/>
      <c r="D7" s="4"/>
      <c r="E7" s="4"/>
      <c r="F7" s="4"/>
      <c r="G7" s="4"/>
      <c r="H7" s="4"/>
      <c r="I7" s="4"/>
      <c r="L7" s="76" t="s">
        <v>8</v>
      </c>
      <c r="M7" s="76"/>
      <c r="N7" s="11">
        <f>SUM(Q16:Q104)</f>
        <v>0</v>
      </c>
      <c r="P7" s="4"/>
    </row>
    <row r="8" spans="1:16" s="1" customFormat="1" ht="10.5" customHeight="1">
      <c r="A8" s="2"/>
      <c r="B8" s="7"/>
      <c r="C8" s="4"/>
      <c r="D8" s="4"/>
      <c r="E8" s="4"/>
      <c r="F8" s="4"/>
      <c r="G8" s="4"/>
      <c r="H8" s="4"/>
      <c r="I8" s="4"/>
      <c r="L8" s="77" t="s">
        <v>9</v>
      </c>
      <c r="M8" s="77"/>
      <c r="N8" s="82">
        <f>SUM(R16:R104)</f>
        <v>0</v>
      </c>
      <c r="P8" s="4"/>
    </row>
    <row r="9" spans="1:16" s="12" customFormat="1" ht="10.5" customHeight="1">
      <c r="A9" s="13"/>
      <c r="B9" s="7"/>
      <c r="C9" s="4"/>
      <c r="D9" s="4"/>
      <c r="E9" s="4"/>
      <c r="F9" s="4"/>
      <c r="G9" s="4"/>
      <c r="H9" s="4"/>
      <c r="I9" s="4"/>
      <c r="J9" s="4"/>
      <c r="K9" s="4"/>
      <c r="P9" s="4"/>
    </row>
    <row r="10" s="1" customFormat="1" ht="42" customHeight="1">
      <c r="O10" s="14" t="s">
        <v>10</v>
      </c>
    </row>
    <row r="11" spans="2:18" s="1" customFormat="1" ht="12" customHeight="1">
      <c r="B11" s="78" t="s">
        <v>11</v>
      </c>
      <c r="C11" s="79" t="s">
        <v>12</v>
      </c>
      <c r="D11" s="79" t="s">
        <v>13</v>
      </c>
      <c r="E11" s="79" t="s">
        <v>14</v>
      </c>
      <c r="F11" s="79" t="s">
        <v>15</v>
      </c>
      <c r="G11" s="16" t="s">
        <v>16</v>
      </c>
      <c r="H11" s="16" t="s">
        <v>17</v>
      </c>
      <c r="I11" s="79" t="s">
        <v>18</v>
      </c>
      <c r="J11" s="79"/>
      <c r="K11" s="79" t="s">
        <v>19</v>
      </c>
      <c r="L11" s="79"/>
      <c r="M11" s="79" t="s">
        <v>20</v>
      </c>
      <c r="N11" s="79"/>
      <c r="O11" s="17" t="s">
        <v>21</v>
      </c>
      <c r="P11" s="18" t="s">
        <v>22</v>
      </c>
      <c r="Q11" s="19" t="s">
        <v>23</v>
      </c>
      <c r="R11" s="80" t="s">
        <v>24</v>
      </c>
    </row>
    <row r="12" spans="2:18" s="1" customFormat="1" ht="12" customHeight="1">
      <c r="B12" s="78"/>
      <c r="C12" s="79"/>
      <c r="D12" s="79"/>
      <c r="E12" s="79"/>
      <c r="F12" s="79"/>
      <c r="G12" s="20" t="s">
        <v>25</v>
      </c>
      <c r="H12" s="21" t="s">
        <v>26</v>
      </c>
      <c r="I12" s="15" t="s">
        <v>27</v>
      </c>
      <c r="J12" s="15" t="s">
        <v>28</v>
      </c>
      <c r="K12" s="15" t="s">
        <v>27</v>
      </c>
      <c r="L12" s="15" t="s">
        <v>28</v>
      </c>
      <c r="M12" s="15" t="s">
        <v>27</v>
      </c>
      <c r="N12" s="15" t="s">
        <v>28</v>
      </c>
      <c r="O12" s="22" t="s">
        <v>29</v>
      </c>
      <c r="P12" s="23" t="s">
        <v>30</v>
      </c>
      <c r="Q12" s="23" t="s">
        <v>31</v>
      </c>
      <c r="R12" s="80"/>
    </row>
    <row r="13" spans="2:18" s="1" customFormat="1" ht="12" customHeight="1">
      <c r="B13" s="24" t="s">
        <v>32</v>
      </c>
      <c r="C13" s="25"/>
      <c r="D13" s="26"/>
      <c r="E13" s="26"/>
      <c r="F13" s="27"/>
      <c r="G13" s="28"/>
      <c r="H13" s="29"/>
      <c r="I13" s="28"/>
      <c r="J13" s="28"/>
      <c r="K13" s="28"/>
      <c r="L13" s="28"/>
      <c r="M13" s="28"/>
      <c r="N13" s="28"/>
      <c r="O13" s="30"/>
      <c r="P13" s="30"/>
      <c r="Q13" s="30"/>
      <c r="R13" s="30"/>
    </row>
    <row r="14" spans="2:18" s="1" customFormat="1" ht="12" customHeight="1" outlineLevel="1">
      <c r="B14" s="31" t="s">
        <v>33</v>
      </c>
      <c r="C14" s="32"/>
      <c r="D14" s="33"/>
      <c r="E14" s="33"/>
      <c r="F14" s="34"/>
      <c r="G14" s="35"/>
      <c r="H14" s="36"/>
      <c r="I14" s="35"/>
      <c r="J14" s="35"/>
      <c r="K14" s="35"/>
      <c r="L14" s="35"/>
      <c r="M14" s="35"/>
      <c r="N14" s="35"/>
      <c r="O14" s="37"/>
      <c r="P14" s="37"/>
      <c r="Q14" s="37"/>
      <c r="R14" s="37"/>
    </row>
    <row r="15" spans="2:18" s="1" customFormat="1" ht="12" customHeight="1" outlineLevel="2">
      <c r="B15" s="38" t="s">
        <v>34</v>
      </c>
      <c r="C15" s="39"/>
      <c r="D15" s="40"/>
      <c r="E15" s="40"/>
      <c r="F15" s="41"/>
      <c r="G15" s="42"/>
      <c r="H15" s="43"/>
      <c r="I15" s="42"/>
      <c r="J15" s="42"/>
      <c r="K15" s="42"/>
      <c r="L15" s="42"/>
      <c r="M15" s="42"/>
      <c r="N15" s="42"/>
      <c r="O15" s="44"/>
      <c r="P15" s="44"/>
      <c r="Q15" s="44"/>
      <c r="R15" s="44"/>
    </row>
    <row r="16" spans="2:18" s="1" customFormat="1" ht="93" customHeight="1" outlineLevel="3">
      <c r="B16" s="45" t="s">
        <v>35</v>
      </c>
      <c r="C16" s="46"/>
      <c r="D16" s="47">
        <v>54213</v>
      </c>
      <c r="E16" s="48">
        <v>4936201054213</v>
      </c>
      <c r="F16" s="49" t="s">
        <v>36</v>
      </c>
      <c r="G16" s="50">
        <v>48</v>
      </c>
      <c r="H16" s="51" t="s">
        <v>37</v>
      </c>
      <c r="I16" s="52">
        <v>674</v>
      </c>
      <c r="J16" s="46" t="s">
        <v>38</v>
      </c>
      <c r="K16" s="53">
        <v>1079</v>
      </c>
      <c r="L16" s="46" t="s">
        <v>38</v>
      </c>
      <c r="M16" s="53">
        <v>1199</v>
      </c>
      <c r="N16" s="46" t="s">
        <v>38</v>
      </c>
      <c r="O16" s="54"/>
      <c r="P16" s="55">
        <f>O16*0.001</f>
        <v>0</v>
      </c>
      <c r="Q16" s="55">
        <f>O16*0.028</f>
        <v>0</v>
      </c>
      <c r="R16" s="81">
        <f>O16*I16</f>
        <v>0</v>
      </c>
    </row>
    <row r="17" spans="2:18" s="1" customFormat="1" ht="93" customHeight="1" outlineLevel="3">
      <c r="B17" s="45" t="s">
        <v>39</v>
      </c>
      <c r="C17" s="46"/>
      <c r="D17" s="48">
        <v>53650</v>
      </c>
      <c r="E17" s="48">
        <v>4936201053650</v>
      </c>
      <c r="F17" s="49" t="s">
        <v>40</v>
      </c>
      <c r="G17" s="50">
        <v>48</v>
      </c>
      <c r="H17" s="56">
        <v>195</v>
      </c>
      <c r="I17" s="52">
        <v>276</v>
      </c>
      <c r="J17" s="46" t="s">
        <v>38</v>
      </c>
      <c r="K17" s="52">
        <v>441</v>
      </c>
      <c r="L17" s="46" t="s">
        <v>38</v>
      </c>
      <c r="M17" s="52">
        <v>490</v>
      </c>
      <c r="N17" s="46" t="s">
        <v>38</v>
      </c>
      <c r="O17" s="54"/>
      <c r="P17" s="55">
        <f>O17*0.001</f>
        <v>0</v>
      </c>
      <c r="Q17" s="55">
        <f>O17*0.265</f>
        <v>0</v>
      </c>
      <c r="R17" s="81">
        <f>O17*I17</f>
        <v>0</v>
      </c>
    </row>
    <row r="18" spans="2:18" s="1" customFormat="1" ht="93" customHeight="1" outlineLevel="3">
      <c r="B18" s="45" t="s">
        <v>41</v>
      </c>
      <c r="C18" s="46"/>
      <c r="D18" s="57">
        <v>224</v>
      </c>
      <c r="E18" s="48">
        <v>4936201100224</v>
      </c>
      <c r="F18" s="49" t="s">
        <v>42</v>
      </c>
      <c r="G18" s="50">
        <v>48</v>
      </c>
      <c r="H18" s="51" t="s">
        <v>37</v>
      </c>
      <c r="I18" s="52">
        <v>276</v>
      </c>
      <c r="J18" s="46" t="s">
        <v>38</v>
      </c>
      <c r="K18" s="52">
        <v>441</v>
      </c>
      <c r="L18" s="46" t="s">
        <v>38</v>
      </c>
      <c r="M18" s="52">
        <v>490</v>
      </c>
      <c r="N18" s="46" t="s">
        <v>38</v>
      </c>
      <c r="O18" s="54"/>
      <c r="P18" s="55">
        <f>O18*0.001</f>
        <v>0</v>
      </c>
      <c r="Q18" s="55">
        <f>O18*0.329</f>
        <v>0</v>
      </c>
      <c r="R18" s="81">
        <f>O18*I18</f>
        <v>0</v>
      </c>
    </row>
    <row r="19" spans="2:18" s="1" customFormat="1" ht="93" customHeight="1" outlineLevel="3">
      <c r="B19" s="45" t="s">
        <v>43</v>
      </c>
      <c r="C19" s="46"/>
      <c r="D19" s="47">
        <v>54831</v>
      </c>
      <c r="E19" s="48">
        <v>4936201054831</v>
      </c>
      <c r="F19" s="49" t="s">
        <v>44</v>
      </c>
      <c r="G19" s="50">
        <v>18</v>
      </c>
      <c r="H19" s="56">
        <v>161</v>
      </c>
      <c r="I19" s="52">
        <v>445</v>
      </c>
      <c r="J19" s="46" t="s">
        <v>38</v>
      </c>
      <c r="K19" s="52">
        <v>711</v>
      </c>
      <c r="L19" s="46" t="s">
        <v>38</v>
      </c>
      <c r="M19" s="52">
        <v>790</v>
      </c>
      <c r="N19" s="46" t="s">
        <v>38</v>
      </c>
      <c r="O19" s="54"/>
      <c r="P19" s="55">
        <f>O19*0.001</f>
        <v>0</v>
      </c>
      <c r="Q19" s="55">
        <f>O19*0.535</f>
        <v>0</v>
      </c>
      <c r="R19" s="81">
        <f>O19*I19</f>
        <v>0</v>
      </c>
    </row>
    <row r="20" spans="2:18" s="1" customFormat="1" ht="12" customHeight="1" outlineLevel="2">
      <c r="B20" s="38" t="s">
        <v>45</v>
      </c>
      <c r="C20" s="39"/>
      <c r="D20" s="40"/>
      <c r="E20" s="40"/>
      <c r="F20" s="41"/>
      <c r="G20" s="42"/>
      <c r="H20" s="43"/>
      <c r="I20" s="42"/>
      <c r="J20" s="42"/>
      <c r="K20" s="42"/>
      <c r="L20" s="42"/>
      <c r="M20" s="42"/>
      <c r="N20" s="42"/>
      <c r="O20" s="44"/>
      <c r="P20" s="44"/>
      <c r="Q20" s="44"/>
      <c r="R20" s="44"/>
    </row>
    <row r="21" spans="2:18" s="1" customFormat="1" ht="12" customHeight="1" outlineLevel="3">
      <c r="B21" s="58" t="s">
        <v>46</v>
      </c>
      <c r="C21" s="59"/>
      <c r="D21" s="60"/>
      <c r="E21" s="60"/>
      <c r="F21" s="61"/>
      <c r="G21" s="62"/>
      <c r="H21" s="63"/>
      <c r="I21" s="62"/>
      <c r="J21" s="62"/>
      <c r="K21" s="62"/>
      <c r="L21" s="62"/>
      <c r="M21" s="62"/>
      <c r="N21" s="62"/>
      <c r="O21" s="64"/>
      <c r="P21" s="64"/>
      <c r="Q21" s="64"/>
      <c r="R21" s="64"/>
    </row>
    <row r="22" spans="2:18" s="1" customFormat="1" ht="93" customHeight="1" outlineLevel="4">
      <c r="B22" s="45" t="s">
        <v>47</v>
      </c>
      <c r="C22" s="46"/>
      <c r="D22" s="48">
        <v>70234</v>
      </c>
      <c r="E22" s="48">
        <v>4560314702343</v>
      </c>
      <c r="F22" s="49" t="s">
        <v>48</v>
      </c>
      <c r="G22" s="50">
        <v>20</v>
      </c>
      <c r="H22" s="56">
        <v>5</v>
      </c>
      <c r="I22" s="52">
        <v>393</v>
      </c>
      <c r="J22" s="46" t="s">
        <v>38</v>
      </c>
      <c r="K22" s="52">
        <v>629</v>
      </c>
      <c r="L22" s="46" t="s">
        <v>38</v>
      </c>
      <c r="M22" s="52">
        <v>699</v>
      </c>
      <c r="N22" s="46" t="s">
        <v>38</v>
      </c>
      <c r="O22" s="54"/>
      <c r="P22" s="55">
        <f>O22*0.001</f>
        <v>0</v>
      </c>
      <c r="Q22" s="55">
        <f>O22*0.608</f>
        <v>0</v>
      </c>
      <c r="R22" s="81">
        <f>O22*I22</f>
        <v>0</v>
      </c>
    </row>
    <row r="23" spans="2:18" s="1" customFormat="1" ht="93" customHeight="1" outlineLevel="4">
      <c r="B23" s="45" t="s">
        <v>49</v>
      </c>
      <c r="C23" s="46"/>
      <c r="D23" s="48">
        <v>70236</v>
      </c>
      <c r="E23" s="48">
        <v>4560314702367</v>
      </c>
      <c r="F23" s="49" t="s">
        <v>50</v>
      </c>
      <c r="G23" s="50">
        <v>20</v>
      </c>
      <c r="H23" s="51" t="s">
        <v>37</v>
      </c>
      <c r="I23" s="52">
        <v>393</v>
      </c>
      <c r="J23" s="46" t="s">
        <v>38</v>
      </c>
      <c r="K23" s="52">
        <v>628</v>
      </c>
      <c r="L23" s="46" t="s">
        <v>38</v>
      </c>
      <c r="M23" s="52">
        <v>699</v>
      </c>
      <c r="N23" s="46" t="s">
        <v>38</v>
      </c>
      <c r="O23" s="54"/>
      <c r="P23" s="55">
        <f>O23*0.001</f>
        <v>0</v>
      </c>
      <c r="Q23" s="55">
        <f>O23*0.608</f>
        <v>0</v>
      </c>
      <c r="R23" s="81">
        <f>O23*I23</f>
        <v>0</v>
      </c>
    </row>
    <row r="24" spans="2:18" s="1" customFormat="1" ht="93" customHeight="1" outlineLevel="4">
      <c r="B24" s="45" t="s">
        <v>51</v>
      </c>
      <c r="C24" s="46"/>
      <c r="D24" s="48">
        <v>70235</v>
      </c>
      <c r="E24" s="48">
        <v>4560314702350</v>
      </c>
      <c r="F24" s="49" t="s">
        <v>52</v>
      </c>
      <c r="G24" s="50">
        <v>20</v>
      </c>
      <c r="H24" s="56">
        <v>21</v>
      </c>
      <c r="I24" s="52">
        <v>393</v>
      </c>
      <c r="J24" s="46" t="s">
        <v>38</v>
      </c>
      <c r="K24" s="52">
        <v>628</v>
      </c>
      <c r="L24" s="46" t="s">
        <v>38</v>
      </c>
      <c r="M24" s="52">
        <v>699</v>
      </c>
      <c r="N24" s="46" t="s">
        <v>38</v>
      </c>
      <c r="O24" s="54"/>
      <c r="P24" s="55">
        <f>O24*0.001</f>
        <v>0</v>
      </c>
      <c r="Q24" s="55">
        <f>O24*0.608</f>
        <v>0</v>
      </c>
      <c r="R24" s="81">
        <f>O24*I24</f>
        <v>0</v>
      </c>
    </row>
    <row r="25" spans="2:18" s="1" customFormat="1" ht="12" customHeight="1" outlineLevel="3">
      <c r="B25" s="58" t="s">
        <v>53</v>
      </c>
      <c r="C25" s="59"/>
      <c r="D25" s="60"/>
      <c r="E25" s="60"/>
      <c r="F25" s="61"/>
      <c r="G25" s="62"/>
      <c r="H25" s="63"/>
      <c r="I25" s="62"/>
      <c r="J25" s="62"/>
      <c r="K25" s="62"/>
      <c r="L25" s="62"/>
      <c r="M25" s="62"/>
      <c r="N25" s="62"/>
      <c r="O25" s="64"/>
      <c r="P25" s="64"/>
      <c r="Q25" s="64"/>
      <c r="R25" s="64"/>
    </row>
    <row r="26" spans="2:18" s="1" customFormat="1" ht="93" customHeight="1" outlineLevel="4">
      <c r="B26" s="45" t="s">
        <v>54</v>
      </c>
      <c r="C26" s="46"/>
      <c r="D26" s="48">
        <v>70192</v>
      </c>
      <c r="E26" s="48">
        <v>4560314701926</v>
      </c>
      <c r="F26" s="49" t="s">
        <v>55</v>
      </c>
      <c r="G26" s="50">
        <v>24</v>
      </c>
      <c r="H26" s="51" t="s">
        <v>37</v>
      </c>
      <c r="I26" s="52">
        <v>393</v>
      </c>
      <c r="J26" s="46" t="s">
        <v>38</v>
      </c>
      <c r="K26" s="52">
        <v>629</v>
      </c>
      <c r="L26" s="46" t="s">
        <v>38</v>
      </c>
      <c r="M26" s="52">
        <v>699</v>
      </c>
      <c r="N26" s="46" t="s">
        <v>38</v>
      </c>
      <c r="O26" s="54"/>
      <c r="P26" s="55">
        <f>O26*0.001</f>
        <v>0</v>
      </c>
      <c r="Q26" s="55">
        <f>O26*0.64</f>
        <v>0</v>
      </c>
      <c r="R26" s="81">
        <f>O26*I26</f>
        <v>0</v>
      </c>
    </row>
    <row r="27" spans="2:18" s="1" customFormat="1" ht="93" customHeight="1" outlineLevel="4">
      <c r="B27" s="45" t="s">
        <v>56</v>
      </c>
      <c r="C27" s="46"/>
      <c r="D27" s="48">
        <v>70198</v>
      </c>
      <c r="E27" s="48">
        <v>4560314701988</v>
      </c>
      <c r="F27" s="49" t="s">
        <v>57</v>
      </c>
      <c r="G27" s="50">
        <v>24</v>
      </c>
      <c r="H27" s="51" t="s">
        <v>37</v>
      </c>
      <c r="I27" s="52">
        <v>393</v>
      </c>
      <c r="J27" s="46" t="s">
        <v>38</v>
      </c>
      <c r="K27" s="52">
        <v>629</v>
      </c>
      <c r="L27" s="46" t="s">
        <v>38</v>
      </c>
      <c r="M27" s="52">
        <v>699</v>
      </c>
      <c r="N27" s="46" t="s">
        <v>38</v>
      </c>
      <c r="O27" s="54"/>
      <c r="P27" s="55">
        <f>O27*0.001</f>
        <v>0</v>
      </c>
      <c r="Q27" s="55">
        <f>O27*0.64</f>
        <v>0</v>
      </c>
      <c r="R27" s="81">
        <f>O27*I27</f>
        <v>0</v>
      </c>
    </row>
    <row r="28" spans="2:18" s="1" customFormat="1" ht="12" customHeight="1" outlineLevel="3">
      <c r="B28" s="58" t="s">
        <v>58</v>
      </c>
      <c r="C28" s="59"/>
      <c r="D28" s="60"/>
      <c r="E28" s="60"/>
      <c r="F28" s="61"/>
      <c r="G28" s="62"/>
      <c r="H28" s="63"/>
      <c r="I28" s="62"/>
      <c r="J28" s="62"/>
      <c r="K28" s="62"/>
      <c r="L28" s="62"/>
      <c r="M28" s="62"/>
      <c r="N28" s="62"/>
      <c r="O28" s="64"/>
      <c r="P28" s="64"/>
      <c r="Q28" s="64"/>
      <c r="R28" s="64"/>
    </row>
    <row r="29" spans="2:18" s="1" customFormat="1" ht="93" customHeight="1" outlineLevel="4">
      <c r="B29" s="45" t="s">
        <v>59</v>
      </c>
      <c r="C29" s="46"/>
      <c r="D29" s="57">
        <v>1148</v>
      </c>
      <c r="E29" s="48">
        <v>4560314701148</v>
      </c>
      <c r="F29" s="49" t="s">
        <v>60</v>
      </c>
      <c r="G29" s="50">
        <v>24</v>
      </c>
      <c r="H29" s="56">
        <v>191</v>
      </c>
      <c r="I29" s="52">
        <v>282</v>
      </c>
      <c r="J29" s="46" t="s">
        <v>38</v>
      </c>
      <c r="K29" s="52">
        <v>449</v>
      </c>
      <c r="L29" s="46" t="s">
        <v>38</v>
      </c>
      <c r="M29" s="52">
        <v>499</v>
      </c>
      <c r="N29" s="46" t="s">
        <v>38</v>
      </c>
      <c r="O29" s="54"/>
      <c r="P29" s="55">
        <f>O29*0.001</f>
        <v>0</v>
      </c>
      <c r="Q29" s="55">
        <f>O29*0.3</f>
        <v>0</v>
      </c>
      <c r="R29" s="81">
        <f>O29*I29</f>
        <v>0</v>
      </c>
    </row>
    <row r="30" spans="2:18" s="1" customFormat="1" ht="93" customHeight="1" outlineLevel="4">
      <c r="B30" s="45" t="s">
        <v>61</v>
      </c>
      <c r="C30" s="46"/>
      <c r="D30" s="57">
        <v>1179</v>
      </c>
      <c r="E30" s="48">
        <v>4560314701179</v>
      </c>
      <c r="F30" s="49" t="s">
        <v>62</v>
      </c>
      <c r="G30" s="50">
        <v>24</v>
      </c>
      <c r="H30" s="56">
        <v>47</v>
      </c>
      <c r="I30" s="52">
        <v>282</v>
      </c>
      <c r="J30" s="46" t="s">
        <v>38</v>
      </c>
      <c r="K30" s="52">
        <v>449</v>
      </c>
      <c r="L30" s="46" t="s">
        <v>38</v>
      </c>
      <c r="M30" s="52">
        <v>499</v>
      </c>
      <c r="N30" s="46" t="s">
        <v>38</v>
      </c>
      <c r="O30" s="54"/>
      <c r="P30" s="55">
        <f>O30*0.001</f>
        <v>0</v>
      </c>
      <c r="Q30" s="55">
        <f>O30*0.3</f>
        <v>0</v>
      </c>
      <c r="R30" s="81">
        <f>O30*I30</f>
        <v>0</v>
      </c>
    </row>
    <row r="31" spans="2:18" s="1" customFormat="1" ht="93" customHeight="1" outlineLevel="4">
      <c r="B31" s="45" t="s">
        <v>63</v>
      </c>
      <c r="C31" s="46"/>
      <c r="D31" s="57">
        <v>1209</v>
      </c>
      <c r="E31" s="48">
        <v>4560314701209</v>
      </c>
      <c r="F31" s="49" t="s">
        <v>64</v>
      </c>
      <c r="G31" s="50">
        <v>24</v>
      </c>
      <c r="H31" s="51" t="s">
        <v>37</v>
      </c>
      <c r="I31" s="52">
        <v>282</v>
      </c>
      <c r="J31" s="46" t="s">
        <v>38</v>
      </c>
      <c r="K31" s="52">
        <v>449</v>
      </c>
      <c r="L31" s="46" t="s">
        <v>38</v>
      </c>
      <c r="M31" s="52">
        <v>499</v>
      </c>
      <c r="N31" s="46" t="s">
        <v>38</v>
      </c>
      <c r="O31" s="54"/>
      <c r="P31" s="55">
        <f>O31*0.001</f>
        <v>0</v>
      </c>
      <c r="Q31" s="55">
        <f>O31*0.3</f>
        <v>0</v>
      </c>
      <c r="R31" s="81">
        <f>O31*I31</f>
        <v>0</v>
      </c>
    </row>
    <row r="32" spans="2:18" s="1" customFormat="1" ht="93" customHeight="1" outlineLevel="4">
      <c r="B32" s="45" t="s">
        <v>65</v>
      </c>
      <c r="C32" s="46"/>
      <c r="D32" s="57">
        <v>1230</v>
      </c>
      <c r="E32" s="48">
        <v>4560314701230</v>
      </c>
      <c r="F32" s="49" t="s">
        <v>66</v>
      </c>
      <c r="G32" s="50">
        <v>24</v>
      </c>
      <c r="H32" s="51" t="s">
        <v>37</v>
      </c>
      <c r="I32" s="52">
        <v>282</v>
      </c>
      <c r="J32" s="46" t="s">
        <v>38</v>
      </c>
      <c r="K32" s="52">
        <v>449</v>
      </c>
      <c r="L32" s="46" t="s">
        <v>38</v>
      </c>
      <c r="M32" s="52">
        <v>499</v>
      </c>
      <c r="N32" s="46" t="s">
        <v>38</v>
      </c>
      <c r="O32" s="54"/>
      <c r="P32" s="55">
        <f>O32*0.001</f>
        <v>0</v>
      </c>
      <c r="Q32" s="55">
        <f>O32*0.3</f>
        <v>0</v>
      </c>
      <c r="R32" s="81">
        <f>O32*I32</f>
        <v>0</v>
      </c>
    </row>
    <row r="33" spans="2:18" s="1" customFormat="1" ht="93" customHeight="1" outlineLevel="4">
      <c r="B33" s="45" t="s">
        <v>67</v>
      </c>
      <c r="C33" s="46"/>
      <c r="D33" s="57">
        <v>1261</v>
      </c>
      <c r="E33" s="48">
        <v>4560314701261</v>
      </c>
      <c r="F33" s="49" t="s">
        <v>68</v>
      </c>
      <c r="G33" s="50">
        <v>24</v>
      </c>
      <c r="H33" s="51" t="s">
        <v>37</v>
      </c>
      <c r="I33" s="52">
        <v>282</v>
      </c>
      <c r="J33" s="46" t="s">
        <v>38</v>
      </c>
      <c r="K33" s="52">
        <v>449</v>
      </c>
      <c r="L33" s="46" t="s">
        <v>38</v>
      </c>
      <c r="M33" s="52">
        <v>499</v>
      </c>
      <c r="N33" s="46" t="s">
        <v>38</v>
      </c>
      <c r="O33" s="54"/>
      <c r="P33" s="55">
        <f>O33*0.001</f>
        <v>0</v>
      </c>
      <c r="Q33" s="55">
        <f>O33*0.3</f>
        <v>0</v>
      </c>
      <c r="R33" s="81">
        <f>O33*I33</f>
        <v>0</v>
      </c>
    </row>
    <row r="34" spans="2:18" s="1" customFormat="1" ht="12" customHeight="1" outlineLevel="2">
      <c r="B34" s="38" t="s">
        <v>69</v>
      </c>
      <c r="C34" s="39"/>
      <c r="D34" s="40"/>
      <c r="E34" s="40"/>
      <c r="F34" s="41"/>
      <c r="G34" s="42"/>
      <c r="H34" s="43"/>
      <c r="I34" s="42"/>
      <c r="J34" s="42"/>
      <c r="K34" s="42"/>
      <c r="L34" s="42"/>
      <c r="M34" s="42"/>
      <c r="N34" s="42"/>
      <c r="O34" s="44"/>
      <c r="P34" s="44"/>
      <c r="Q34" s="44"/>
      <c r="R34" s="44"/>
    </row>
    <row r="35" spans="2:18" s="1" customFormat="1" ht="93" customHeight="1" outlineLevel="3">
      <c r="B35" s="45" t="s">
        <v>70</v>
      </c>
      <c r="C35" s="46"/>
      <c r="D35" s="65" t="s">
        <v>71</v>
      </c>
      <c r="E35" s="48">
        <v>4973227212135</v>
      </c>
      <c r="F35" s="49" t="s">
        <v>72</v>
      </c>
      <c r="G35" s="50">
        <v>120</v>
      </c>
      <c r="H35" s="56">
        <v>13</v>
      </c>
      <c r="I35" s="52">
        <v>178</v>
      </c>
      <c r="J35" s="46" t="s">
        <v>38</v>
      </c>
      <c r="K35" s="52">
        <v>287</v>
      </c>
      <c r="L35" s="46" t="s">
        <v>38</v>
      </c>
      <c r="M35" s="52">
        <v>319</v>
      </c>
      <c r="N35" s="46" t="s">
        <v>38</v>
      </c>
      <c r="O35" s="54"/>
      <c r="P35" s="55">
        <f>O35*0.001</f>
        <v>0</v>
      </c>
      <c r="Q35" s="55">
        <f>O35*0.02</f>
        <v>0</v>
      </c>
      <c r="R35" s="81">
        <f>O35*I35</f>
        <v>0</v>
      </c>
    </row>
    <row r="36" spans="2:18" s="1" customFormat="1" ht="12" customHeight="1" outlineLevel="2">
      <c r="B36" s="38" t="s">
        <v>73</v>
      </c>
      <c r="C36" s="39"/>
      <c r="D36" s="40"/>
      <c r="E36" s="40"/>
      <c r="F36" s="41"/>
      <c r="G36" s="42"/>
      <c r="H36" s="43"/>
      <c r="I36" s="42"/>
      <c r="J36" s="42"/>
      <c r="K36" s="42"/>
      <c r="L36" s="42"/>
      <c r="M36" s="42"/>
      <c r="N36" s="42"/>
      <c r="O36" s="44"/>
      <c r="P36" s="44"/>
      <c r="Q36" s="44"/>
      <c r="R36" s="44"/>
    </row>
    <row r="37" spans="2:18" s="1" customFormat="1" ht="12" customHeight="1" outlineLevel="3">
      <c r="B37" s="58" t="s">
        <v>74</v>
      </c>
      <c r="C37" s="59"/>
      <c r="D37" s="60"/>
      <c r="E37" s="60"/>
      <c r="F37" s="61"/>
      <c r="G37" s="62"/>
      <c r="H37" s="63"/>
      <c r="I37" s="62"/>
      <c r="J37" s="62"/>
      <c r="K37" s="62"/>
      <c r="L37" s="62"/>
      <c r="M37" s="62"/>
      <c r="N37" s="62"/>
      <c r="O37" s="64"/>
      <c r="P37" s="64"/>
      <c r="Q37" s="64"/>
      <c r="R37" s="64"/>
    </row>
    <row r="38" spans="2:18" s="1" customFormat="1" ht="93" customHeight="1" outlineLevel="4">
      <c r="B38" s="45" t="s">
        <v>75</v>
      </c>
      <c r="C38" s="46"/>
      <c r="D38" s="57">
        <v>486</v>
      </c>
      <c r="E38" s="48">
        <v>4986399000486</v>
      </c>
      <c r="F38" s="49" t="s">
        <v>76</v>
      </c>
      <c r="G38" s="50">
        <v>24</v>
      </c>
      <c r="H38" s="56">
        <v>24</v>
      </c>
      <c r="I38" s="52">
        <v>113</v>
      </c>
      <c r="J38" s="46" t="s">
        <v>38</v>
      </c>
      <c r="K38" s="52">
        <v>179</v>
      </c>
      <c r="L38" s="46" t="s">
        <v>38</v>
      </c>
      <c r="M38" s="52">
        <v>199</v>
      </c>
      <c r="N38" s="46" t="s">
        <v>38</v>
      </c>
      <c r="O38" s="54"/>
      <c r="P38" s="55">
        <f>O38*0.001</f>
        <v>0</v>
      </c>
      <c r="Q38" s="55">
        <f>O38*0.5</f>
        <v>0</v>
      </c>
      <c r="R38" s="81">
        <f>O38*I38</f>
        <v>0</v>
      </c>
    </row>
    <row r="39" spans="2:18" s="1" customFormat="1" ht="12" customHeight="1" outlineLevel="2">
      <c r="B39" s="38" t="s">
        <v>77</v>
      </c>
      <c r="C39" s="39"/>
      <c r="D39" s="40"/>
      <c r="E39" s="40"/>
      <c r="F39" s="41"/>
      <c r="G39" s="42"/>
      <c r="H39" s="43"/>
      <c r="I39" s="42"/>
      <c r="J39" s="42"/>
      <c r="K39" s="42"/>
      <c r="L39" s="42"/>
      <c r="M39" s="42"/>
      <c r="N39" s="42"/>
      <c r="O39" s="44"/>
      <c r="P39" s="44"/>
      <c r="Q39" s="44"/>
      <c r="R39" s="44"/>
    </row>
    <row r="40" spans="2:18" s="1" customFormat="1" ht="12" customHeight="1" outlineLevel="3">
      <c r="B40" s="58" t="s">
        <v>78</v>
      </c>
      <c r="C40" s="59"/>
      <c r="D40" s="60"/>
      <c r="E40" s="60"/>
      <c r="F40" s="61"/>
      <c r="G40" s="62"/>
      <c r="H40" s="63"/>
      <c r="I40" s="62"/>
      <c r="J40" s="62"/>
      <c r="K40" s="62"/>
      <c r="L40" s="62"/>
      <c r="M40" s="62"/>
      <c r="N40" s="62"/>
      <c r="O40" s="64"/>
      <c r="P40" s="64"/>
      <c r="Q40" s="64"/>
      <c r="R40" s="64"/>
    </row>
    <row r="41" spans="2:18" s="1" customFormat="1" ht="93" customHeight="1" outlineLevel="4">
      <c r="B41" s="45" t="s">
        <v>79</v>
      </c>
      <c r="C41" s="46"/>
      <c r="D41" s="48">
        <v>305033</v>
      </c>
      <c r="E41" s="48">
        <v>4901329220420</v>
      </c>
      <c r="F41" s="49" t="s">
        <v>80</v>
      </c>
      <c r="G41" s="50">
        <v>20</v>
      </c>
      <c r="H41" s="51" t="s">
        <v>37</v>
      </c>
      <c r="I41" s="52">
        <v>186</v>
      </c>
      <c r="J41" s="46" t="s">
        <v>38</v>
      </c>
      <c r="K41" s="52">
        <v>296</v>
      </c>
      <c r="L41" s="46" t="s">
        <v>38</v>
      </c>
      <c r="M41" s="52">
        <v>329</v>
      </c>
      <c r="N41" s="46" t="s">
        <v>38</v>
      </c>
      <c r="O41" s="54"/>
      <c r="P41" s="55">
        <f>O41*0.002</f>
        <v>0</v>
      </c>
      <c r="Q41" s="55">
        <f>O41*0.495</f>
        <v>0</v>
      </c>
      <c r="R41" s="81">
        <f>O41*I41</f>
        <v>0</v>
      </c>
    </row>
    <row r="42" spans="2:18" s="1" customFormat="1" ht="12" customHeight="1" outlineLevel="2">
      <c r="B42" s="38" t="s">
        <v>81</v>
      </c>
      <c r="C42" s="39"/>
      <c r="D42" s="40"/>
      <c r="E42" s="40"/>
      <c r="F42" s="41"/>
      <c r="G42" s="42"/>
      <c r="H42" s="43"/>
      <c r="I42" s="42"/>
      <c r="J42" s="42"/>
      <c r="K42" s="42"/>
      <c r="L42" s="42"/>
      <c r="M42" s="42"/>
      <c r="N42" s="42"/>
      <c r="O42" s="44"/>
      <c r="P42" s="44"/>
      <c r="Q42" s="44"/>
      <c r="R42" s="44"/>
    </row>
    <row r="43" spans="2:18" s="1" customFormat="1" ht="93" customHeight="1" outlineLevel="3">
      <c r="B43" s="45" t="s">
        <v>82</v>
      </c>
      <c r="C43" s="46"/>
      <c r="D43" s="57">
        <v>937</v>
      </c>
      <c r="E43" s="48">
        <v>4970240100937</v>
      </c>
      <c r="F43" s="49" t="s">
        <v>83</v>
      </c>
      <c r="G43" s="50">
        <v>60</v>
      </c>
      <c r="H43" s="51" t="s">
        <v>37</v>
      </c>
      <c r="I43" s="52">
        <v>67</v>
      </c>
      <c r="J43" s="46" t="s">
        <v>38</v>
      </c>
      <c r="K43" s="52">
        <v>107</v>
      </c>
      <c r="L43" s="46" t="s">
        <v>38</v>
      </c>
      <c r="M43" s="52">
        <v>119</v>
      </c>
      <c r="N43" s="46" t="s">
        <v>38</v>
      </c>
      <c r="O43" s="54"/>
      <c r="P43" s="55">
        <f>O43*0.001</f>
        <v>0</v>
      </c>
      <c r="Q43" s="55">
        <f>O43*0.24</f>
        <v>0</v>
      </c>
      <c r="R43" s="81">
        <f>O43*I43</f>
        <v>0</v>
      </c>
    </row>
    <row r="44" spans="2:18" s="1" customFormat="1" ht="12" customHeight="1" outlineLevel="2">
      <c r="B44" s="38" t="s">
        <v>84</v>
      </c>
      <c r="C44" s="39"/>
      <c r="D44" s="40"/>
      <c r="E44" s="40"/>
      <c r="F44" s="41"/>
      <c r="G44" s="42"/>
      <c r="H44" s="43"/>
      <c r="I44" s="42"/>
      <c r="J44" s="42"/>
      <c r="K44" s="42"/>
      <c r="L44" s="42"/>
      <c r="M44" s="42"/>
      <c r="N44" s="42"/>
      <c r="O44" s="44"/>
      <c r="P44" s="44"/>
      <c r="Q44" s="44"/>
      <c r="R44" s="44"/>
    </row>
    <row r="45" spans="2:18" s="1" customFormat="1" ht="12" customHeight="1" outlineLevel="3">
      <c r="B45" s="58" t="s">
        <v>85</v>
      </c>
      <c r="C45" s="59"/>
      <c r="D45" s="60"/>
      <c r="E45" s="60"/>
      <c r="F45" s="61"/>
      <c r="G45" s="62"/>
      <c r="H45" s="63"/>
      <c r="I45" s="62"/>
      <c r="J45" s="62"/>
      <c r="K45" s="62"/>
      <c r="L45" s="62"/>
      <c r="M45" s="62"/>
      <c r="N45" s="62"/>
      <c r="O45" s="64"/>
      <c r="P45" s="64"/>
      <c r="Q45" s="64"/>
      <c r="R45" s="64"/>
    </row>
    <row r="46" spans="2:18" s="1" customFormat="1" ht="93" customHeight="1" outlineLevel="4">
      <c r="B46" s="45" t="s">
        <v>86</v>
      </c>
      <c r="C46" s="46"/>
      <c r="D46" s="48">
        <v>26407</v>
      </c>
      <c r="E46" s="48">
        <v>4901301264077</v>
      </c>
      <c r="F46" s="49" t="s">
        <v>87</v>
      </c>
      <c r="G46" s="50">
        <v>24</v>
      </c>
      <c r="H46" s="56">
        <v>18</v>
      </c>
      <c r="I46" s="52">
        <v>152</v>
      </c>
      <c r="J46" s="46" t="s">
        <v>38</v>
      </c>
      <c r="K46" s="52">
        <v>243</v>
      </c>
      <c r="L46" s="46" t="s">
        <v>38</v>
      </c>
      <c r="M46" s="52">
        <v>270</v>
      </c>
      <c r="N46" s="46" t="s">
        <v>38</v>
      </c>
      <c r="O46" s="54"/>
      <c r="P46" s="55">
        <f>O46*0.001</f>
        <v>0</v>
      </c>
      <c r="Q46" s="55">
        <f>O46*0.3</f>
        <v>0</v>
      </c>
      <c r="R46" s="81">
        <f>O46*I46</f>
        <v>0</v>
      </c>
    </row>
    <row r="47" spans="2:18" s="1" customFormat="1" ht="93" customHeight="1" outlineLevel="4">
      <c r="B47" s="45" t="s">
        <v>88</v>
      </c>
      <c r="C47" s="46"/>
      <c r="D47" s="48">
        <v>24653</v>
      </c>
      <c r="E47" s="48">
        <v>4901301246530</v>
      </c>
      <c r="F47" s="49" t="s">
        <v>89</v>
      </c>
      <c r="G47" s="50">
        <v>24</v>
      </c>
      <c r="H47" s="56">
        <v>226</v>
      </c>
      <c r="I47" s="52">
        <v>152</v>
      </c>
      <c r="J47" s="46" t="s">
        <v>38</v>
      </c>
      <c r="K47" s="52">
        <v>243</v>
      </c>
      <c r="L47" s="46" t="s">
        <v>38</v>
      </c>
      <c r="M47" s="52">
        <v>270</v>
      </c>
      <c r="N47" s="46" t="s">
        <v>38</v>
      </c>
      <c r="O47" s="54"/>
      <c r="P47" s="55">
        <f>O47*0.001</f>
        <v>0</v>
      </c>
      <c r="Q47" s="55">
        <f>O47*0.29</f>
        <v>0</v>
      </c>
      <c r="R47" s="81">
        <f>O47*I47</f>
        <v>0</v>
      </c>
    </row>
    <row r="48" spans="2:18" s="1" customFormat="1" ht="12" customHeight="1" outlineLevel="3">
      <c r="B48" s="58" t="s">
        <v>90</v>
      </c>
      <c r="C48" s="59"/>
      <c r="D48" s="60"/>
      <c r="E48" s="60"/>
      <c r="F48" s="61"/>
      <c r="G48" s="62"/>
      <c r="H48" s="63"/>
      <c r="I48" s="62"/>
      <c r="J48" s="62"/>
      <c r="K48" s="62"/>
      <c r="L48" s="62"/>
      <c r="M48" s="62"/>
      <c r="N48" s="62"/>
      <c r="O48" s="64"/>
      <c r="P48" s="64"/>
      <c r="Q48" s="64"/>
      <c r="R48" s="64"/>
    </row>
    <row r="49" spans="2:18" s="1" customFormat="1" ht="93" customHeight="1" outlineLevel="4">
      <c r="B49" s="45" t="s">
        <v>91</v>
      </c>
      <c r="C49" s="46"/>
      <c r="D49" s="48">
        <v>26346</v>
      </c>
      <c r="E49" s="48">
        <v>4901301263469</v>
      </c>
      <c r="F49" s="49" t="s">
        <v>92</v>
      </c>
      <c r="G49" s="50">
        <v>16</v>
      </c>
      <c r="H49" s="56">
        <v>11</v>
      </c>
      <c r="I49" s="52">
        <v>302</v>
      </c>
      <c r="J49" s="46" t="s">
        <v>38</v>
      </c>
      <c r="K49" s="52">
        <v>482</v>
      </c>
      <c r="L49" s="46" t="s">
        <v>38</v>
      </c>
      <c r="M49" s="52">
        <v>536</v>
      </c>
      <c r="N49" s="46" t="s">
        <v>38</v>
      </c>
      <c r="O49" s="54"/>
      <c r="P49" s="55">
        <f>O49*0.001</f>
        <v>0</v>
      </c>
      <c r="Q49" s="55">
        <f>O49*0.68</f>
        <v>0</v>
      </c>
      <c r="R49" s="81">
        <f>O49*I49</f>
        <v>0</v>
      </c>
    </row>
    <row r="50" spans="2:18" s="1" customFormat="1" ht="12" customHeight="1" outlineLevel="3">
      <c r="B50" s="58" t="s">
        <v>93</v>
      </c>
      <c r="C50" s="59"/>
      <c r="D50" s="60"/>
      <c r="E50" s="60"/>
      <c r="F50" s="61"/>
      <c r="G50" s="62"/>
      <c r="H50" s="63"/>
      <c r="I50" s="62"/>
      <c r="J50" s="62"/>
      <c r="K50" s="62"/>
      <c r="L50" s="62"/>
      <c r="M50" s="62"/>
      <c r="N50" s="62"/>
      <c r="O50" s="64"/>
      <c r="P50" s="64"/>
      <c r="Q50" s="64"/>
      <c r="R50" s="64"/>
    </row>
    <row r="51" spans="2:18" s="1" customFormat="1" ht="93" customHeight="1" outlineLevel="4">
      <c r="B51" s="45" t="s">
        <v>94</v>
      </c>
      <c r="C51" s="46"/>
      <c r="D51" s="48">
        <v>75503</v>
      </c>
      <c r="E51" s="48">
        <v>4901301755032</v>
      </c>
      <c r="F51" s="49" t="s">
        <v>95</v>
      </c>
      <c r="G51" s="50">
        <v>12</v>
      </c>
      <c r="H51" s="56">
        <v>64</v>
      </c>
      <c r="I51" s="52">
        <v>241</v>
      </c>
      <c r="J51" s="46" t="s">
        <v>38</v>
      </c>
      <c r="K51" s="52">
        <v>386</v>
      </c>
      <c r="L51" s="46" t="s">
        <v>38</v>
      </c>
      <c r="M51" s="52">
        <v>429</v>
      </c>
      <c r="N51" s="46" t="s">
        <v>38</v>
      </c>
      <c r="O51" s="54"/>
      <c r="P51" s="55">
        <f>O51*0.001</f>
        <v>0</v>
      </c>
      <c r="Q51" s="55">
        <f>O51*0.382</f>
        <v>0</v>
      </c>
      <c r="R51" s="81">
        <f>O51*I51</f>
        <v>0</v>
      </c>
    </row>
    <row r="52" spans="2:18" s="1" customFormat="1" ht="93" customHeight="1" outlineLevel="4">
      <c r="B52" s="45" t="s">
        <v>96</v>
      </c>
      <c r="C52" s="46"/>
      <c r="D52" s="48">
        <v>73213</v>
      </c>
      <c r="E52" s="48">
        <v>4901301732132</v>
      </c>
      <c r="F52" s="49" t="s">
        <v>97</v>
      </c>
      <c r="G52" s="50">
        <v>12</v>
      </c>
      <c r="H52" s="56">
        <v>32</v>
      </c>
      <c r="I52" s="52">
        <v>249</v>
      </c>
      <c r="J52" s="46" t="s">
        <v>38</v>
      </c>
      <c r="K52" s="52">
        <v>397</v>
      </c>
      <c r="L52" s="46" t="s">
        <v>38</v>
      </c>
      <c r="M52" s="52">
        <v>441</v>
      </c>
      <c r="N52" s="46" t="s">
        <v>38</v>
      </c>
      <c r="O52" s="54"/>
      <c r="P52" s="55">
        <f>O52*0.001</f>
        <v>0</v>
      </c>
      <c r="Q52" s="55">
        <f>O52*0.291</f>
        <v>0</v>
      </c>
      <c r="R52" s="81">
        <f>O52*I52</f>
        <v>0</v>
      </c>
    </row>
    <row r="53" spans="2:18" s="1" customFormat="1" ht="12" customHeight="1" outlineLevel="3">
      <c r="B53" s="58" t="s">
        <v>98</v>
      </c>
      <c r="C53" s="59"/>
      <c r="D53" s="60"/>
      <c r="E53" s="60"/>
      <c r="F53" s="61"/>
      <c r="G53" s="62"/>
      <c r="H53" s="63"/>
      <c r="I53" s="62"/>
      <c r="J53" s="62"/>
      <c r="K53" s="62"/>
      <c r="L53" s="62"/>
      <c r="M53" s="62"/>
      <c r="N53" s="62"/>
      <c r="O53" s="64"/>
      <c r="P53" s="64"/>
      <c r="Q53" s="64"/>
      <c r="R53" s="64"/>
    </row>
    <row r="54" spans="2:18" s="1" customFormat="1" ht="93" customHeight="1" outlineLevel="4">
      <c r="B54" s="45" t="s">
        <v>99</v>
      </c>
      <c r="C54" s="46"/>
      <c r="D54" s="48">
        <v>27084</v>
      </c>
      <c r="E54" s="48">
        <v>4901301270849</v>
      </c>
      <c r="F54" s="49" t="s">
        <v>100</v>
      </c>
      <c r="G54" s="50">
        <v>8</v>
      </c>
      <c r="H54" s="56">
        <v>15</v>
      </c>
      <c r="I54" s="52">
        <v>319</v>
      </c>
      <c r="J54" s="46" t="s">
        <v>38</v>
      </c>
      <c r="K54" s="52">
        <v>509</v>
      </c>
      <c r="L54" s="46" t="s">
        <v>38</v>
      </c>
      <c r="M54" s="52">
        <v>566</v>
      </c>
      <c r="N54" s="46" t="s">
        <v>38</v>
      </c>
      <c r="O54" s="54"/>
      <c r="P54" s="55">
        <f>O54*0.001</f>
        <v>0</v>
      </c>
      <c r="Q54" s="55">
        <f>O54*0.92</f>
        <v>0</v>
      </c>
      <c r="R54" s="81">
        <f>O54*I54</f>
        <v>0</v>
      </c>
    </row>
    <row r="55" spans="2:18" s="1" customFormat="1" ht="93" customHeight="1" outlineLevel="4">
      <c r="B55" s="45" t="s">
        <v>101</v>
      </c>
      <c r="C55" s="46"/>
      <c r="D55" s="48">
        <v>27291</v>
      </c>
      <c r="E55" s="48">
        <v>4901301272911</v>
      </c>
      <c r="F55" s="49" t="s">
        <v>102</v>
      </c>
      <c r="G55" s="50">
        <v>8</v>
      </c>
      <c r="H55" s="56">
        <v>148</v>
      </c>
      <c r="I55" s="52">
        <v>327</v>
      </c>
      <c r="J55" s="46" t="s">
        <v>38</v>
      </c>
      <c r="K55" s="52">
        <v>522</v>
      </c>
      <c r="L55" s="46" t="s">
        <v>38</v>
      </c>
      <c r="M55" s="52">
        <v>580</v>
      </c>
      <c r="N55" s="46" t="s">
        <v>38</v>
      </c>
      <c r="O55" s="54"/>
      <c r="P55" s="55">
        <f>O55*0.001</f>
        <v>0</v>
      </c>
      <c r="Q55" s="55">
        <f>O55*1.152</f>
        <v>0</v>
      </c>
      <c r="R55" s="81">
        <f>O55*I55</f>
        <v>0</v>
      </c>
    </row>
    <row r="56" spans="2:18" s="1" customFormat="1" ht="12" customHeight="1" outlineLevel="3">
      <c r="B56" s="58" t="s">
        <v>103</v>
      </c>
      <c r="C56" s="59"/>
      <c r="D56" s="60"/>
      <c r="E56" s="60"/>
      <c r="F56" s="61"/>
      <c r="G56" s="62"/>
      <c r="H56" s="63"/>
      <c r="I56" s="62"/>
      <c r="J56" s="62"/>
      <c r="K56" s="62"/>
      <c r="L56" s="62"/>
      <c r="M56" s="62"/>
      <c r="N56" s="62"/>
      <c r="O56" s="64"/>
      <c r="P56" s="64"/>
      <c r="Q56" s="64"/>
      <c r="R56" s="64"/>
    </row>
    <row r="57" spans="2:18" s="1" customFormat="1" ht="12" customHeight="1" outlineLevel="4">
      <c r="B57" s="66" t="s">
        <v>104</v>
      </c>
      <c r="C57" s="67"/>
      <c r="D57" s="68"/>
      <c r="E57" s="68"/>
      <c r="F57" s="69"/>
      <c r="G57" s="70"/>
      <c r="H57" s="71"/>
      <c r="I57" s="70"/>
      <c r="J57" s="70"/>
      <c r="K57" s="70"/>
      <c r="L57" s="70"/>
      <c r="M57" s="70"/>
      <c r="N57" s="70"/>
      <c r="O57" s="72"/>
      <c r="P57" s="72"/>
      <c r="Q57" s="72"/>
      <c r="R57" s="72"/>
    </row>
    <row r="58" spans="2:18" s="1" customFormat="1" ht="93" customHeight="1" outlineLevel="5">
      <c r="B58" s="45" t="s">
        <v>105</v>
      </c>
      <c r="C58" s="46"/>
      <c r="D58" s="65" t="s">
        <v>106</v>
      </c>
      <c r="E58" s="65" t="s">
        <v>107</v>
      </c>
      <c r="F58" s="49" t="s">
        <v>108</v>
      </c>
      <c r="G58" s="50">
        <v>24</v>
      </c>
      <c r="H58" s="56">
        <v>14</v>
      </c>
      <c r="I58" s="52">
        <v>566</v>
      </c>
      <c r="J58" s="46" t="s">
        <v>38</v>
      </c>
      <c r="K58" s="52">
        <v>906</v>
      </c>
      <c r="L58" s="46" t="s">
        <v>38</v>
      </c>
      <c r="M58" s="53">
        <v>1007</v>
      </c>
      <c r="N58" s="46" t="s">
        <v>38</v>
      </c>
      <c r="O58" s="54"/>
      <c r="P58" s="55">
        <f>O58*0.001</f>
        <v>0</v>
      </c>
      <c r="Q58" s="55">
        <f>O58*0.241</f>
        <v>0</v>
      </c>
      <c r="R58" s="81">
        <f>O58*I58</f>
        <v>0</v>
      </c>
    </row>
    <row r="59" spans="2:18" s="1" customFormat="1" ht="93" customHeight="1" outlineLevel="5">
      <c r="B59" s="45" t="s">
        <v>109</v>
      </c>
      <c r="C59" s="46"/>
      <c r="D59" s="65" t="s">
        <v>110</v>
      </c>
      <c r="E59" s="65" t="s">
        <v>111</v>
      </c>
      <c r="F59" s="49" t="s">
        <v>112</v>
      </c>
      <c r="G59" s="50">
        <v>9</v>
      </c>
      <c r="H59" s="56">
        <v>127</v>
      </c>
      <c r="I59" s="52">
        <v>459</v>
      </c>
      <c r="J59" s="46" t="s">
        <v>38</v>
      </c>
      <c r="K59" s="52">
        <v>734</v>
      </c>
      <c r="L59" s="46" t="s">
        <v>38</v>
      </c>
      <c r="M59" s="52">
        <v>815</v>
      </c>
      <c r="N59" s="46" t="s">
        <v>38</v>
      </c>
      <c r="O59" s="54"/>
      <c r="P59" s="55">
        <f>O59*0.001</f>
        <v>0</v>
      </c>
      <c r="Q59" s="55">
        <f>O59*0.609</f>
        <v>0</v>
      </c>
      <c r="R59" s="81">
        <f>O59*I59</f>
        <v>0</v>
      </c>
    </row>
    <row r="60" spans="2:18" s="1" customFormat="1" ht="12" customHeight="1" outlineLevel="4">
      <c r="B60" s="66" t="s">
        <v>113</v>
      </c>
      <c r="C60" s="67"/>
      <c r="D60" s="68"/>
      <c r="E60" s="68"/>
      <c r="F60" s="69"/>
      <c r="G60" s="70"/>
      <c r="H60" s="71"/>
      <c r="I60" s="70"/>
      <c r="J60" s="70"/>
      <c r="K60" s="70"/>
      <c r="L60" s="70"/>
      <c r="M60" s="70"/>
      <c r="N60" s="70"/>
      <c r="O60" s="72"/>
      <c r="P60" s="72"/>
      <c r="Q60" s="72"/>
      <c r="R60" s="72"/>
    </row>
    <row r="61" spans="2:18" s="1" customFormat="1" ht="93" customHeight="1" outlineLevel="5">
      <c r="B61" s="45" t="s">
        <v>114</v>
      </c>
      <c r="C61" s="46"/>
      <c r="D61" s="65" t="s">
        <v>115</v>
      </c>
      <c r="E61" s="65" t="s">
        <v>116</v>
      </c>
      <c r="F61" s="49" t="s">
        <v>117</v>
      </c>
      <c r="G61" s="50">
        <v>9</v>
      </c>
      <c r="H61" s="56">
        <v>7</v>
      </c>
      <c r="I61" s="52">
        <v>459</v>
      </c>
      <c r="J61" s="46" t="s">
        <v>38</v>
      </c>
      <c r="K61" s="52">
        <v>734</v>
      </c>
      <c r="L61" s="46" t="s">
        <v>38</v>
      </c>
      <c r="M61" s="52">
        <v>815</v>
      </c>
      <c r="N61" s="46" t="s">
        <v>38</v>
      </c>
      <c r="O61" s="54"/>
      <c r="P61" s="55">
        <f>O61*0.001</f>
        <v>0</v>
      </c>
      <c r="Q61" s="55">
        <f>O61*0.601</f>
        <v>0</v>
      </c>
      <c r="R61" s="81">
        <f>O61*I61</f>
        <v>0</v>
      </c>
    </row>
    <row r="62" spans="2:18" s="1" customFormat="1" ht="12" customHeight="1" outlineLevel="4">
      <c r="B62" s="66" t="s">
        <v>118</v>
      </c>
      <c r="C62" s="67"/>
      <c r="D62" s="68"/>
      <c r="E62" s="68"/>
      <c r="F62" s="69"/>
      <c r="G62" s="70"/>
      <c r="H62" s="71"/>
      <c r="I62" s="70"/>
      <c r="J62" s="70"/>
      <c r="K62" s="70"/>
      <c r="L62" s="70"/>
      <c r="M62" s="70"/>
      <c r="N62" s="70"/>
      <c r="O62" s="72"/>
      <c r="P62" s="72"/>
      <c r="Q62" s="72"/>
      <c r="R62" s="72"/>
    </row>
    <row r="63" spans="2:18" s="1" customFormat="1" ht="93" customHeight="1" outlineLevel="5">
      <c r="B63" s="45" t="s">
        <v>119</v>
      </c>
      <c r="C63" s="46"/>
      <c r="D63" s="65" t="s">
        <v>120</v>
      </c>
      <c r="E63" s="48">
        <v>4901301281531</v>
      </c>
      <c r="F63" s="49" t="s">
        <v>121</v>
      </c>
      <c r="G63" s="50">
        <v>12</v>
      </c>
      <c r="H63" s="56">
        <v>20</v>
      </c>
      <c r="I63" s="52">
        <v>562</v>
      </c>
      <c r="J63" s="46" t="s">
        <v>38</v>
      </c>
      <c r="K63" s="52">
        <v>898</v>
      </c>
      <c r="L63" s="46" t="s">
        <v>38</v>
      </c>
      <c r="M63" s="52">
        <v>999</v>
      </c>
      <c r="N63" s="46" t="s">
        <v>38</v>
      </c>
      <c r="O63" s="54"/>
      <c r="P63" s="55">
        <f>O63*0.001</f>
        <v>0</v>
      </c>
      <c r="Q63" s="55">
        <f>O63*0.427</f>
        <v>0</v>
      </c>
      <c r="R63" s="81">
        <f>O63*I63</f>
        <v>0</v>
      </c>
    </row>
    <row r="64" spans="2:18" s="1" customFormat="1" ht="12" customHeight="1" outlineLevel="3">
      <c r="B64" s="58" t="s">
        <v>122</v>
      </c>
      <c r="C64" s="59"/>
      <c r="D64" s="60"/>
      <c r="E64" s="60"/>
      <c r="F64" s="61"/>
      <c r="G64" s="62"/>
      <c r="H64" s="63"/>
      <c r="I64" s="62"/>
      <c r="J64" s="62"/>
      <c r="K64" s="62"/>
      <c r="L64" s="62"/>
      <c r="M64" s="62"/>
      <c r="N64" s="62"/>
      <c r="O64" s="64"/>
      <c r="P64" s="64"/>
      <c r="Q64" s="64"/>
      <c r="R64" s="64"/>
    </row>
    <row r="65" spans="2:18" s="1" customFormat="1" ht="12" customHeight="1" outlineLevel="4">
      <c r="B65" s="66" t="s">
        <v>123</v>
      </c>
      <c r="C65" s="67"/>
      <c r="D65" s="68"/>
      <c r="E65" s="68"/>
      <c r="F65" s="69"/>
      <c r="G65" s="70"/>
      <c r="H65" s="71"/>
      <c r="I65" s="70"/>
      <c r="J65" s="70"/>
      <c r="K65" s="70"/>
      <c r="L65" s="70"/>
      <c r="M65" s="70"/>
      <c r="N65" s="70"/>
      <c r="O65" s="72"/>
      <c r="P65" s="72"/>
      <c r="Q65" s="72"/>
      <c r="R65" s="72"/>
    </row>
    <row r="66" spans="2:18" s="1" customFormat="1" ht="93" customHeight="1" outlineLevel="5">
      <c r="B66" s="45" t="s">
        <v>124</v>
      </c>
      <c r="C66" s="46"/>
      <c r="D66" s="48">
        <v>28942</v>
      </c>
      <c r="E66" s="48">
        <v>4901301289421</v>
      </c>
      <c r="F66" s="49" t="s">
        <v>125</v>
      </c>
      <c r="G66" s="50">
        <v>12</v>
      </c>
      <c r="H66" s="56">
        <v>11</v>
      </c>
      <c r="I66" s="52">
        <v>246</v>
      </c>
      <c r="J66" s="46" t="s">
        <v>38</v>
      </c>
      <c r="K66" s="52">
        <v>393</v>
      </c>
      <c r="L66" s="46" t="s">
        <v>38</v>
      </c>
      <c r="M66" s="52">
        <v>437</v>
      </c>
      <c r="N66" s="46" t="s">
        <v>38</v>
      </c>
      <c r="O66" s="54"/>
      <c r="P66" s="55">
        <f>O66*0.002</f>
        <v>0</v>
      </c>
      <c r="Q66" s="55">
        <f>O66*0.359</f>
        <v>0</v>
      </c>
      <c r="R66" s="81">
        <f>O66*I66</f>
        <v>0</v>
      </c>
    </row>
    <row r="67" spans="2:18" s="1" customFormat="1" ht="12" customHeight="1" outlineLevel="4">
      <c r="B67" s="66" t="s">
        <v>126</v>
      </c>
      <c r="C67" s="67"/>
      <c r="D67" s="68"/>
      <c r="E67" s="68"/>
      <c r="F67" s="69"/>
      <c r="G67" s="70"/>
      <c r="H67" s="71"/>
      <c r="I67" s="70"/>
      <c r="J67" s="70"/>
      <c r="K67" s="70"/>
      <c r="L67" s="70"/>
      <c r="M67" s="70"/>
      <c r="N67" s="70"/>
      <c r="O67" s="72"/>
      <c r="P67" s="72"/>
      <c r="Q67" s="72"/>
      <c r="R67" s="72"/>
    </row>
    <row r="68" spans="2:18" s="1" customFormat="1" ht="93" customHeight="1" outlineLevel="5">
      <c r="B68" s="45" t="s">
        <v>127</v>
      </c>
      <c r="C68" s="46"/>
      <c r="D68" s="48">
        <v>24058</v>
      </c>
      <c r="E68" s="48">
        <v>4901301240583</v>
      </c>
      <c r="F68" s="49" t="s">
        <v>128</v>
      </c>
      <c r="G68" s="50">
        <v>24</v>
      </c>
      <c r="H68" s="56">
        <v>6</v>
      </c>
      <c r="I68" s="52">
        <v>409</v>
      </c>
      <c r="J68" s="46" t="s">
        <v>38</v>
      </c>
      <c r="K68" s="52">
        <v>653</v>
      </c>
      <c r="L68" s="46" t="s">
        <v>38</v>
      </c>
      <c r="M68" s="52">
        <v>726</v>
      </c>
      <c r="N68" s="46" t="s">
        <v>38</v>
      </c>
      <c r="O68" s="54"/>
      <c r="P68" s="55">
        <f>O68*0.001</f>
        <v>0</v>
      </c>
      <c r="Q68" s="55">
        <f>O68*0.339</f>
        <v>0</v>
      </c>
      <c r="R68" s="81">
        <f>O68*I68</f>
        <v>0</v>
      </c>
    </row>
    <row r="69" spans="2:18" s="1" customFormat="1" ht="12" customHeight="1" outlineLevel="3">
      <c r="B69" s="58" t="s">
        <v>129</v>
      </c>
      <c r="C69" s="59"/>
      <c r="D69" s="60"/>
      <c r="E69" s="60"/>
      <c r="F69" s="61"/>
      <c r="G69" s="62"/>
      <c r="H69" s="63"/>
      <c r="I69" s="62"/>
      <c r="J69" s="62"/>
      <c r="K69" s="62"/>
      <c r="L69" s="62"/>
      <c r="M69" s="62"/>
      <c r="N69" s="62"/>
      <c r="O69" s="64"/>
      <c r="P69" s="64"/>
      <c r="Q69" s="64"/>
      <c r="R69" s="64"/>
    </row>
    <row r="70" spans="2:18" s="1" customFormat="1" ht="93" customHeight="1" outlineLevel="4">
      <c r="B70" s="45" t="s">
        <v>130</v>
      </c>
      <c r="C70" s="46"/>
      <c r="D70" s="57">
        <v>1759</v>
      </c>
      <c r="E70" s="48">
        <v>4901301017598</v>
      </c>
      <c r="F70" s="49" t="s">
        <v>131</v>
      </c>
      <c r="G70" s="50">
        <v>20</v>
      </c>
      <c r="H70" s="56">
        <v>249</v>
      </c>
      <c r="I70" s="52">
        <v>168</v>
      </c>
      <c r="J70" s="46" t="s">
        <v>38</v>
      </c>
      <c r="K70" s="52">
        <v>269</v>
      </c>
      <c r="L70" s="46" t="s">
        <v>38</v>
      </c>
      <c r="M70" s="52">
        <v>298</v>
      </c>
      <c r="N70" s="46" t="s">
        <v>38</v>
      </c>
      <c r="O70" s="54"/>
      <c r="P70" s="55">
        <f>O70*0.001</f>
        <v>0</v>
      </c>
      <c r="Q70" s="55">
        <f>O70*0.65</f>
        <v>0</v>
      </c>
      <c r="R70" s="81">
        <f>O70*I70</f>
        <v>0</v>
      </c>
    </row>
    <row r="71" spans="2:18" s="1" customFormat="1" ht="12" customHeight="1" outlineLevel="2">
      <c r="B71" s="38" t="s">
        <v>132</v>
      </c>
      <c r="C71" s="39"/>
      <c r="D71" s="40"/>
      <c r="E71" s="40"/>
      <c r="F71" s="41"/>
      <c r="G71" s="42"/>
      <c r="H71" s="43"/>
      <c r="I71" s="42"/>
      <c r="J71" s="42"/>
      <c r="K71" s="42"/>
      <c r="L71" s="42"/>
      <c r="M71" s="42"/>
      <c r="N71" s="42"/>
      <c r="O71" s="44"/>
      <c r="P71" s="44"/>
      <c r="Q71" s="44"/>
      <c r="R71" s="44"/>
    </row>
    <row r="72" spans="2:18" s="1" customFormat="1" ht="12" customHeight="1" outlineLevel="3">
      <c r="B72" s="58" t="s">
        <v>90</v>
      </c>
      <c r="C72" s="59"/>
      <c r="D72" s="60"/>
      <c r="E72" s="60"/>
      <c r="F72" s="61"/>
      <c r="G72" s="62"/>
      <c r="H72" s="63"/>
      <c r="I72" s="62"/>
      <c r="J72" s="62"/>
      <c r="K72" s="62"/>
      <c r="L72" s="62"/>
      <c r="M72" s="62"/>
      <c r="N72" s="62"/>
      <c r="O72" s="64"/>
      <c r="P72" s="64"/>
      <c r="Q72" s="64"/>
      <c r="R72" s="64"/>
    </row>
    <row r="73" spans="2:18" s="1" customFormat="1" ht="93" customHeight="1" outlineLevel="4">
      <c r="B73" s="45" t="s">
        <v>133</v>
      </c>
      <c r="C73" s="46"/>
      <c r="D73" s="47">
        <v>83016</v>
      </c>
      <c r="E73" s="48">
        <v>4903301083016</v>
      </c>
      <c r="F73" s="49" t="s">
        <v>134</v>
      </c>
      <c r="G73" s="50">
        <v>8</v>
      </c>
      <c r="H73" s="56">
        <v>151</v>
      </c>
      <c r="I73" s="52">
        <v>303</v>
      </c>
      <c r="J73" s="46" t="s">
        <v>38</v>
      </c>
      <c r="K73" s="52">
        <v>483</v>
      </c>
      <c r="L73" s="46" t="s">
        <v>38</v>
      </c>
      <c r="M73" s="52">
        <v>537</v>
      </c>
      <c r="N73" s="46" t="s">
        <v>38</v>
      </c>
      <c r="O73" s="54"/>
      <c r="P73" s="55">
        <f>O73*0.001</f>
        <v>0</v>
      </c>
      <c r="Q73" s="55">
        <f>O73*0.82</f>
        <v>0</v>
      </c>
      <c r="R73" s="81">
        <f>O73*I73</f>
        <v>0</v>
      </c>
    </row>
    <row r="74" spans="2:18" s="1" customFormat="1" ht="12" customHeight="1" outlineLevel="3">
      <c r="B74" s="58" t="s">
        <v>135</v>
      </c>
      <c r="C74" s="59"/>
      <c r="D74" s="60"/>
      <c r="E74" s="60"/>
      <c r="F74" s="61"/>
      <c r="G74" s="62"/>
      <c r="H74" s="63"/>
      <c r="I74" s="62"/>
      <c r="J74" s="62"/>
      <c r="K74" s="62"/>
      <c r="L74" s="62"/>
      <c r="M74" s="62"/>
      <c r="N74" s="62"/>
      <c r="O74" s="64"/>
      <c r="P74" s="64"/>
      <c r="Q74" s="64"/>
      <c r="R74" s="64"/>
    </row>
    <row r="75" spans="2:18" s="1" customFormat="1" ht="93" customHeight="1" outlineLevel="4">
      <c r="B75" s="45" t="s">
        <v>136</v>
      </c>
      <c r="C75" s="46"/>
      <c r="D75" s="48">
        <v>17672</v>
      </c>
      <c r="E75" s="48">
        <v>4903301176725</v>
      </c>
      <c r="F75" s="49" t="s">
        <v>137</v>
      </c>
      <c r="G75" s="50">
        <v>30</v>
      </c>
      <c r="H75" s="56">
        <v>20</v>
      </c>
      <c r="I75" s="52">
        <v>168</v>
      </c>
      <c r="J75" s="46" t="s">
        <v>38</v>
      </c>
      <c r="K75" s="52">
        <v>269</v>
      </c>
      <c r="L75" s="46" t="s">
        <v>38</v>
      </c>
      <c r="M75" s="52">
        <v>299</v>
      </c>
      <c r="N75" s="46" t="s">
        <v>38</v>
      </c>
      <c r="O75" s="54"/>
      <c r="P75" s="55">
        <f>O75*0.001</f>
        <v>0</v>
      </c>
      <c r="Q75" s="55">
        <f>O75*0.025</f>
        <v>0</v>
      </c>
      <c r="R75" s="81">
        <f>O75*I75</f>
        <v>0</v>
      </c>
    </row>
    <row r="76" spans="2:18" s="1" customFormat="1" ht="93" customHeight="1" outlineLevel="4">
      <c r="B76" s="45" t="s">
        <v>138</v>
      </c>
      <c r="C76" s="46"/>
      <c r="D76" s="48">
        <v>17670</v>
      </c>
      <c r="E76" s="48">
        <v>4903301176701</v>
      </c>
      <c r="F76" s="49" t="s">
        <v>139</v>
      </c>
      <c r="G76" s="50">
        <v>24</v>
      </c>
      <c r="H76" s="56">
        <v>7</v>
      </c>
      <c r="I76" s="52">
        <v>281</v>
      </c>
      <c r="J76" s="46" t="s">
        <v>38</v>
      </c>
      <c r="K76" s="52">
        <v>449</v>
      </c>
      <c r="L76" s="46" t="s">
        <v>38</v>
      </c>
      <c r="M76" s="52">
        <v>499</v>
      </c>
      <c r="N76" s="46" t="s">
        <v>38</v>
      </c>
      <c r="O76" s="54"/>
      <c r="P76" s="55">
        <f>O76*0.001</f>
        <v>0</v>
      </c>
      <c r="Q76" s="55">
        <f>O76*0.145</f>
        <v>0</v>
      </c>
      <c r="R76" s="81">
        <f>O76*I76</f>
        <v>0</v>
      </c>
    </row>
    <row r="77" spans="2:18" s="1" customFormat="1" ht="12" customHeight="1" outlineLevel="2">
      <c r="B77" s="38" t="s">
        <v>140</v>
      </c>
      <c r="C77" s="39"/>
      <c r="D77" s="40"/>
      <c r="E77" s="40"/>
      <c r="F77" s="41"/>
      <c r="G77" s="42"/>
      <c r="H77" s="43"/>
      <c r="I77" s="42"/>
      <c r="J77" s="42"/>
      <c r="K77" s="42"/>
      <c r="L77" s="42"/>
      <c r="M77" s="42"/>
      <c r="N77" s="42"/>
      <c r="O77" s="44"/>
      <c r="P77" s="44"/>
      <c r="Q77" s="44"/>
      <c r="R77" s="44"/>
    </row>
    <row r="78" spans="2:18" s="1" customFormat="1" ht="12" customHeight="1" outlineLevel="3">
      <c r="B78" s="58" t="s">
        <v>141</v>
      </c>
      <c r="C78" s="59"/>
      <c r="D78" s="60"/>
      <c r="E78" s="60"/>
      <c r="F78" s="61"/>
      <c r="G78" s="62"/>
      <c r="H78" s="63"/>
      <c r="I78" s="62"/>
      <c r="J78" s="62"/>
      <c r="K78" s="62"/>
      <c r="L78" s="62"/>
      <c r="M78" s="62"/>
      <c r="N78" s="62"/>
      <c r="O78" s="64"/>
      <c r="P78" s="64"/>
      <c r="Q78" s="64"/>
      <c r="R78" s="64"/>
    </row>
    <row r="79" spans="2:18" s="1" customFormat="1" ht="93" customHeight="1" outlineLevel="4">
      <c r="B79" s="45" t="s">
        <v>142</v>
      </c>
      <c r="C79" s="46"/>
      <c r="D79" s="48">
        <v>620000</v>
      </c>
      <c r="E79" s="48">
        <v>4902135141947</v>
      </c>
      <c r="F79" s="49" t="s">
        <v>143</v>
      </c>
      <c r="G79" s="50">
        <v>20</v>
      </c>
      <c r="H79" s="56">
        <v>11</v>
      </c>
      <c r="I79" s="52">
        <v>282</v>
      </c>
      <c r="J79" s="46" t="s">
        <v>38</v>
      </c>
      <c r="K79" s="52">
        <v>449</v>
      </c>
      <c r="L79" s="46" t="s">
        <v>38</v>
      </c>
      <c r="M79" s="52">
        <v>499</v>
      </c>
      <c r="N79" s="46" t="s">
        <v>38</v>
      </c>
      <c r="O79" s="54"/>
      <c r="P79" s="55">
        <f>O79*0.001</f>
        <v>0</v>
      </c>
      <c r="Q79" s="55">
        <f>O79*0.46</f>
        <v>0</v>
      </c>
      <c r="R79" s="81">
        <f>O79*I79</f>
        <v>0</v>
      </c>
    </row>
    <row r="80" spans="2:18" s="1" customFormat="1" ht="12" customHeight="1" outlineLevel="2">
      <c r="B80" s="38" t="s">
        <v>144</v>
      </c>
      <c r="C80" s="39"/>
      <c r="D80" s="40"/>
      <c r="E80" s="40"/>
      <c r="F80" s="41"/>
      <c r="G80" s="42"/>
      <c r="H80" s="43"/>
      <c r="I80" s="42"/>
      <c r="J80" s="42"/>
      <c r="K80" s="42"/>
      <c r="L80" s="42"/>
      <c r="M80" s="42"/>
      <c r="N80" s="42"/>
      <c r="O80" s="44"/>
      <c r="P80" s="44"/>
      <c r="Q80" s="44"/>
      <c r="R80" s="44"/>
    </row>
    <row r="81" spans="2:18" s="1" customFormat="1" ht="93" customHeight="1" outlineLevel="3">
      <c r="B81" s="45" t="s">
        <v>145</v>
      </c>
      <c r="C81" s="46"/>
      <c r="D81" s="65" t="s">
        <v>146</v>
      </c>
      <c r="E81" s="48">
        <v>4901331015052</v>
      </c>
      <c r="F81" s="49" t="s">
        <v>147</v>
      </c>
      <c r="G81" s="50">
        <v>144</v>
      </c>
      <c r="H81" s="51" t="s">
        <v>37</v>
      </c>
      <c r="I81" s="52">
        <v>393</v>
      </c>
      <c r="J81" s="46" t="s">
        <v>38</v>
      </c>
      <c r="K81" s="52">
        <v>628</v>
      </c>
      <c r="L81" s="46" t="s">
        <v>38</v>
      </c>
      <c r="M81" s="52">
        <v>699</v>
      </c>
      <c r="N81" s="46" t="s">
        <v>38</v>
      </c>
      <c r="O81" s="54"/>
      <c r="P81" s="55">
        <f>O81*0.001</f>
        <v>0</v>
      </c>
      <c r="Q81" s="55">
        <f>O81*0.051</f>
        <v>0</v>
      </c>
      <c r="R81" s="81">
        <f>O81*I81</f>
        <v>0</v>
      </c>
    </row>
    <row r="82" spans="2:18" s="1" customFormat="1" ht="12" customHeight="1" outlineLevel="2">
      <c r="B82" s="38" t="s">
        <v>148</v>
      </c>
      <c r="C82" s="39"/>
      <c r="D82" s="40"/>
      <c r="E82" s="40"/>
      <c r="F82" s="41"/>
      <c r="G82" s="42"/>
      <c r="H82" s="43"/>
      <c r="I82" s="42"/>
      <c r="J82" s="42"/>
      <c r="K82" s="42"/>
      <c r="L82" s="42"/>
      <c r="M82" s="42"/>
      <c r="N82" s="42"/>
      <c r="O82" s="44"/>
      <c r="P82" s="44"/>
      <c r="Q82" s="44"/>
      <c r="R82" s="44"/>
    </row>
    <row r="83" spans="2:18" s="1" customFormat="1" ht="12" customHeight="1" outlineLevel="3">
      <c r="B83" s="58" t="s">
        <v>149</v>
      </c>
      <c r="C83" s="59"/>
      <c r="D83" s="60"/>
      <c r="E83" s="60"/>
      <c r="F83" s="61"/>
      <c r="G83" s="62"/>
      <c r="H83" s="63"/>
      <c r="I83" s="62"/>
      <c r="J83" s="62"/>
      <c r="K83" s="62"/>
      <c r="L83" s="62"/>
      <c r="M83" s="62"/>
      <c r="N83" s="62"/>
      <c r="O83" s="64"/>
      <c r="P83" s="64"/>
      <c r="Q83" s="64"/>
      <c r="R83" s="64"/>
    </row>
    <row r="84" spans="2:18" s="1" customFormat="1" ht="93" customHeight="1" outlineLevel="4">
      <c r="B84" s="45" t="s">
        <v>150</v>
      </c>
      <c r="C84" s="46"/>
      <c r="D84" s="47">
        <v>12588</v>
      </c>
      <c r="E84" s="48">
        <v>4902806125887</v>
      </c>
      <c r="F84" s="49" t="s">
        <v>151</v>
      </c>
      <c r="G84" s="50">
        <v>36</v>
      </c>
      <c r="H84" s="56">
        <v>11</v>
      </c>
      <c r="I84" s="52">
        <v>308</v>
      </c>
      <c r="J84" s="46" t="s">
        <v>38</v>
      </c>
      <c r="K84" s="52">
        <v>492</v>
      </c>
      <c r="L84" s="46" t="s">
        <v>38</v>
      </c>
      <c r="M84" s="52">
        <v>547</v>
      </c>
      <c r="N84" s="46" t="s">
        <v>38</v>
      </c>
      <c r="O84" s="54"/>
      <c r="P84" s="55">
        <f>O84*0.001</f>
        <v>0</v>
      </c>
      <c r="Q84" s="55">
        <f>O84*0.24</f>
        <v>0</v>
      </c>
      <c r="R84" s="81">
        <f>O84*I84</f>
        <v>0</v>
      </c>
    </row>
    <row r="85" spans="2:18" s="1" customFormat="1" ht="12" customHeight="1" outlineLevel="2">
      <c r="B85" s="38" t="s">
        <v>152</v>
      </c>
      <c r="C85" s="39"/>
      <c r="D85" s="40"/>
      <c r="E85" s="40"/>
      <c r="F85" s="41"/>
      <c r="G85" s="42"/>
      <c r="H85" s="43"/>
      <c r="I85" s="42"/>
      <c r="J85" s="42"/>
      <c r="K85" s="42"/>
      <c r="L85" s="42"/>
      <c r="M85" s="42"/>
      <c r="N85" s="42"/>
      <c r="O85" s="44"/>
      <c r="P85" s="44"/>
      <c r="Q85" s="44"/>
      <c r="R85" s="44"/>
    </row>
    <row r="86" spans="2:18" s="1" customFormat="1" ht="93" customHeight="1" outlineLevel="3">
      <c r="B86" s="45" t="s">
        <v>153</v>
      </c>
      <c r="C86" s="46"/>
      <c r="D86" s="65" t="s">
        <v>154</v>
      </c>
      <c r="E86" s="48">
        <v>4987244151612</v>
      </c>
      <c r="F86" s="49" t="s">
        <v>155</v>
      </c>
      <c r="G86" s="50">
        <v>48</v>
      </c>
      <c r="H86" s="56">
        <v>125</v>
      </c>
      <c r="I86" s="52">
        <v>110</v>
      </c>
      <c r="J86" s="46" t="s">
        <v>38</v>
      </c>
      <c r="K86" s="52">
        <v>199</v>
      </c>
      <c r="L86" s="46" t="s">
        <v>38</v>
      </c>
      <c r="M86" s="52">
        <v>220</v>
      </c>
      <c r="N86" s="46" t="s">
        <v>38</v>
      </c>
      <c r="O86" s="54"/>
      <c r="P86" s="55">
        <f>O86*0.001</f>
        <v>0</v>
      </c>
      <c r="Q86" s="55">
        <f>O86*0.165</f>
        <v>0</v>
      </c>
      <c r="R86" s="81">
        <f>O86*I86</f>
        <v>0</v>
      </c>
    </row>
    <row r="87" spans="2:18" s="1" customFormat="1" ht="93" customHeight="1" outlineLevel="3">
      <c r="B87" s="45" t="s">
        <v>156</v>
      </c>
      <c r="C87" s="46"/>
      <c r="D87" s="65" t="s">
        <v>157</v>
      </c>
      <c r="E87" s="48">
        <v>4987244151643</v>
      </c>
      <c r="F87" s="49" t="s">
        <v>158</v>
      </c>
      <c r="G87" s="50">
        <v>48</v>
      </c>
      <c r="H87" s="56">
        <v>47</v>
      </c>
      <c r="I87" s="52">
        <v>130</v>
      </c>
      <c r="J87" s="46" t="s">
        <v>38</v>
      </c>
      <c r="K87" s="52">
        <v>234</v>
      </c>
      <c r="L87" s="46" t="s">
        <v>38</v>
      </c>
      <c r="M87" s="52">
        <v>260</v>
      </c>
      <c r="N87" s="46" t="s">
        <v>38</v>
      </c>
      <c r="O87" s="54"/>
      <c r="P87" s="55">
        <f>O87*0.001</f>
        <v>0</v>
      </c>
      <c r="Q87" s="55">
        <f>O87*0.067</f>
        <v>0</v>
      </c>
      <c r="R87" s="81">
        <f>O87*I87</f>
        <v>0</v>
      </c>
    </row>
    <row r="88" spans="2:18" s="1" customFormat="1" ht="93" customHeight="1" outlineLevel="3">
      <c r="B88" s="45" t="s">
        <v>159</v>
      </c>
      <c r="C88" s="46"/>
      <c r="D88" s="65" t="s">
        <v>160</v>
      </c>
      <c r="E88" s="48">
        <v>4987244151629</v>
      </c>
      <c r="F88" s="49" t="s">
        <v>161</v>
      </c>
      <c r="G88" s="50">
        <v>48</v>
      </c>
      <c r="H88" s="56">
        <v>6</v>
      </c>
      <c r="I88" s="52">
        <v>110</v>
      </c>
      <c r="J88" s="46" t="s">
        <v>38</v>
      </c>
      <c r="K88" s="52">
        <v>198</v>
      </c>
      <c r="L88" s="46" t="s">
        <v>38</v>
      </c>
      <c r="M88" s="52">
        <v>220</v>
      </c>
      <c r="N88" s="46" t="s">
        <v>38</v>
      </c>
      <c r="O88" s="54"/>
      <c r="P88" s="55">
        <f>O88*0.001</f>
        <v>0</v>
      </c>
      <c r="Q88" s="55">
        <f>O88*0.165</f>
        <v>0</v>
      </c>
      <c r="R88" s="81">
        <f>O88*I88</f>
        <v>0</v>
      </c>
    </row>
    <row r="89" spans="2:18" s="1" customFormat="1" ht="12" customHeight="1" outlineLevel="2">
      <c r="B89" s="38" t="s">
        <v>162</v>
      </c>
      <c r="C89" s="39"/>
      <c r="D89" s="40"/>
      <c r="E89" s="40"/>
      <c r="F89" s="41"/>
      <c r="G89" s="42"/>
      <c r="H89" s="43"/>
      <c r="I89" s="42"/>
      <c r="J89" s="42"/>
      <c r="K89" s="42"/>
      <c r="L89" s="42"/>
      <c r="M89" s="42"/>
      <c r="N89" s="42"/>
      <c r="O89" s="44"/>
      <c r="P89" s="44"/>
      <c r="Q89" s="44"/>
      <c r="R89" s="44"/>
    </row>
    <row r="90" spans="2:18" s="1" customFormat="1" ht="12" customHeight="1" outlineLevel="3">
      <c r="B90" s="58" t="s">
        <v>163</v>
      </c>
      <c r="C90" s="59"/>
      <c r="D90" s="60"/>
      <c r="E90" s="60"/>
      <c r="F90" s="61"/>
      <c r="G90" s="62"/>
      <c r="H90" s="63"/>
      <c r="I90" s="62"/>
      <c r="J90" s="62"/>
      <c r="K90" s="62"/>
      <c r="L90" s="62"/>
      <c r="M90" s="62"/>
      <c r="N90" s="62"/>
      <c r="O90" s="64"/>
      <c r="P90" s="64"/>
      <c r="Q90" s="64"/>
      <c r="R90" s="64"/>
    </row>
    <row r="91" spans="2:18" s="1" customFormat="1" ht="93" customHeight="1" outlineLevel="4">
      <c r="B91" s="45" t="s">
        <v>164</v>
      </c>
      <c r="C91" s="46"/>
      <c r="D91" s="65" t="s">
        <v>165</v>
      </c>
      <c r="E91" s="48">
        <v>4976404309932</v>
      </c>
      <c r="F91" s="49" t="s">
        <v>166</v>
      </c>
      <c r="G91" s="50">
        <v>100</v>
      </c>
      <c r="H91" s="56">
        <v>11</v>
      </c>
      <c r="I91" s="52">
        <v>49</v>
      </c>
      <c r="J91" s="46" t="s">
        <v>38</v>
      </c>
      <c r="K91" s="52">
        <v>89</v>
      </c>
      <c r="L91" s="46" t="s">
        <v>38</v>
      </c>
      <c r="M91" s="52">
        <v>99</v>
      </c>
      <c r="N91" s="46" t="s">
        <v>38</v>
      </c>
      <c r="O91" s="54"/>
      <c r="P91" s="55">
        <f>O91*0.001</f>
        <v>0</v>
      </c>
      <c r="Q91" s="55">
        <f>O91*0.022</f>
        <v>0</v>
      </c>
      <c r="R91" s="81">
        <f>O91*I91</f>
        <v>0</v>
      </c>
    </row>
    <row r="92" spans="2:18" s="1" customFormat="1" ht="93" customHeight="1" outlineLevel="4">
      <c r="B92" s="45" t="s">
        <v>167</v>
      </c>
      <c r="C92" s="46"/>
      <c r="D92" s="65" t="s">
        <v>168</v>
      </c>
      <c r="E92" s="48">
        <v>4976404433316</v>
      </c>
      <c r="F92" s="49" t="s">
        <v>169</v>
      </c>
      <c r="G92" s="50">
        <v>20</v>
      </c>
      <c r="H92" s="56">
        <v>7</v>
      </c>
      <c r="I92" s="52">
        <v>499</v>
      </c>
      <c r="J92" s="46" t="s">
        <v>38</v>
      </c>
      <c r="K92" s="52">
        <v>899</v>
      </c>
      <c r="L92" s="46" t="s">
        <v>38</v>
      </c>
      <c r="M92" s="52">
        <v>999</v>
      </c>
      <c r="N92" s="46" t="s">
        <v>38</v>
      </c>
      <c r="O92" s="54"/>
      <c r="P92" s="55">
        <f>O92*0.007</f>
        <v>0</v>
      </c>
      <c r="Q92" s="55">
        <f>O92*0.56</f>
        <v>0</v>
      </c>
      <c r="R92" s="81">
        <f>O92*I92</f>
        <v>0</v>
      </c>
    </row>
    <row r="93" spans="2:18" s="1" customFormat="1" ht="93" customHeight="1" outlineLevel="4">
      <c r="B93" s="45" t="s">
        <v>170</v>
      </c>
      <c r="C93" s="46"/>
      <c r="D93" s="65" t="s">
        <v>171</v>
      </c>
      <c r="E93" s="48">
        <v>4976404138648</v>
      </c>
      <c r="F93" s="49" t="s">
        <v>172</v>
      </c>
      <c r="G93" s="50">
        <v>200</v>
      </c>
      <c r="H93" s="56">
        <v>9</v>
      </c>
      <c r="I93" s="52">
        <v>237</v>
      </c>
      <c r="J93" s="46" t="s">
        <v>38</v>
      </c>
      <c r="K93" s="52">
        <v>426</v>
      </c>
      <c r="L93" s="46" t="s">
        <v>38</v>
      </c>
      <c r="M93" s="52">
        <v>474</v>
      </c>
      <c r="N93" s="46" t="s">
        <v>38</v>
      </c>
      <c r="O93" s="54"/>
      <c r="P93" s="55">
        <f>O93*0.001</f>
        <v>0</v>
      </c>
      <c r="Q93" s="55">
        <f>O93*0.057</f>
        <v>0</v>
      </c>
      <c r="R93" s="81">
        <f>O93*I93</f>
        <v>0</v>
      </c>
    </row>
    <row r="94" spans="2:18" s="1" customFormat="1" ht="93" customHeight="1" outlineLevel="4">
      <c r="B94" s="45" t="s">
        <v>173</v>
      </c>
      <c r="C94" s="46"/>
      <c r="D94" s="65" t="s">
        <v>174</v>
      </c>
      <c r="E94" s="48">
        <v>4976404154310</v>
      </c>
      <c r="F94" s="49" t="s">
        <v>175</v>
      </c>
      <c r="G94" s="50">
        <v>240</v>
      </c>
      <c r="H94" s="56">
        <v>125</v>
      </c>
      <c r="I94" s="52">
        <v>501</v>
      </c>
      <c r="J94" s="46" t="s">
        <v>38</v>
      </c>
      <c r="K94" s="52">
        <v>801</v>
      </c>
      <c r="L94" s="46" t="s">
        <v>38</v>
      </c>
      <c r="M94" s="52">
        <v>890</v>
      </c>
      <c r="N94" s="46" t="s">
        <v>38</v>
      </c>
      <c r="O94" s="54"/>
      <c r="P94" s="55">
        <f>O94*0.001</f>
        <v>0</v>
      </c>
      <c r="Q94" s="55">
        <f>O94*0.051</f>
        <v>0</v>
      </c>
      <c r="R94" s="81">
        <f>O94*I94</f>
        <v>0</v>
      </c>
    </row>
    <row r="95" spans="2:18" s="1" customFormat="1" ht="93" customHeight="1" outlineLevel="4">
      <c r="B95" s="45" t="s">
        <v>176</v>
      </c>
      <c r="C95" s="46"/>
      <c r="D95" s="65" t="s">
        <v>177</v>
      </c>
      <c r="E95" s="48">
        <v>4976404154341</v>
      </c>
      <c r="F95" s="49" t="s">
        <v>175</v>
      </c>
      <c r="G95" s="50">
        <v>240</v>
      </c>
      <c r="H95" s="56">
        <v>259</v>
      </c>
      <c r="I95" s="52">
        <v>501</v>
      </c>
      <c r="J95" s="46" t="s">
        <v>38</v>
      </c>
      <c r="K95" s="52">
        <v>801</v>
      </c>
      <c r="L95" s="46" t="s">
        <v>38</v>
      </c>
      <c r="M95" s="52">
        <v>890</v>
      </c>
      <c r="N95" s="46" t="s">
        <v>38</v>
      </c>
      <c r="O95" s="54"/>
      <c r="P95" s="55">
        <f>O95*0.001</f>
        <v>0</v>
      </c>
      <c r="Q95" s="55">
        <f>O95*0.051</f>
        <v>0</v>
      </c>
      <c r="R95" s="81">
        <f>O95*I95</f>
        <v>0</v>
      </c>
    </row>
    <row r="96" spans="2:18" s="1" customFormat="1" ht="12" customHeight="1" outlineLevel="3">
      <c r="B96" s="58" t="s">
        <v>178</v>
      </c>
      <c r="C96" s="59"/>
      <c r="D96" s="60"/>
      <c r="E96" s="60"/>
      <c r="F96" s="61"/>
      <c r="G96" s="62"/>
      <c r="H96" s="63"/>
      <c r="I96" s="62"/>
      <c r="J96" s="62"/>
      <c r="K96" s="62"/>
      <c r="L96" s="62"/>
      <c r="M96" s="62"/>
      <c r="N96" s="62"/>
      <c r="O96" s="64"/>
      <c r="P96" s="64"/>
      <c r="Q96" s="64"/>
      <c r="R96" s="64"/>
    </row>
    <row r="97" spans="2:18" s="1" customFormat="1" ht="93" customHeight="1" outlineLevel="4">
      <c r="B97" s="45" t="s">
        <v>179</v>
      </c>
      <c r="C97" s="46"/>
      <c r="D97" s="65" t="s">
        <v>180</v>
      </c>
      <c r="E97" s="48">
        <v>4976404354178</v>
      </c>
      <c r="F97" s="49" t="s">
        <v>181</v>
      </c>
      <c r="G97" s="73">
        <v>1000</v>
      </c>
      <c r="H97" s="56">
        <v>300</v>
      </c>
      <c r="I97" s="52">
        <v>25</v>
      </c>
      <c r="J97" s="46" t="s">
        <v>38</v>
      </c>
      <c r="K97" s="52">
        <v>45</v>
      </c>
      <c r="L97" s="46" t="s">
        <v>38</v>
      </c>
      <c r="M97" s="52">
        <v>49</v>
      </c>
      <c r="N97" s="46" t="s">
        <v>38</v>
      </c>
      <c r="O97" s="54"/>
      <c r="P97" s="55">
        <f>O97*0.001</f>
        <v>0</v>
      </c>
      <c r="Q97" s="55">
        <f>O97*0.008</f>
        <v>0</v>
      </c>
      <c r="R97" s="81">
        <f>O97*I97</f>
        <v>0</v>
      </c>
    </row>
    <row r="98" spans="2:18" s="1" customFormat="1" ht="12" customHeight="1" outlineLevel="3">
      <c r="B98" s="58" t="s">
        <v>182</v>
      </c>
      <c r="C98" s="59"/>
      <c r="D98" s="60"/>
      <c r="E98" s="60"/>
      <c r="F98" s="61"/>
      <c r="G98" s="62"/>
      <c r="H98" s="63"/>
      <c r="I98" s="62"/>
      <c r="J98" s="62"/>
      <c r="K98" s="62"/>
      <c r="L98" s="62"/>
      <c r="M98" s="62"/>
      <c r="N98" s="62"/>
      <c r="O98" s="64"/>
      <c r="P98" s="64"/>
      <c r="Q98" s="64"/>
      <c r="R98" s="64"/>
    </row>
    <row r="99" spans="2:18" s="1" customFormat="1" ht="93" customHeight="1" outlineLevel="4">
      <c r="B99" s="45" t="s">
        <v>183</v>
      </c>
      <c r="C99" s="46"/>
      <c r="D99" s="65" t="s">
        <v>184</v>
      </c>
      <c r="E99" s="48">
        <v>4976404248552</v>
      </c>
      <c r="F99" s="49" t="s">
        <v>185</v>
      </c>
      <c r="G99" s="50">
        <v>100</v>
      </c>
      <c r="H99" s="56">
        <v>292</v>
      </c>
      <c r="I99" s="52">
        <v>139</v>
      </c>
      <c r="J99" s="46" t="s">
        <v>38</v>
      </c>
      <c r="K99" s="52">
        <v>249</v>
      </c>
      <c r="L99" s="46" t="s">
        <v>38</v>
      </c>
      <c r="M99" s="52">
        <v>279</v>
      </c>
      <c r="N99" s="46" t="s">
        <v>38</v>
      </c>
      <c r="O99" s="54"/>
      <c r="P99" s="55">
        <f>O99*0.001</f>
        <v>0</v>
      </c>
      <c r="Q99" s="55">
        <f>O99*0.058</f>
        <v>0</v>
      </c>
      <c r="R99" s="81">
        <f>O99*I99</f>
        <v>0</v>
      </c>
    </row>
    <row r="100" spans="2:18" s="1" customFormat="1" ht="93" customHeight="1" outlineLevel="4">
      <c r="B100" s="45" t="s">
        <v>186</v>
      </c>
      <c r="C100" s="46"/>
      <c r="D100" s="65" t="s">
        <v>187</v>
      </c>
      <c r="E100" s="48">
        <v>4976404215332</v>
      </c>
      <c r="F100" s="49" t="s">
        <v>188</v>
      </c>
      <c r="G100" s="50">
        <v>30</v>
      </c>
      <c r="H100" s="56">
        <v>11</v>
      </c>
      <c r="I100" s="52">
        <v>111</v>
      </c>
      <c r="J100" s="46" t="s">
        <v>38</v>
      </c>
      <c r="K100" s="52">
        <v>199</v>
      </c>
      <c r="L100" s="46" t="s">
        <v>38</v>
      </c>
      <c r="M100" s="52">
        <v>222</v>
      </c>
      <c r="N100" s="46" t="s">
        <v>38</v>
      </c>
      <c r="O100" s="54"/>
      <c r="P100" s="55">
        <f>O100*0.002</f>
        <v>0</v>
      </c>
      <c r="Q100" s="55">
        <f>O100*0.148</f>
        <v>0</v>
      </c>
      <c r="R100" s="81">
        <f>O100*I100</f>
        <v>0</v>
      </c>
    </row>
    <row r="101" spans="2:18" s="1" customFormat="1" ht="93" customHeight="1" outlineLevel="4">
      <c r="B101" s="45" t="s">
        <v>189</v>
      </c>
      <c r="C101" s="46"/>
      <c r="D101" s="65" t="s">
        <v>190</v>
      </c>
      <c r="E101" s="48">
        <v>4976404215318</v>
      </c>
      <c r="F101" s="49" t="s">
        <v>188</v>
      </c>
      <c r="G101" s="50">
        <v>30</v>
      </c>
      <c r="H101" s="56">
        <v>13</v>
      </c>
      <c r="I101" s="52">
        <v>111</v>
      </c>
      <c r="J101" s="46" t="s">
        <v>38</v>
      </c>
      <c r="K101" s="52">
        <v>199</v>
      </c>
      <c r="L101" s="46" t="s">
        <v>38</v>
      </c>
      <c r="M101" s="52">
        <v>222</v>
      </c>
      <c r="N101" s="46" t="s">
        <v>38</v>
      </c>
      <c r="O101" s="54"/>
      <c r="P101" s="55">
        <f>O101*0.002</f>
        <v>0</v>
      </c>
      <c r="Q101" s="55">
        <f>O101*0.148</f>
        <v>0</v>
      </c>
      <c r="R101" s="81">
        <f>O101*I101</f>
        <v>0</v>
      </c>
    </row>
    <row r="102" spans="2:18" s="1" customFormat="1" ht="93" customHeight="1" outlineLevel="4">
      <c r="B102" s="45" t="s">
        <v>191</v>
      </c>
      <c r="C102" s="46"/>
      <c r="D102" s="65" t="s">
        <v>192</v>
      </c>
      <c r="E102" s="48">
        <v>4976404215349</v>
      </c>
      <c r="F102" s="49" t="s">
        <v>188</v>
      </c>
      <c r="G102" s="50">
        <v>30</v>
      </c>
      <c r="H102" s="56">
        <v>117</v>
      </c>
      <c r="I102" s="52">
        <v>111</v>
      </c>
      <c r="J102" s="46" t="s">
        <v>38</v>
      </c>
      <c r="K102" s="52">
        <v>199</v>
      </c>
      <c r="L102" s="46" t="s">
        <v>38</v>
      </c>
      <c r="M102" s="52">
        <v>222</v>
      </c>
      <c r="N102" s="46" t="s">
        <v>38</v>
      </c>
      <c r="O102" s="54"/>
      <c r="P102" s="55">
        <f>O102*0.002</f>
        <v>0</v>
      </c>
      <c r="Q102" s="55">
        <f>O102*0.148</f>
        <v>0</v>
      </c>
      <c r="R102" s="81">
        <f>O102*I102</f>
        <v>0</v>
      </c>
    </row>
    <row r="103" spans="2:18" s="1" customFormat="1" ht="93" customHeight="1" outlineLevel="4">
      <c r="B103" s="45" t="s">
        <v>193</v>
      </c>
      <c r="C103" s="46"/>
      <c r="D103" s="65" t="s">
        <v>194</v>
      </c>
      <c r="E103" s="48">
        <v>4976404210009</v>
      </c>
      <c r="F103" s="49" t="s">
        <v>195</v>
      </c>
      <c r="G103" s="50">
        <v>150</v>
      </c>
      <c r="H103" s="56">
        <v>49</v>
      </c>
      <c r="I103" s="52">
        <v>99</v>
      </c>
      <c r="J103" s="46" t="s">
        <v>38</v>
      </c>
      <c r="K103" s="52">
        <v>179</v>
      </c>
      <c r="L103" s="46" t="s">
        <v>38</v>
      </c>
      <c r="M103" s="52">
        <v>199</v>
      </c>
      <c r="N103" s="46" t="s">
        <v>38</v>
      </c>
      <c r="O103" s="54"/>
      <c r="P103" s="55">
        <f>O103*0.001</f>
        <v>0</v>
      </c>
      <c r="Q103" s="55">
        <f>O103*0.088</f>
        <v>0</v>
      </c>
      <c r="R103" s="81">
        <f>O103*I103</f>
        <v>0</v>
      </c>
    </row>
    <row r="104" spans="2:18" s="1" customFormat="1" ht="93" customHeight="1" outlineLevel="4">
      <c r="B104" s="45" t="s">
        <v>196</v>
      </c>
      <c r="C104" s="46"/>
      <c r="D104" s="65" t="s">
        <v>197</v>
      </c>
      <c r="E104" s="48">
        <v>4976404260233</v>
      </c>
      <c r="F104" s="49" t="s">
        <v>198</v>
      </c>
      <c r="G104" s="50">
        <v>150</v>
      </c>
      <c r="H104" s="56">
        <v>75</v>
      </c>
      <c r="I104" s="52">
        <v>99</v>
      </c>
      <c r="J104" s="46" t="s">
        <v>38</v>
      </c>
      <c r="K104" s="52">
        <v>179</v>
      </c>
      <c r="L104" s="46" t="s">
        <v>38</v>
      </c>
      <c r="M104" s="52">
        <v>199</v>
      </c>
      <c r="N104" s="46" t="s">
        <v>38</v>
      </c>
      <c r="O104" s="54"/>
      <c r="P104" s="55">
        <f>O104*0.001</f>
        <v>0</v>
      </c>
      <c r="Q104" s="55">
        <f>O104*0.089</f>
        <v>0</v>
      </c>
      <c r="R104" s="81">
        <f>O104*I104</f>
        <v>0</v>
      </c>
    </row>
  </sheetData>
  <sheetProtection selectLockedCells="1"/>
  <mergeCells count="15">
    <mergeCell ref="R11:R12"/>
    <mergeCell ref="L8:M8"/>
    <mergeCell ref="B11:B12"/>
    <mergeCell ref="C11:C12"/>
    <mergeCell ref="D11:D12"/>
    <mergeCell ref="E11:E12"/>
    <mergeCell ref="F11:F12"/>
    <mergeCell ref="I11:J11"/>
    <mergeCell ref="K11:L11"/>
    <mergeCell ref="M11:N11"/>
    <mergeCell ref="L1:N2"/>
    <mergeCell ref="L4:M4"/>
    <mergeCell ref="L5:M5"/>
    <mergeCell ref="L6:M6"/>
    <mergeCell ref="L7:M7"/>
  </mergeCells>
  <printOptions/>
  <pageMargins left="0.75" right="0.75" top="1" bottom="1" header="0.5" footer="0.5"/>
  <pageSetup fitToHeight="9999"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Пономарев Владимир</cp:lastModifiedBy>
  <dcterms:created xsi:type="dcterms:W3CDTF">2015-11-23T08:19:59Z</dcterms:created>
  <dcterms:modified xsi:type="dcterms:W3CDTF">2015-11-23T08:20:04Z</dcterms:modified>
  <cp:category/>
  <cp:version/>
  <cp:contentType/>
  <cp:contentStatus/>
</cp:coreProperties>
</file>