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<sst xmlns="http://schemas.openxmlformats.org/spreadsheetml/2006/main" count="161" uniqueCount="113">
  <si>
    <t>Ник</t>
  </si>
  <si>
    <t>артикул</t>
  </si>
  <si>
    <t>наименование</t>
  </si>
  <si>
    <t>размер</t>
  </si>
  <si>
    <t>цена</t>
  </si>
  <si>
    <t>цена с орг</t>
  </si>
  <si>
    <t>К оплате</t>
  </si>
  <si>
    <t>В цвету...</t>
  </si>
  <si>
    <t>605-265 N</t>
  </si>
  <si>
    <t>Кард/накидка LG МАФФИН акр/мх/ш вино</t>
  </si>
  <si>
    <t>M</t>
  </si>
  <si>
    <t>910-109 B</t>
  </si>
  <si>
    <t>Брюки LG РОКЕТ 7/8 х/б/эл чёрный</t>
  </si>
  <si>
    <t>40</t>
  </si>
  <si>
    <t>018-226 P</t>
  </si>
  <si>
    <t>Топ TW МАРСЕЛЬ плд/в персик</t>
  </si>
  <si>
    <t>Юлия</t>
  </si>
  <si>
    <t xml:space="preserve">73-24 ChBl </t>
  </si>
  <si>
    <t>Платье TW пуговки х/б клтк голубое</t>
  </si>
  <si>
    <t>34</t>
  </si>
  <si>
    <t>911-130 E</t>
  </si>
  <si>
    <t>Платье LG САФАРИ лён/виск беж</t>
  </si>
  <si>
    <t>36</t>
  </si>
  <si>
    <t>017-316 E</t>
  </si>
  <si>
    <t xml:space="preserve">Боди TW ИНИГМА в/эл беж </t>
  </si>
  <si>
    <t>S</t>
  </si>
  <si>
    <t>801-089 A</t>
  </si>
  <si>
    <t>Платье LG МАРЧЕЗА пл антрацит</t>
  </si>
  <si>
    <t>Olesya...84</t>
  </si>
  <si>
    <t>017-187 O</t>
  </si>
  <si>
    <t xml:space="preserve">Платье TW ГРАНД пл/виск/эл терракот </t>
  </si>
  <si>
    <t xml:space="preserve">S  </t>
  </si>
  <si>
    <t>Шалфей</t>
  </si>
  <si>
    <t>017-305 NB</t>
  </si>
  <si>
    <t>Водолазка TW база нчс в/эл чёрный</t>
  </si>
  <si>
    <t>L</t>
  </si>
  <si>
    <t>017-194  KG</t>
  </si>
  <si>
    <t>Водолазка TW КРУЖЕВО в/плд серый</t>
  </si>
  <si>
    <t>017-129 At</t>
  </si>
  <si>
    <t xml:space="preserve">Водолазка реглан/складки в/эл антрацит </t>
  </si>
  <si>
    <t>017-129 O</t>
  </si>
  <si>
    <t xml:space="preserve">Водолазка реглан/складки в/эл оранж  </t>
  </si>
  <si>
    <t>013-195  KG</t>
  </si>
  <si>
    <t>Юбка TW КРУЖЕВО в/плд серый</t>
  </si>
  <si>
    <t>Twins</t>
  </si>
  <si>
    <t>017-237 KG</t>
  </si>
  <si>
    <t>Платье TW КРУЖЕВО пл/виск/элд серый</t>
  </si>
  <si>
    <t>018-355 F</t>
  </si>
  <si>
    <t>Платье TW ДОЛЛИ пл/виск/эл рубин/баклажан</t>
  </si>
  <si>
    <t>Parvati</t>
  </si>
  <si>
    <t>014-270 B</t>
  </si>
  <si>
    <t>Джинс/леггинсы TW 83см х/б/эл чёрный</t>
  </si>
  <si>
    <t>910-299 W</t>
  </si>
  <si>
    <t>Рубашка LG ЛОРЕН х/б белый</t>
  </si>
  <si>
    <t>38</t>
  </si>
  <si>
    <t>Индерь</t>
  </si>
  <si>
    <t>017-323 C</t>
  </si>
  <si>
    <t>Платье TW БЭЛЛА б/р в/пл/элл азалия/т.синий</t>
  </si>
  <si>
    <t>Graceful</t>
  </si>
  <si>
    <t>018-169 R</t>
  </si>
  <si>
    <t>Топ TW Бретели/КАЧЕЛИ в/эл рубин</t>
  </si>
  <si>
    <t>910-109 E</t>
  </si>
  <si>
    <t>Брюки LG РОКЕТ 7/8 х/б/эл беж</t>
  </si>
  <si>
    <t>018-169 T</t>
  </si>
  <si>
    <t>Топ TW Бретели/КАЧЕЛИ в/эл бирюза</t>
  </si>
  <si>
    <t>72-12 G</t>
  </si>
  <si>
    <t>Юбка TW бэлл влвт х/б/эл серая</t>
  </si>
  <si>
    <t>910-112 B</t>
  </si>
  <si>
    <t>Шорты LG ГРАСС 12 cм х/б/эл чёрный</t>
  </si>
  <si>
    <t>910-69 B</t>
  </si>
  <si>
    <t>Шорты LG РИО 12cм х/б/эл чёрный</t>
  </si>
  <si>
    <t>015-224 F</t>
  </si>
  <si>
    <t>Водолазка TW СЕТКА плд/эл фиолет</t>
  </si>
  <si>
    <t>018-11 R</t>
  </si>
  <si>
    <t>Сарафан TW МОДЕРН в/эл маки ч/кр/белый</t>
  </si>
  <si>
    <t>018-292 R</t>
  </si>
  <si>
    <t>Платье TW ФУТЛЯР в/эл ч/рубин</t>
  </si>
  <si>
    <t>XS</t>
  </si>
  <si>
    <t>017-316 Z</t>
  </si>
  <si>
    <t xml:space="preserve">Боди TW ИНИГМА в/эл азалия </t>
  </si>
  <si>
    <t>018-355 B</t>
  </si>
  <si>
    <t>Платье TW ДОЛЛИ пл/виск/эл оранж/чёрный</t>
  </si>
  <si>
    <t>016-219 V</t>
  </si>
  <si>
    <t>Топ TW брт ЧАНГО в/эл василёк</t>
  </si>
  <si>
    <t>911-296 F</t>
  </si>
  <si>
    <t>Рубашка LG ЛАУНДЖ х/б клтк б/фиолет</t>
  </si>
  <si>
    <t>сбер</t>
  </si>
  <si>
    <t>альфа</t>
  </si>
  <si>
    <t>906-100 D</t>
  </si>
  <si>
    <t>Платье LG ЭЛЕГАНС пл/эл корица</t>
  </si>
  <si>
    <t>44</t>
  </si>
  <si>
    <t>017-316 H</t>
  </si>
  <si>
    <t xml:space="preserve">Боди TW ИНИГМА в/эл т.изумруд </t>
  </si>
  <si>
    <t>016-219 W</t>
  </si>
  <si>
    <t>Топ TW брт ЧАНГО в/эл белый</t>
  </si>
  <si>
    <t>016-324 W</t>
  </si>
  <si>
    <t>Топ ДИВА кружево пл/эл белый</t>
  </si>
  <si>
    <t>Simka06</t>
  </si>
  <si>
    <t>428730</t>
  </si>
  <si>
    <t>Блуза ТИНА х/б син</t>
  </si>
  <si>
    <t>alesia1</t>
  </si>
  <si>
    <t>018-169 W</t>
  </si>
  <si>
    <t>Топ TW Бретели/КАЧЕЛИ в/эл белый</t>
  </si>
  <si>
    <t>СХ</t>
  </si>
  <si>
    <t>910-130 C</t>
  </si>
  <si>
    <t>Юбка LG КРУИЗ хб/эл крем</t>
  </si>
  <si>
    <t xml:space="preserve">910-302 C </t>
  </si>
  <si>
    <t>Жакет LG ВИНТУР х/б/эл крем</t>
  </si>
  <si>
    <t>42</t>
  </si>
  <si>
    <t>трансп</t>
  </si>
  <si>
    <t>Итого</t>
  </si>
  <si>
    <t>Оплата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</si>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</sst>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1" fontId="2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49" fontId="4" fillId="0" borderId="13" xfId="55" applyNumberFormat="1" applyFont="1" applyFill="1" applyBorder="1" applyAlignment="1">
      <alignment horizontal="left"/>
      <protection/>
    </xf>
    <xf numFmtId="49" fontId="4" fillId="33" borderId="13" xfId="55" applyNumberFormat="1" applyFont="1" applyFill="1" applyBorder="1" applyAlignment="1">
      <alignment horizontal="left"/>
      <protection/>
    </xf>
    <xf numFmtId="3" fontId="4" fillId="0" borderId="14" xfId="55" applyNumberFormat="1" applyFont="1" applyFill="1" applyBorder="1" applyAlignment="1">
      <alignment horizontal="center"/>
      <protection/>
    </xf>
    <xf numFmtId="1" fontId="5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left"/>
      <protection/>
    </xf>
    <xf numFmtId="49" fontId="4" fillId="0" borderId="13" xfId="54" applyNumberFormat="1" applyFont="1" applyFill="1" applyBorder="1" applyAlignment="1">
      <alignment horizontal="left"/>
      <protection/>
    </xf>
    <xf numFmtId="3" fontId="4" fillId="34" borderId="12" xfId="53" applyNumberFormat="1" applyFont="1" applyFill="1" applyBorder="1" applyAlignment="1">
      <alignment horizontal="center" wrapText="1"/>
      <protection/>
    </xf>
    <xf numFmtId="0" fontId="4" fillId="0" borderId="15" xfId="55" applyNumberFormat="1" applyFont="1" applyFill="1" applyBorder="1" applyAlignment="1">
      <alignment horizontal="left"/>
      <protection/>
    </xf>
    <xf numFmtId="0" fontId="4" fillId="0" borderId="13" xfId="55" applyNumberFormat="1" applyFont="1" applyFill="1" applyBorder="1" applyAlignment="1">
      <alignment horizontal="left"/>
      <protection/>
    </xf>
    <xf numFmtId="0" fontId="4" fillId="0" borderId="14" xfId="55" applyNumberFormat="1" applyFont="1" applyFill="1" applyBorder="1" applyAlignment="1">
      <alignment horizontal="center"/>
      <protection/>
    </xf>
    <xf numFmtId="3" fontId="42" fillId="35" borderId="12" xfId="53" applyNumberFormat="1" applyFont="1" applyFill="1" applyBorder="1" applyAlignment="1">
      <alignment horizontal="center" wrapText="1"/>
      <protection/>
    </xf>
    <xf numFmtId="49" fontId="5" fillId="0" borderId="10" xfId="53" applyNumberFormat="1" applyFont="1" applyFill="1" applyBorder="1" applyAlignment="1">
      <alignment horizontal="left"/>
      <protection/>
    </xf>
    <xf numFmtId="0" fontId="4" fillId="33" borderId="14" xfId="55" applyNumberFormat="1" applyFont="1" applyFill="1" applyBorder="1" applyAlignment="1">
      <alignment horizontal="center"/>
      <protection/>
    </xf>
    <xf numFmtId="0" fontId="4" fillId="36" borderId="13" xfId="55" applyNumberFormat="1" applyFont="1" applyFill="1" applyBorder="1" applyAlignment="1">
      <alignment horizontal="left"/>
      <protection/>
    </xf>
    <xf numFmtId="49" fontId="4" fillId="0" borderId="15" xfId="55" applyNumberFormat="1" applyFont="1" applyFill="1" applyBorder="1" applyAlignment="1">
      <alignment horizontal="left"/>
      <protection/>
    </xf>
    <xf numFmtId="0" fontId="4" fillId="0" borderId="16" xfId="55" applyNumberFormat="1" applyFont="1" applyFill="1" applyBorder="1" applyAlignment="1">
      <alignment horizontal="left"/>
      <protection/>
    </xf>
    <xf numFmtId="0" fontId="4" fillId="33" borderId="17" xfId="55" applyNumberFormat="1" applyFont="1" applyFill="1" applyBorder="1" applyAlignment="1">
      <alignment horizontal="center"/>
      <protection/>
    </xf>
    <xf numFmtId="0" fontId="4" fillId="36" borderId="16" xfId="55" applyNumberFormat="1" applyFont="1" applyFill="1" applyBorder="1" applyAlignment="1">
      <alignment horizontal="left"/>
      <protection/>
    </xf>
    <xf numFmtId="0" fontId="4" fillId="36" borderId="17" xfId="55" applyNumberFormat="1" applyFont="1" applyFill="1" applyBorder="1" applyAlignment="1">
      <alignment horizontal="center"/>
      <protection/>
    </xf>
    <xf numFmtId="3" fontId="4" fillId="33" borderId="14" xfId="54" applyNumberFormat="1" applyFont="1" applyFill="1" applyBorder="1" applyAlignment="1">
      <alignment horizontal="center" wrapText="1"/>
      <protection/>
    </xf>
    <xf numFmtId="0" fontId="4" fillId="36" borderId="14" xfId="55" applyNumberFormat="1" applyFont="1" applyFill="1" applyBorder="1" applyAlignment="1">
      <alignment horizontal="center"/>
      <protection/>
    </xf>
    <xf numFmtId="1" fontId="4" fillId="36" borderId="14" xfId="55" applyNumberFormat="1" applyFont="1" applyFill="1" applyBorder="1" applyAlignment="1">
      <alignment horizontal="center"/>
      <protection/>
    </xf>
    <xf numFmtId="49" fontId="4" fillId="0" borderId="16" xfId="54" applyNumberFormat="1" applyFont="1" applyFill="1" applyBorder="1" applyAlignment="1">
      <alignment horizontal="left"/>
      <protection/>
    </xf>
    <xf numFmtId="0" fontId="4" fillId="0" borderId="10" xfId="52" applyNumberFormat="1" applyFont="1" applyFill="1" applyBorder="1" applyAlignment="1">
      <alignment horizontal="left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3" fontId="4" fillId="33" borderId="14" xfId="55" applyNumberFormat="1" applyFont="1" applyFill="1" applyBorder="1" applyAlignment="1">
      <alignment horizontal="center"/>
      <protection/>
    </xf>
    <xf numFmtId="3" fontId="4" fillId="33" borderId="17" xfId="54" applyNumberFormat="1" applyFont="1" applyFill="1" applyBorder="1" applyAlignment="1">
      <alignment horizontal="center" wrapText="1"/>
      <protection/>
    </xf>
    <xf numFmtId="3" fontId="43" fillId="34" borderId="12" xfId="53" applyNumberFormat="1" applyFont="1" applyFill="1" applyBorder="1" applyAlignment="1">
      <alignment horizontal="center" wrapText="1"/>
      <protection/>
    </xf>
    <xf numFmtId="0" fontId="4" fillId="0" borderId="10" xfId="55" applyNumberFormat="1" applyFont="1" applyFill="1" applyBorder="1" applyAlignment="1">
      <alignment horizontal="left"/>
      <protection/>
    </xf>
    <xf numFmtId="49" fontId="4" fillId="0" borderId="10" xfId="54" applyNumberFormat="1" applyFont="1" applyFill="1" applyBorder="1" applyAlignment="1">
      <alignment horizontal="left"/>
      <protection/>
    </xf>
    <xf numFmtId="0" fontId="4" fillId="0" borderId="10" xfId="55" applyNumberFormat="1" applyFont="1" applyFill="1" applyBorder="1" applyAlignment="1">
      <alignment horizontal="center"/>
      <protection/>
    </xf>
    <xf numFmtId="0" fontId="4" fillId="0" borderId="18" xfId="52" applyFont="1" applyFill="1" applyBorder="1" applyAlignment="1">
      <alignment horizontal="center"/>
      <protection/>
    </xf>
    <xf numFmtId="49" fontId="4" fillId="35" borderId="15" xfId="55" applyNumberFormat="1" applyFont="1" applyFill="1" applyBorder="1" applyAlignment="1">
      <alignment horizontal="left"/>
      <protection/>
    </xf>
    <xf numFmtId="0" fontId="0" fillId="0" borderId="10" xfId="0" applyBorder="1" applyAlignment="1">
      <alignment/>
    </xf>
    <xf numFmtId="0" fontId="4" fillId="35" borderId="11" xfId="52" applyNumberFormat="1" applyFont="1" applyFill="1" applyBorder="1" applyAlignment="1">
      <alignment horizontal="left"/>
      <protection/>
    </xf>
    <xf numFmtId="49" fontId="4" fillId="35" borderId="11" xfId="53" applyNumberFormat="1" applyFont="1" applyFill="1" applyBorder="1" applyAlignment="1">
      <alignment horizontal="left"/>
      <protection/>
    </xf>
    <xf numFmtId="0" fontId="4" fillId="35" borderId="15" xfId="55" applyNumberFormat="1" applyFont="1" applyFill="1" applyBorder="1" applyAlignment="1">
      <alignment horizontal="left"/>
      <protection/>
    </xf>
    <xf numFmtId="0" fontId="4" fillId="37" borderId="15" xfId="55" applyNumberFormat="1" applyFont="1" applyFill="1" applyBorder="1" applyAlignment="1">
      <alignment horizontal="left"/>
      <protection/>
    </xf>
    <xf numFmtId="0" fontId="4" fillId="35" borderId="19" xfId="55" applyNumberFormat="1" applyFont="1" applyFill="1" applyBorder="1" applyAlignment="1">
      <alignment horizontal="left"/>
      <protection/>
    </xf>
    <xf numFmtId="49" fontId="4" fillId="37" borderId="15" xfId="55" applyNumberFormat="1" applyFont="1" applyFill="1" applyBorder="1" applyAlignment="1">
      <alignment horizontal="left"/>
      <protection/>
    </xf>
    <xf numFmtId="49" fontId="4" fillId="34" borderId="11" xfId="53" applyNumberFormat="1" applyFont="1" applyFill="1" applyBorder="1" applyAlignment="1">
      <alignment horizontal="left"/>
      <protection/>
    </xf>
    <xf numFmtId="0" fontId="4" fillId="37" borderId="19" xfId="55" applyNumberFormat="1" applyFont="1" applyFill="1" applyBorder="1" applyAlignment="1">
      <alignment horizontal="left"/>
      <protection/>
    </xf>
    <xf numFmtId="49" fontId="4" fillId="37" borderId="15" xfId="54" applyNumberFormat="1" applyFont="1" applyFill="1" applyBorder="1" applyAlignment="1">
      <alignment horizontal="left"/>
      <protection/>
    </xf>
    <xf numFmtId="49" fontId="4" fillId="37" borderId="19" xfId="54" applyNumberFormat="1" applyFont="1" applyFill="1" applyBorder="1" applyAlignment="1">
      <alignment horizontal="left"/>
      <protection/>
    </xf>
    <xf numFmtId="0" fontId="4" fillId="33" borderId="11" xfId="55" applyNumberFormat="1" applyFont="1" applyFill="1" applyBorder="1" applyAlignment="1">
      <alignment horizontal="left"/>
      <protection/>
    </xf>
    <xf numFmtId="49" fontId="4" fillId="35" borderId="11" xfId="52" applyNumberFormat="1" applyFont="1" applyFill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7.03.07 3 Заявка (осень-зима 05-07) " xfId="53"/>
    <cellStyle name="Обычный_27.03.07 3 Заявка (осень-зима 05-07)  2" xfId="54"/>
    <cellStyle name="Обычный_Копия 13.07.06 Заявка клиента (основной склад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D66" sqref="D66"/>
    </sheetView>
  </sheetViews>
  <sheetFormatPr defaultColWidth="9.140625" defaultRowHeight="15"/>
  <cols>
    <col min="1" max="1" width="11.8515625" style="6" customWidth="1"/>
    <col min="2" max="2" width="11.57421875" style="0" customWidth="1"/>
    <col min="3" max="3" width="33.28125" style="0" customWidth="1"/>
    <col min="5" max="5" width="8.00390625" style="35" customWidth="1"/>
    <col min="6" max="6" width="11.421875" style="36" customWidth="1"/>
    <col min="7" max="7" width="9.140625" style="6" customWidth="1"/>
    <col min="8" max="9" width="7.00390625" style="6" customWidth="1"/>
    <col min="10" max="10" width="7.421875" style="0" customWidth="1"/>
    <col min="11" max="11" width="5.8515625" style="0" hidden="1" customWidth="1"/>
    <col min="12" max="12" width="6.140625" style="5" customWidth="1"/>
  </cols>
  <sheetData>
    <row r="1" spans="1:12" s="6" customFormat="1" ht="13.5" customHeight="1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1" t="s">
        <v>6</v>
      </c>
      <c r="H1" s="1" t="s">
        <v>109</v>
      </c>
      <c r="I1" s="1" t="s">
        <v>110</v>
      </c>
      <c r="J1" s="1" t="s">
        <v>111</v>
      </c>
      <c r="L1" s="5" t="s">
        <v>112</v>
      </c>
    </row>
    <row r="2" spans="1:12" ht="13.5" customHeight="1">
      <c r="A2" s="7" t="s">
        <v>7</v>
      </c>
      <c r="B2" s="45" t="s">
        <v>8</v>
      </c>
      <c r="C2" s="8" t="s">
        <v>9</v>
      </c>
      <c r="D2" s="9" t="s">
        <v>10</v>
      </c>
      <c r="E2" s="10">
        <v>990</v>
      </c>
      <c r="F2" s="11">
        <f aca="true" t="shared" si="0" ref="F2:F56">E2*1.15</f>
        <v>1138.5</v>
      </c>
      <c r="G2" s="4">
        <f>F2+F3+F4</f>
        <v>2254</v>
      </c>
      <c r="H2" s="4">
        <v>45</v>
      </c>
      <c r="I2" s="4">
        <f>G2+H2</f>
        <v>2299</v>
      </c>
      <c r="J2" s="46">
        <v>2254</v>
      </c>
      <c r="K2" s="37" t="s">
        <v>86</v>
      </c>
      <c r="L2" s="12">
        <f>I2-J2</f>
        <v>45</v>
      </c>
    </row>
    <row r="3" spans="1:12" ht="13.5" customHeight="1">
      <c r="A3" s="7"/>
      <c r="B3" s="47" t="s">
        <v>11</v>
      </c>
      <c r="C3" s="13" t="s">
        <v>12</v>
      </c>
      <c r="D3" s="13" t="s">
        <v>13</v>
      </c>
      <c r="E3" s="14">
        <v>650</v>
      </c>
      <c r="F3" s="11">
        <f t="shared" si="0"/>
        <v>747.4999999999999</v>
      </c>
      <c r="G3" s="1"/>
      <c r="H3" s="1"/>
      <c r="I3" s="4"/>
      <c r="J3" s="46"/>
      <c r="L3" s="12"/>
    </row>
    <row r="4" spans="1:12" ht="13.5" customHeight="1">
      <c r="A4" s="7"/>
      <c r="B4" s="48" t="s">
        <v>14</v>
      </c>
      <c r="C4" s="15" t="s">
        <v>15</v>
      </c>
      <c r="D4" s="16" t="s">
        <v>10</v>
      </c>
      <c r="E4" s="17">
        <v>320</v>
      </c>
      <c r="F4" s="11">
        <f t="shared" si="0"/>
        <v>368</v>
      </c>
      <c r="G4" s="1"/>
      <c r="H4" s="1"/>
      <c r="I4" s="4"/>
      <c r="J4" s="46"/>
      <c r="L4" s="12"/>
    </row>
    <row r="5" spans="1:12" ht="13.5" customHeight="1">
      <c r="A5" s="7"/>
      <c r="B5" s="18"/>
      <c r="C5" s="19"/>
      <c r="D5" s="19"/>
      <c r="E5" s="20"/>
      <c r="F5" s="11">
        <f t="shared" si="0"/>
        <v>0</v>
      </c>
      <c r="G5" s="1"/>
      <c r="H5" s="1"/>
      <c r="I5" s="4"/>
      <c r="J5" s="46"/>
      <c r="L5" s="12"/>
    </row>
    <row r="6" spans="1:12" ht="13.5" customHeight="1">
      <c r="A6" s="7" t="s">
        <v>16</v>
      </c>
      <c r="B6" s="48" t="s">
        <v>17</v>
      </c>
      <c r="C6" s="15" t="s">
        <v>18</v>
      </c>
      <c r="D6" s="15" t="s">
        <v>19</v>
      </c>
      <c r="E6" s="21">
        <v>480</v>
      </c>
      <c r="F6" s="11">
        <f t="shared" si="0"/>
        <v>552</v>
      </c>
      <c r="G6" s="4">
        <f>F6+F7+F8+F9</f>
        <v>3358</v>
      </c>
      <c r="H6" s="4">
        <v>60</v>
      </c>
      <c r="I6" s="4">
        <f>G6+H6</f>
        <v>3418</v>
      </c>
      <c r="J6" s="46">
        <v>3358</v>
      </c>
      <c r="K6" s="37" t="s">
        <v>86</v>
      </c>
      <c r="L6" s="12">
        <f>I6-J6</f>
        <v>60</v>
      </c>
    </row>
    <row r="7" spans="1:12" ht="13.5" customHeight="1">
      <c r="A7" s="7"/>
      <c r="B7" s="48" t="s">
        <v>20</v>
      </c>
      <c r="C7" s="22" t="s">
        <v>21</v>
      </c>
      <c r="D7" s="15" t="s">
        <v>22</v>
      </c>
      <c r="E7" s="17">
        <v>950</v>
      </c>
      <c r="F7" s="11">
        <f t="shared" si="0"/>
        <v>1092.5</v>
      </c>
      <c r="G7" s="1"/>
      <c r="H7" s="1"/>
      <c r="I7" s="4"/>
      <c r="J7" s="46"/>
      <c r="L7" s="12"/>
    </row>
    <row r="8" spans="1:12" ht="13.5" customHeight="1">
      <c r="A8" s="7"/>
      <c r="B8" s="49" t="s">
        <v>23</v>
      </c>
      <c r="C8" s="19" t="s">
        <v>24</v>
      </c>
      <c r="D8" s="19" t="s">
        <v>25</v>
      </c>
      <c r="E8" s="23">
        <v>390</v>
      </c>
      <c r="F8" s="11">
        <f t="shared" si="0"/>
        <v>448.49999999999994</v>
      </c>
      <c r="G8" s="1"/>
      <c r="H8" s="1"/>
      <c r="I8" s="4"/>
      <c r="J8" s="46"/>
      <c r="L8" s="12"/>
    </row>
    <row r="9" spans="1:12" ht="13.5" customHeight="1">
      <c r="A9" s="7"/>
      <c r="B9" s="45" t="s">
        <v>26</v>
      </c>
      <c r="C9" s="8" t="s">
        <v>27</v>
      </c>
      <c r="D9" s="19" t="s">
        <v>25</v>
      </c>
      <c r="E9" s="10">
        <v>1100</v>
      </c>
      <c r="F9" s="11">
        <f t="shared" si="0"/>
        <v>1265</v>
      </c>
      <c r="G9" s="1"/>
      <c r="H9" s="1"/>
      <c r="I9" s="4"/>
      <c r="J9" s="46"/>
      <c r="L9" s="12"/>
    </row>
    <row r="10" spans="1:12" ht="13.5" customHeight="1">
      <c r="A10" s="7"/>
      <c r="B10" s="18"/>
      <c r="C10" s="19"/>
      <c r="D10" s="19"/>
      <c r="E10" s="20"/>
      <c r="F10" s="11">
        <f t="shared" si="0"/>
        <v>0</v>
      </c>
      <c r="G10" s="1"/>
      <c r="H10" s="1"/>
      <c r="I10" s="4"/>
      <c r="J10" s="46"/>
      <c r="L10" s="12"/>
    </row>
    <row r="11" spans="1:12" ht="13.5" customHeight="1">
      <c r="A11" s="7" t="s">
        <v>28</v>
      </c>
      <c r="B11" s="50" t="s">
        <v>29</v>
      </c>
      <c r="C11" s="19" t="s">
        <v>30</v>
      </c>
      <c r="D11" s="24" t="s">
        <v>31</v>
      </c>
      <c r="E11" s="20">
        <v>720</v>
      </c>
      <c r="F11" s="11">
        <f t="shared" si="0"/>
        <v>827.9999999999999</v>
      </c>
      <c r="G11" s="1">
        <v>828</v>
      </c>
      <c r="H11" s="1">
        <v>15</v>
      </c>
      <c r="I11" s="4">
        <f>G11+H11</f>
        <v>843</v>
      </c>
      <c r="J11" s="46">
        <v>828</v>
      </c>
      <c r="K11" t="s">
        <v>86</v>
      </c>
      <c r="L11" s="12">
        <f>I11-J11</f>
        <v>15</v>
      </c>
    </row>
    <row r="12" spans="1:12" ht="13.5" customHeight="1">
      <c r="A12" s="7"/>
      <c r="B12" s="25"/>
      <c r="C12" s="8"/>
      <c r="D12" s="8"/>
      <c r="E12" s="10"/>
      <c r="F12" s="11">
        <f t="shared" si="0"/>
        <v>0</v>
      </c>
      <c r="G12" s="1"/>
      <c r="H12" s="1"/>
      <c r="I12" s="4"/>
      <c r="J12" s="46"/>
      <c r="L12" s="12"/>
    </row>
    <row r="13" spans="1:12" ht="13.5" customHeight="1">
      <c r="A13" s="7" t="s">
        <v>32</v>
      </c>
      <c r="B13" s="49" t="s">
        <v>33</v>
      </c>
      <c r="C13" s="19" t="s">
        <v>34</v>
      </c>
      <c r="D13" s="19" t="s">
        <v>35</v>
      </c>
      <c r="E13" s="23">
        <v>360</v>
      </c>
      <c r="F13" s="11">
        <f t="shared" si="0"/>
        <v>413.99999999999994</v>
      </c>
      <c r="G13" s="4">
        <f>F13+F14+F15+F16+F17+F18</f>
        <v>2909.4999999999995</v>
      </c>
      <c r="H13" s="4">
        <f>15*6</f>
        <v>90</v>
      </c>
      <c r="I13" s="4">
        <f>G13+H13</f>
        <v>2999.4999999999995</v>
      </c>
      <c r="J13" s="46">
        <f>2116+794</f>
        <v>2910</v>
      </c>
      <c r="K13" s="37" t="s">
        <v>86</v>
      </c>
      <c r="L13" s="12">
        <v>90</v>
      </c>
    </row>
    <row r="14" spans="1:12" ht="13.5" customHeight="1">
      <c r="A14" s="7"/>
      <c r="B14" s="49" t="s">
        <v>36</v>
      </c>
      <c r="C14" s="19" t="s">
        <v>37</v>
      </c>
      <c r="D14" s="19" t="s">
        <v>35</v>
      </c>
      <c r="E14" s="23">
        <v>390</v>
      </c>
      <c r="F14" s="11">
        <f t="shared" si="0"/>
        <v>448.49999999999994</v>
      </c>
      <c r="G14" s="1"/>
      <c r="H14" s="1"/>
      <c r="I14" s="4"/>
      <c r="J14" s="46"/>
      <c r="L14" s="12"/>
    </row>
    <row r="15" spans="1:12" ht="13.5" customHeight="1">
      <c r="A15" s="7"/>
      <c r="B15" s="49" t="s">
        <v>38</v>
      </c>
      <c r="C15" s="19" t="s">
        <v>39</v>
      </c>
      <c r="D15" s="19" t="s">
        <v>35</v>
      </c>
      <c r="E15" s="23">
        <v>350</v>
      </c>
      <c r="F15" s="11">
        <f t="shared" si="0"/>
        <v>402.49999999999994</v>
      </c>
      <c r="G15" s="1"/>
      <c r="H15" s="1"/>
      <c r="I15" s="4"/>
      <c r="J15" s="46"/>
      <c r="L15" s="12"/>
    </row>
    <row r="16" spans="1:12" ht="13.5" customHeight="1">
      <c r="A16" s="7"/>
      <c r="B16" s="49" t="s">
        <v>40</v>
      </c>
      <c r="C16" s="19" t="s">
        <v>41</v>
      </c>
      <c r="D16" s="19" t="s">
        <v>35</v>
      </c>
      <c r="E16" s="23">
        <v>350</v>
      </c>
      <c r="F16" s="11">
        <f t="shared" si="0"/>
        <v>402.49999999999994</v>
      </c>
      <c r="G16" s="1"/>
      <c r="H16" s="1"/>
      <c r="I16" s="4"/>
      <c r="J16" s="46"/>
      <c r="L16" s="12"/>
    </row>
    <row r="17" spans="1:12" ht="13.5" customHeight="1">
      <c r="A17" s="7"/>
      <c r="B17" s="51" t="s">
        <v>42</v>
      </c>
      <c r="C17" s="26" t="s">
        <v>43</v>
      </c>
      <c r="D17" s="19" t="s">
        <v>35</v>
      </c>
      <c r="E17" s="27">
        <v>390</v>
      </c>
      <c r="F17" s="11">
        <f t="shared" si="0"/>
        <v>448.49999999999994</v>
      </c>
      <c r="G17" s="1"/>
      <c r="H17" s="1"/>
      <c r="I17" s="4"/>
      <c r="J17" s="46"/>
      <c r="L17" s="12"/>
    </row>
    <row r="18" spans="1:12" ht="13.5" customHeight="1">
      <c r="A18" s="7"/>
      <c r="B18" s="52" t="s">
        <v>88</v>
      </c>
      <c r="C18" s="8" t="s">
        <v>89</v>
      </c>
      <c r="D18" s="9" t="s">
        <v>90</v>
      </c>
      <c r="E18" s="38">
        <v>690</v>
      </c>
      <c r="F18" s="11">
        <f t="shared" si="0"/>
        <v>793.4999999999999</v>
      </c>
      <c r="G18" s="1"/>
      <c r="H18" s="1"/>
      <c r="I18" s="4"/>
      <c r="J18" s="46"/>
      <c r="L18" s="12"/>
    </row>
    <row r="19" spans="1:12" ht="13.5" customHeight="1">
      <c r="A19" s="7"/>
      <c r="B19" s="53"/>
      <c r="C19" s="15"/>
      <c r="D19" s="15"/>
      <c r="E19" s="17"/>
      <c r="F19" s="11">
        <f t="shared" si="0"/>
        <v>0</v>
      </c>
      <c r="G19" s="1"/>
      <c r="H19" s="1"/>
      <c r="I19" s="4"/>
      <c r="J19" s="46"/>
      <c r="L19" s="12"/>
    </row>
    <row r="20" spans="1:12" ht="13.5" customHeight="1">
      <c r="A20" s="7" t="s">
        <v>44</v>
      </c>
      <c r="B20" s="50" t="s">
        <v>45</v>
      </c>
      <c r="C20" s="19" t="s">
        <v>46</v>
      </c>
      <c r="D20" s="24" t="s">
        <v>25</v>
      </c>
      <c r="E20" s="20">
        <v>760</v>
      </c>
      <c r="F20" s="11">
        <f t="shared" si="0"/>
        <v>873.9999999999999</v>
      </c>
      <c r="G20" s="4">
        <f>F20+F21</f>
        <v>1621.4999999999998</v>
      </c>
      <c r="H20" s="4">
        <v>30</v>
      </c>
      <c r="I20" s="4">
        <f>G20+H20</f>
        <v>1651.4999999999998</v>
      </c>
      <c r="J20" s="46">
        <v>1650</v>
      </c>
      <c r="K20" t="s">
        <v>86</v>
      </c>
      <c r="L20" s="12">
        <v>2</v>
      </c>
    </row>
    <row r="21" spans="1:12" ht="13.5" customHeight="1">
      <c r="A21" s="7"/>
      <c r="B21" s="50" t="s">
        <v>47</v>
      </c>
      <c r="C21" s="19" t="s">
        <v>48</v>
      </c>
      <c r="D21" s="24" t="s">
        <v>10</v>
      </c>
      <c r="E21" s="20">
        <v>650</v>
      </c>
      <c r="F21" s="11">
        <f t="shared" si="0"/>
        <v>747.4999999999999</v>
      </c>
      <c r="G21" s="1"/>
      <c r="H21" s="1"/>
      <c r="I21" s="4"/>
      <c r="J21" s="46"/>
      <c r="L21" s="12"/>
    </row>
    <row r="22" spans="1:12" ht="13.5" customHeight="1">
      <c r="A22" s="7"/>
      <c r="B22" s="53"/>
      <c r="C22" s="15"/>
      <c r="D22" s="15"/>
      <c r="E22" s="17"/>
      <c r="F22" s="11">
        <f t="shared" si="0"/>
        <v>0</v>
      </c>
      <c r="G22" s="1"/>
      <c r="H22" s="1"/>
      <c r="I22" s="4"/>
      <c r="J22" s="46"/>
      <c r="L22" s="12"/>
    </row>
    <row r="23" spans="1:12" ht="13.5" customHeight="1">
      <c r="A23" s="7" t="s">
        <v>49</v>
      </c>
      <c r="B23" s="54" t="s">
        <v>50</v>
      </c>
      <c r="C23" s="28" t="s">
        <v>51</v>
      </c>
      <c r="D23" s="28" t="s">
        <v>25</v>
      </c>
      <c r="E23" s="29">
        <v>390</v>
      </c>
      <c r="F23" s="11">
        <f t="shared" si="0"/>
        <v>448.49999999999994</v>
      </c>
      <c r="G23" s="4">
        <f>F23+F24</f>
        <v>1081</v>
      </c>
      <c r="H23" s="4">
        <v>30</v>
      </c>
      <c r="I23" s="4">
        <f>G23+H23</f>
        <v>1111</v>
      </c>
      <c r="J23" s="46">
        <v>1081</v>
      </c>
      <c r="K23" s="37" t="s">
        <v>86</v>
      </c>
      <c r="L23" s="12">
        <f>I23-J23</f>
        <v>30</v>
      </c>
    </row>
    <row r="24" spans="1:12" ht="13.5" customHeight="1">
      <c r="A24" s="7"/>
      <c r="B24" s="55" t="s">
        <v>52</v>
      </c>
      <c r="C24" s="16" t="s">
        <v>53</v>
      </c>
      <c r="D24" s="16" t="s">
        <v>54</v>
      </c>
      <c r="E24" s="30">
        <v>550</v>
      </c>
      <c r="F24" s="11">
        <f t="shared" si="0"/>
        <v>632.5</v>
      </c>
      <c r="G24" s="1"/>
      <c r="H24" s="1"/>
      <c r="I24" s="4"/>
      <c r="J24" s="46"/>
      <c r="L24" s="12"/>
    </row>
    <row r="25" spans="1:12" ht="13.5" customHeight="1">
      <c r="A25" s="7"/>
      <c r="B25" s="53"/>
      <c r="C25" s="15"/>
      <c r="D25" s="15"/>
      <c r="E25" s="17"/>
      <c r="F25" s="11">
        <f t="shared" si="0"/>
        <v>0</v>
      </c>
      <c r="G25" s="1"/>
      <c r="H25" s="1"/>
      <c r="I25" s="4"/>
      <c r="J25" s="46"/>
      <c r="L25" s="12"/>
    </row>
    <row r="26" spans="1:13" ht="13.5" customHeight="1">
      <c r="A26" s="7" t="s">
        <v>55</v>
      </c>
      <c r="B26" s="50" t="s">
        <v>56</v>
      </c>
      <c r="C26" s="24" t="s">
        <v>57</v>
      </c>
      <c r="D26" s="24">
        <v>40</v>
      </c>
      <c r="E26" s="31">
        <v>590</v>
      </c>
      <c r="F26" s="11">
        <f t="shared" si="0"/>
        <v>678.5</v>
      </c>
      <c r="G26" s="4">
        <f>679+F27+F28</f>
        <v>1461</v>
      </c>
      <c r="H26" s="4">
        <v>45</v>
      </c>
      <c r="I26" s="4">
        <f>G26+H26</f>
        <v>1506</v>
      </c>
      <c r="J26" s="46">
        <f>679+782</f>
        <v>1461</v>
      </c>
      <c r="K26" s="37" t="s">
        <v>86</v>
      </c>
      <c r="L26" s="12">
        <f>I26-J26</f>
        <v>45</v>
      </c>
      <c r="M26" s="37"/>
    </row>
    <row r="27" spans="1:12" ht="13.5" customHeight="1">
      <c r="A27" s="7"/>
      <c r="B27" s="49" t="s">
        <v>91</v>
      </c>
      <c r="C27" s="19" t="s">
        <v>92</v>
      </c>
      <c r="D27" s="19" t="s">
        <v>10</v>
      </c>
      <c r="E27" s="23">
        <v>390</v>
      </c>
      <c r="F27" s="11">
        <f t="shared" si="0"/>
        <v>448.49999999999994</v>
      </c>
      <c r="G27" s="1"/>
      <c r="H27" s="1"/>
      <c r="I27" s="4"/>
      <c r="J27" s="46"/>
      <c r="K27" s="37"/>
      <c r="L27" s="12"/>
    </row>
    <row r="28" spans="1:12" ht="13.5" customHeight="1">
      <c r="A28" s="7"/>
      <c r="B28" s="55" t="s">
        <v>93</v>
      </c>
      <c r="C28" s="16" t="s">
        <v>94</v>
      </c>
      <c r="D28" s="19" t="s">
        <v>10</v>
      </c>
      <c r="E28" s="30">
        <v>290</v>
      </c>
      <c r="F28" s="11">
        <f t="shared" si="0"/>
        <v>333.5</v>
      </c>
      <c r="G28" s="1"/>
      <c r="H28" s="1"/>
      <c r="I28" s="4"/>
      <c r="J28" s="46"/>
      <c r="K28" s="37"/>
      <c r="L28" s="12"/>
    </row>
    <row r="29" spans="1:12" ht="13.5" customHeight="1">
      <c r="A29" s="7"/>
      <c r="B29" s="53"/>
      <c r="C29" s="15"/>
      <c r="D29" s="15"/>
      <c r="E29" s="17"/>
      <c r="F29" s="11">
        <f t="shared" si="0"/>
        <v>0</v>
      </c>
      <c r="G29" s="1"/>
      <c r="H29" s="1"/>
      <c r="I29" s="4"/>
      <c r="J29" s="46"/>
      <c r="L29" s="12"/>
    </row>
    <row r="30" spans="1:12" ht="13.5" customHeight="1">
      <c r="A30" s="7" t="s">
        <v>58</v>
      </c>
      <c r="B30" s="55" t="s">
        <v>59</v>
      </c>
      <c r="C30" s="16" t="s">
        <v>60</v>
      </c>
      <c r="D30" s="16" t="s">
        <v>10</v>
      </c>
      <c r="E30" s="30">
        <v>320</v>
      </c>
      <c r="F30" s="11">
        <f>E30*1.05</f>
        <v>336</v>
      </c>
      <c r="G30" s="4">
        <f>F30+F31+F32+F33+F34+F35+F36+F37+F38+F39+F40+F41+F42+F43+F44+F45+F46+F47</f>
        <v>9513</v>
      </c>
      <c r="H30" s="4">
        <f>18*15</f>
        <v>270</v>
      </c>
      <c r="I30" s="4">
        <f>G30+H30</f>
        <v>9783</v>
      </c>
      <c r="J30" s="46">
        <v>9513</v>
      </c>
      <c r="K30" t="s">
        <v>86</v>
      </c>
      <c r="L30" s="12">
        <f>I30-J30</f>
        <v>270</v>
      </c>
    </row>
    <row r="31" spans="1:12" ht="13.5" customHeight="1">
      <c r="A31" s="7"/>
      <c r="B31" s="47" t="s">
        <v>61</v>
      </c>
      <c r="C31" s="13" t="s">
        <v>62</v>
      </c>
      <c r="D31" s="13" t="s">
        <v>22</v>
      </c>
      <c r="E31" s="14">
        <v>650</v>
      </c>
      <c r="F31" s="11">
        <f aca="true" t="shared" si="1" ref="F31:F47">E31*1.05</f>
        <v>682.5</v>
      </c>
      <c r="G31" s="1"/>
      <c r="H31" s="1"/>
      <c r="I31" s="4"/>
      <c r="J31" s="46"/>
      <c r="L31" s="12"/>
    </row>
    <row r="32" spans="1:12" ht="13.5" customHeight="1">
      <c r="A32" s="7"/>
      <c r="B32" s="55" t="s">
        <v>63</v>
      </c>
      <c r="C32" s="16" t="s">
        <v>64</v>
      </c>
      <c r="D32" s="16" t="s">
        <v>25</v>
      </c>
      <c r="E32" s="30">
        <v>320</v>
      </c>
      <c r="F32" s="11">
        <f t="shared" si="1"/>
        <v>336</v>
      </c>
      <c r="G32" s="1"/>
      <c r="H32" s="1"/>
      <c r="I32" s="4"/>
      <c r="J32" s="46"/>
      <c r="L32" s="12"/>
    </row>
    <row r="33" spans="1:12" ht="13.5" customHeight="1">
      <c r="A33" s="7"/>
      <c r="B33" s="50" t="s">
        <v>65</v>
      </c>
      <c r="C33" s="24" t="s">
        <v>66</v>
      </c>
      <c r="D33" s="24">
        <v>38</v>
      </c>
      <c r="E33" s="32">
        <f>490</f>
        <v>490</v>
      </c>
      <c r="F33" s="11">
        <f t="shared" si="1"/>
        <v>514.5</v>
      </c>
      <c r="G33" s="1"/>
      <c r="H33" s="1"/>
      <c r="I33" s="4"/>
      <c r="J33" s="46"/>
      <c r="L33" s="12"/>
    </row>
    <row r="34" spans="1:12" ht="13.5" customHeight="1">
      <c r="A34" s="7"/>
      <c r="B34" s="47" t="s">
        <v>67</v>
      </c>
      <c r="C34" s="13" t="s">
        <v>68</v>
      </c>
      <c r="D34" s="13" t="s">
        <v>54</v>
      </c>
      <c r="E34" s="14">
        <v>460</v>
      </c>
      <c r="F34" s="11">
        <f t="shared" si="1"/>
        <v>483</v>
      </c>
      <c r="G34" s="1"/>
      <c r="H34" s="1"/>
      <c r="I34" s="4"/>
      <c r="J34" s="46"/>
      <c r="L34" s="12"/>
    </row>
    <row r="35" spans="1:12" ht="13.5" customHeight="1">
      <c r="A35" s="7"/>
      <c r="B35" s="47" t="s">
        <v>69</v>
      </c>
      <c r="C35" s="13" t="s">
        <v>70</v>
      </c>
      <c r="D35" s="13" t="s">
        <v>22</v>
      </c>
      <c r="E35" s="14">
        <v>460</v>
      </c>
      <c r="F35" s="11">
        <f t="shared" si="1"/>
        <v>483</v>
      </c>
      <c r="G35" s="1"/>
      <c r="H35" s="1"/>
      <c r="I35" s="4"/>
      <c r="J35" s="46"/>
      <c r="L35" s="12"/>
    </row>
    <row r="36" spans="1:12" ht="13.5" customHeight="1">
      <c r="A36" s="7"/>
      <c r="B36" s="49" t="s">
        <v>71</v>
      </c>
      <c r="C36" s="19" t="s">
        <v>72</v>
      </c>
      <c r="D36" s="16" t="s">
        <v>10</v>
      </c>
      <c r="E36" s="23">
        <v>290</v>
      </c>
      <c r="F36" s="11">
        <f t="shared" si="1"/>
        <v>304.5</v>
      </c>
      <c r="G36" s="1"/>
      <c r="H36" s="1"/>
      <c r="I36" s="4"/>
      <c r="J36" s="46"/>
      <c r="L36" s="12"/>
    </row>
    <row r="37" spans="1:12" ht="13.5" customHeight="1">
      <c r="A37" s="7"/>
      <c r="B37" s="48" t="s">
        <v>73</v>
      </c>
      <c r="C37" s="15" t="s">
        <v>74</v>
      </c>
      <c r="D37" s="16" t="s">
        <v>25</v>
      </c>
      <c r="E37" s="17">
        <v>580</v>
      </c>
      <c r="F37" s="11">
        <f t="shared" si="1"/>
        <v>609</v>
      </c>
      <c r="G37" s="1"/>
      <c r="H37" s="1"/>
      <c r="I37" s="4"/>
      <c r="J37" s="46"/>
      <c r="L37" s="12"/>
    </row>
    <row r="38" spans="1:12" ht="13.5" customHeight="1">
      <c r="A38" s="7"/>
      <c r="B38" s="48" t="s">
        <v>75</v>
      </c>
      <c r="C38" s="15" t="s">
        <v>76</v>
      </c>
      <c r="D38" s="15" t="s">
        <v>77</v>
      </c>
      <c r="E38" s="17">
        <v>620</v>
      </c>
      <c r="F38" s="11">
        <f t="shared" si="1"/>
        <v>651</v>
      </c>
      <c r="G38" s="1"/>
      <c r="H38" s="1"/>
      <c r="I38" s="4"/>
      <c r="J38" s="46"/>
      <c r="L38" s="12"/>
    </row>
    <row r="39" spans="1:12" ht="13.5" customHeight="1">
      <c r="A39" s="7"/>
      <c r="B39" s="48" t="s">
        <v>20</v>
      </c>
      <c r="C39" s="22" t="s">
        <v>21</v>
      </c>
      <c r="D39" s="15" t="s">
        <v>22</v>
      </c>
      <c r="E39" s="17">
        <v>950</v>
      </c>
      <c r="F39" s="11">
        <f t="shared" si="1"/>
        <v>997.5</v>
      </c>
      <c r="G39" s="1"/>
      <c r="H39" s="1"/>
      <c r="I39" s="4"/>
      <c r="J39" s="46"/>
      <c r="L39" s="12"/>
    </row>
    <row r="40" spans="1:12" ht="13.5" customHeight="1">
      <c r="A40" s="7"/>
      <c r="B40" s="49" t="s">
        <v>78</v>
      </c>
      <c r="C40" s="19" t="s">
        <v>79</v>
      </c>
      <c r="D40" s="19" t="s">
        <v>77</v>
      </c>
      <c r="E40" s="23">
        <v>390</v>
      </c>
      <c r="F40" s="11">
        <f t="shared" si="1"/>
        <v>409.5</v>
      </c>
      <c r="G40" s="1"/>
      <c r="H40" s="1"/>
      <c r="I40" s="4"/>
      <c r="J40" s="46"/>
      <c r="L40" s="12"/>
    </row>
    <row r="41" spans="1:12" ht="13.5" customHeight="1">
      <c r="A41" s="7"/>
      <c r="B41" s="50" t="s">
        <v>80</v>
      </c>
      <c r="C41" s="19" t="s">
        <v>81</v>
      </c>
      <c r="D41" s="24" t="s">
        <v>10</v>
      </c>
      <c r="E41" s="20">
        <v>650</v>
      </c>
      <c r="F41" s="11">
        <f t="shared" si="1"/>
        <v>682.5</v>
      </c>
      <c r="G41" s="1"/>
      <c r="H41" s="1"/>
      <c r="I41" s="4"/>
      <c r="J41" s="46"/>
      <c r="L41" s="12"/>
    </row>
    <row r="42" spans="1:12" ht="13.5" customHeight="1">
      <c r="A42" s="7"/>
      <c r="B42" s="55" t="s">
        <v>82</v>
      </c>
      <c r="C42" s="16" t="s">
        <v>83</v>
      </c>
      <c r="D42" s="16" t="s">
        <v>25</v>
      </c>
      <c r="E42" s="30">
        <v>290</v>
      </c>
      <c r="F42" s="11">
        <f t="shared" si="1"/>
        <v>304.5</v>
      </c>
      <c r="G42" s="1"/>
      <c r="H42" s="1"/>
      <c r="I42" s="4"/>
      <c r="J42" s="46"/>
      <c r="L42" s="12"/>
    </row>
    <row r="43" spans="1:12" ht="13.5" customHeight="1">
      <c r="A43" s="7"/>
      <c r="B43" s="56" t="s">
        <v>84</v>
      </c>
      <c r="C43" s="33" t="s">
        <v>85</v>
      </c>
      <c r="D43" s="33" t="s">
        <v>54</v>
      </c>
      <c r="E43" s="39">
        <v>550</v>
      </c>
      <c r="F43" s="11">
        <f t="shared" si="1"/>
        <v>577.5</v>
      </c>
      <c r="G43" s="1"/>
      <c r="H43" s="1"/>
      <c r="I43" s="4"/>
      <c r="J43" s="46"/>
      <c r="L43" s="12"/>
    </row>
    <row r="44" spans="1:12" ht="13.5" customHeight="1">
      <c r="A44" s="7"/>
      <c r="B44" s="48" t="s">
        <v>95</v>
      </c>
      <c r="C44" s="15" t="s">
        <v>96</v>
      </c>
      <c r="D44" s="16" t="s">
        <v>10</v>
      </c>
      <c r="E44" s="40">
        <v>350</v>
      </c>
      <c r="F44" s="11">
        <f t="shared" si="1"/>
        <v>367.5</v>
      </c>
      <c r="G44" s="1"/>
      <c r="H44" s="1"/>
      <c r="I44" s="4"/>
      <c r="J44" s="46"/>
      <c r="L44" s="12"/>
    </row>
    <row r="45" spans="1:12" ht="13.5" customHeight="1">
      <c r="A45" s="7"/>
      <c r="B45" s="48" t="s">
        <v>73</v>
      </c>
      <c r="C45" s="15" t="s">
        <v>74</v>
      </c>
      <c r="D45" s="33" t="s">
        <v>10</v>
      </c>
      <c r="E45" s="40">
        <v>580</v>
      </c>
      <c r="F45" s="11">
        <f t="shared" si="1"/>
        <v>609</v>
      </c>
      <c r="G45" s="1"/>
      <c r="H45" s="1"/>
      <c r="I45" s="4"/>
      <c r="J45" s="46"/>
      <c r="L45" s="12"/>
    </row>
    <row r="46" spans="1:12" ht="13.5" customHeight="1">
      <c r="A46" s="7"/>
      <c r="B46" s="50" t="s">
        <v>65</v>
      </c>
      <c r="C46" s="24" t="s">
        <v>66</v>
      </c>
      <c r="D46" s="24">
        <v>42</v>
      </c>
      <c r="E46" s="32">
        <f>490</f>
        <v>490</v>
      </c>
      <c r="F46" s="11">
        <f t="shared" si="1"/>
        <v>514.5</v>
      </c>
      <c r="G46" s="1"/>
      <c r="H46" s="1"/>
      <c r="I46" s="4"/>
      <c r="J46" s="46"/>
      <c r="L46" s="12"/>
    </row>
    <row r="47" spans="1:12" ht="13.5" customHeight="1">
      <c r="A47" s="7"/>
      <c r="B47" s="48" t="s">
        <v>75</v>
      </c>
      <c r="C47" s="15" t="s">
        <v>76</v>
      </c>
      <c r="D47" s="15" t="s">
        <v>25</v>
      </c>
      <c r="E47" s="17">
        <v>620</v>
      </c>
      <c r="F47" s="11">
        <f t="shared" si="1"/>
        <v>651</v>
      </c>
      <c r="G47" s="1"/>
      <c r="H47" s="1"/>
      <c r="I47" s="4"/>
      <c r="J47" s="46"/>
      <c r="L47" s="12"/>
    </row>
    <row r="48" spans="1:12" ht="13.5" customHeight="1">
      <c r="A48" s="7"/>
      <c r="B48" s="57"/>
      <c r="C48" s="41"/>
      <c r="D48" s="42"/>
      <c r="E48" s="43"/>
      <c r="F48" s="11">
        <f t="shared" si="0"/>
        <v>0</v>
      </c>
      <c r="G48" s="1"/>
      <c r="H48" s="1"/>
      <c r="I48" s="4"/>
      <c r="J48" s="46"/>
      <c r="L48" s="12"/>
    </row>
    <row r="49" spans="1:12" ht="13.5" customHeight="1">
      <c r="A49" s="7" t="s">
        <v>97</v>
      </c>
      <c r="B49" s="58" t="s">
        <v>98</v>
      </c>
      <c r="C49" s="13" t="s">
        <v>99</v>
      </c>
      <c r="D49" s="34">
        <v>34</v>
      </c>
      <c r="E49" s="44">
        <v>550</v>
      </c>
      <c r="F49" s="11">
        <f t="shared" si="0"/>
        <v>632.5</v>
      </c>
      <c r="G49" s="1">
        <v>633</v>
      </c>
      <c r="H49" s="1">
        <v>15</v>
      </c>
      <c r="I49" s="4">
        <f>G49+H49</f>
        <v>648</v>
      </c>
      <c r="J49" s="46">
        <v>633</v>
      </c>
      <c r="K49" t="s">
        <v>86</v>
      </c>
      <c r="L49" s="12">
        <f>I49-J49</f>
        <v>15</v>
      </c>
    </row>
    <row r="50" spans="1:12" ht="13.5" customHeight="1">
      <c r="A50" s="7"/>
      <c r="B50" s="57"/>
      <c r="C50" s="41"/>
      <c r="D50" s="42"/>
      <c r="E50" s="43"/>
      <c r="F50" s="11">
        <f t="shared" si="0"/>
        <v>0</v>
      </c>
      <c r="G50" s="1"/>
      <c r="H50" s="1"/>
      <c r="I50" s="4"/>
      <c r="J50" s="46"/>
      <c r="L50" s="12"/>
    </row>
    <row r="51" spans="1:12" ht="13.5" customHeight="1">
      <c r="A51" s="7" t="s">
        <v>100</v>
      </c>
      <c r="B51" s="55" t="s">
        <v>101</v>
      </c>
      <c r="C51" s="16" t="s">
        <v>102</v>
      </c>
      <c r="D51" s="16" t="s">
        <v>77</v>
      </c>
      <c r="E51" s="30">
        <v>320</v>
      </c>
      <c r="F51" s="11">
        <f t="shared" si="0"/>
        <v>368</v>
      </c>
      <c r="G51" s="4">
        <f>F51+F52</f>
        <v>1035</v>
      </c>
      <c r="H51" s="4">
        <v>30</v>
      </c>
      <c r="I51" s="4">
        <f>G51+H51</f>
        <v>1065</v>
      </c>
      <c r="J51" s="46">
        <v>1050</v>
      </c>
      <c r="K51" t="s">
        <v>87</v>
      </c>
      <c r="L51" s="12">
        <f>I51-J51</f>
        <v>15</v>
      </c>
    </row>
    <row r="52" spans="1:12" ht="13.5" customHeight="1">
      <c r="A52" s="7"/>
      <c r="B52" s="48" t="s">
        <v>73</v>
      </c>
      <c r="C52" s="15" t="s">
        <v>74</v>
      </c>
      <c r="D52" s="33" t="s">
        <v>77</v>
      </c>
      <c r="E52" s="17">
        <v>580</v>
      </c>
      <c r="F52" s="11">
        <f t="shared" si="0"/>
        <v>667</v>
      </c>
      <c r="G52" s="1"/>
      <c r="H52" s="1"/>
      <c r="I52" s="4"/>
      <c r="J52" s="46"/>
      <c r="L52" s="12"/>
    </row>
    <row r="53" spans="1:12" ht="13.5" customHeight="1">
      <c r="A53" s="7"/>
      <c r="B53" s="53"/>
      <c r="C53" s="15"/>
      <c r="D53" s="42"/>
      <c r="E53" s="17"/>
      <c r="F53" s="11">
        <f t="shared" si="0"/>
        <v>0</v>
      </c>
      <c r="G53" s="1"/>
      <c r="H53" s="1"/>
      <c r="I53" s="4"/>
      <c r="J53" s="46"/>
      <c r="L53" s="12"/>
    </row>
    <row r="54" spans="1:12" ht="13.5" customHeight="1">
      <c r="A54" s="7" t="s">
        <v>103</v>
      </c>
      <c r="B54" s="48" t="s">
        <v>104</v>
      </c>
      <c r="C54" s="15" t="s">
        <v>105</v>
      </c>
      <c r="D54" s="42" t="s">
        <v>13</v>
      </c>
      <c r="E54" s="17">
        <v>570</v>
      </c>
      <c r="F54" s="11">
        <f t="shared" si="0"/>
        <v>655.5</v>
      </c>
      <c r="G54" s="4">
        <f>F54+F55</f>
        <v>1403</v>
      </c>
      <c r="H54" s="4">
        <v>30</v>
      </c>
      <c r="I54" s="4">
        <f>G54+H54</f>
        <v>1433</v>
      </c>
      <c r="J54" s="46">
        <v>1403</v>
      </c>
      <c r="K54" t="s">
        <v>86</v>
      </c>
      <c r="L54" s="12">
        <f>I54-J54</f>
        <v>30</v>
      </c>
    </row>
    <row r="55" spans="1:12" ht="13.5" customHeight="1">
      <c r="A55" s="7"/>
      <c r="B55" s="48" t="s">
        <v>106</v>
      </c>
      <c r="C55" s="15" t="s">
        <v>107</v>
      </c>
      <c r="D55" s="42" t="s">
        <v>108</v>
      </c>
      <c r="E55" s="17">
        <v>650</v>
      </c>
      <c r="F55" s="11">
        <f t="shared" si="0"/>
        <v>747.4999999999999</v>
      </c>
      <c r="G55" s="1"/>
      <c r="H55" s="1"/>
      <c r="I55" s="4"/>
      <c r="J55" s="46"/>
      <c r="L55" s="12"/>
    </row>
    <row r="56" spans="1:12" ht="13.5" customHeight="1">
      <c r="A56" s="7"/>
      <c r="B56" s="53"/>
      <c r="C56" s="15"/>
      <c r="D56" s="42"/>
      <c r="E56" s="17"/>
      <c r="F56" s="11">
        <f t="shared" si="0"/>
        <v>0</v>
      </c>
      <c r="G56" s="1"/>
      <c r="H56" s="1"/>
      <c r="I56" s="4"/>
      <c r="J56" s="46"/>
      <c r="L56" s="1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2013-04-12T21:58:56Z</dcterms:modified>
  <cp:category/>
  <cp:version/>
  <cp:contentType/>
  <cp:contentStatus/>
</cp:coreProperties>
</file>