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80" windowHeight="9540" activeTab="0"/>
  </bookViews>
  <sheets>
    <sheet name="помп_40% лето_" sheetId="1" r:id="rId1"/>
  </sheets>
  <definedNames/>
  <calcPr fullCalcOnLoad="1"/>
</workbook>
</file>

<file path=xl/sharedStrings.xml><?xml version="1.0" encoding="utf-8"?>
<sst xmlns="http://schemas.openxmlformats.org/spreadsheetml/2006/main" count="382" uniqueCount="164">
  <si>
    <t>ник</t>
  </si>
  <si>
    <t>название/ссылка</t>
  </si>
  <si>
    <t>размер</t>
  </si>
  <si>
    <t>цвет</t>
  </si>
  <si>
    <t>за вычетом НДС, евро</t>
  </si>
  <si>
    <t>кол-во</t>
  </si>
  <si>
    <t>курс</t>
  </si>
  <si>
    <t>в рублях,
по курсу</t>
  </si>
  <si>
    <t>всего</t>
  </si>
  <si>
    <t>доставка</t>
  </si>
  <si>
    <t>оплата</t>
  </si>
  <si>
    <t xml:space="preserve"> + / -</t>
  </si>
  <si>
    <t>мамаАси</t>
  </si>
  <si>
    <t>http://www.pompdelux.com/en_GB/girl/pants/468/bjork-slimfit-jeans?focus=333</t>
  </si>
  <si>
    <t>116</t>
  </si>
  <si>
    <t>блу деним</t>
  </si>
  <si>
    <t>джинсы</t>
  </si>
  <si>
    <t>http://www.pompdelux.com/en_GB/girl/t-shirts/2520/nola-ls-tshirt?focus=1565</t>
  </si>
  <si>
    <t>122-128</t>
  </si>
  <si>
    <t>Colour: Rose</t>
  </si>
  <si>
    <t>водолазка</t>
  </si>
  <si>
    <t>http://www.pompdelux.com/en_GB/girl/leggings/2465/nola-leggings?focus=1557</t>
  </si>
  <si>
    <t>легги</t>
  </si>
  <si>
    <t>http://www.pompdelux.com/en_GB/girl/t-shirts/3246/viviann-tshirt</t>
  </si>
  <si>
    <t>офф вайт</t>
  </si>
  <si>
    <t>майка</t>
  </si>
  <si>
    <t>http://www.pompdelux.com/en_GB/girl/t-shirts/2195/leah-ls-tshirt?focus=1385</t>
  </si>
  <si>
    <t>блу</t>
  </si>
  <si>
    <t>майка длинный рукав полоску</t>
  </si>
  <si>
    <t>http://www.pompdelux.com/en_GB/girl/accessories/733/cecilia-socks</t>
  </si>
  <si>
    <t>27-30</t>
  </si>
  <si>
    <t>носки</t>
  </si>
  <si>
    <t>грей</t>
  </si>
  <si>
    <t>8</t>
  </si>
  <si>
    <t>Cecilia Little LEGGINGS</t>
  </si>
  <si>
    <t>92-98</t>
  </si>
  <si>
    <t>Khaki</t>
  </si>
  <si>
    <t>Cecilia SOCKS</t>
  </si>
  <si>
    <t>23-26</t>
  </si>
  <si>
    <t>Peach</t>
  </si>
  <si>
    <t>Eden Little DRESS</t>
  </si>
  <si>
    <t>86</t>
  </si>
  <si>
    <t>Yellow</t>
  </si>
  <si>
    <t>Nola Little LEGGINGS</t>
  </si>
  <si>
    <t>98</t>
  </si>
  <si>
    <t>Rose</t>
  </si>
  <si>
    <t>Shelly Little DRESS</t>
  </si>
  <si>
    <t>92</t>
  </si>
  <si>
    <t>Off White</t>
  </si>
  <si>
    <t>перечислила СледопытДАШЕ 26/06</t>
  </si>
  <si>
    <t>Suri Little DRESS</t>
  </si>
  <si>
    <t>Grey</t>
  </si>
  <si>
    <t>сб</t>
  </si>
  <si>
    <t>опл 14/06</t>
  </si>
  <si>
    <t>6</t>
  </si>
  <si>
    <t>Natali_Z</t>
  </si>
  <si>
    <t>Abigail Little DRESS</t>
  </si>
  <si>
    <t>Alma SOCKS</t>
  </si>
  <si>
    <t>Green</t>
  </si>
  <si>
    <t>Grey Melange</t>
  </si>
  <si>
    <t>Blue</t>
  </si>
  <si>
    <t>Jason SOCKS</t>
  </si>
  <si>
    <t>Camel</t>
  </si>
  <si>
    <t>Red</t>
  </si>
  <si>
    <t>13</t>
  </si>
  <si>
    <t>Mrs.Smith</t>
  </si>
  <si>
    <t>Dolph BAGGY PANTS</t>
  </si>
  <si>
    <t>122</t>
  </si>
  <si>
    <t>Honey</t>
  </si>
  <si>
    <t>128</t>
  </si>
  <si>
    <t>вернула 26/06</t>
  </si>
  <si>
    <t>Dolph BAGGY LONG SHORTS</t>
  </si>
  <si>
    <t>а</t>
  </si>
  <si>
    <t>доставка на всех</t>
  </si>
  <si>
    <t>списано</t>
  </si>
  <si>
    <t>-10 675.93 RUR</t>
  </si>
  <si>
    <t>вещей за минусом моих</t>
  </si>
  <si>
    <t>доставка на вещь</t>
  </si>
  <si>
    <t>EUR 12,94</t>
  </si>
  <si>
    <t>EUR 11,50</t>
  </si>
  <si>
    <t>EUR 2,86</t>
  </si>
  <si>
    <t>EUR 11,98</t>
  </si>
  <si>
    <t>EUR 7,66</t>
  </si>
  <si>
    <t>маика</t>
  </si>
  <si>
    <t>EUR 6,70</t>
  </si>
  <si>
    <t>Bjork SLIMFIT JEANS</t>
  </si>
  <si>
    <t>Blue Denim</t>
  </si>
  <si>
    <t>EUR 14,38</t>
  </si>
  <si>
    <t>я</t>
  </si>
  <si>
    <t>Leah LS TSHIRT</t>
  </si>
  <si>
    <t>Nola LEGGINGS</t>
  </si>
  <si>
    <t>EUR 7,18</t>
  </si>
  <si>
    <t>Nola LS TSHIRT</t>
  </si>
  <si>
    <t>Viviann TSHIRT</t>
  </si>
  <si>
    <t>8 моих</t>
  </si>
  <si>
    <t xml:space="preserve"> 1. только зеленые есть </t>
  </si>
  <si>
    <t xml:space="preserve">http://www.pompdelux.com/en_GB/little-girl/accessories/148/alma-socks?focus=131 </t>
  </si>
  <si>
    <t xml:space="preserve"> р-р 23-26 </t>
  </si>
  <si>
    <t xml:space="preserve"> цвета, каждого по паре </t>
  </si>
  <si>
    <t xml:space="preserve"> зеленые оранжевые розовые желтые </t>
  </si>
  <si>
    <t xml:space="preserve"> если каких-то цветов не будет, то можно этот цвет заменить этими аналогичных цветов </t>
  </si>
  <si>
    <t xml:space="preserve">http://www.pompdelux.com/en_GB/little-girl/accessories/148/alma-socks?focus=131 на замену эти положила http://www.pompdelux.com/en_GB/little-girl/accessories/733/cecilia-socks?focus=514 оранжевые </t>
  </si>
  <si>
    <t xml:space="preserve"> 2. оранжевые зеленые, и носки сесилия в цвете блу </t>
  </si>
  <si>
    <t xml:space="preserve"> р-р 27-30 </t>
  </si>
  <si>
    <t xml:space="preserve"> тоже самое </t>
  </si>
  <si>
    <t xml:space="preserve"> зеленые оранжевые розовые желтые по паре </t>
  </si>
  <si>
    <t xml:space="preserve"> если нету, то можно на замену ярким цветам цвета хаки или блю </t>
  </si>
  <si>
    <t xml:space="preserve"> 3. кэмел и ред </t>
  </si>
  <si>
    <t xml:space="preserve">http://www.pompdelux.com/en_GB/little-boy/accessories/1992/jason-socks?focus=1272 </t>
  </si>
  <si>
    <t xml:space="preserve"> цвет рыжие и красные </t>
  </si>
  <si>
    <t xml:space="preserve"> 4. нету </t>
  </si>
  <si>
    <t xml:space="preserve">http://www.pompdelux.com/en_GB/little-boy/accessories/2562/patrick-footies?focus=1594 </t>
  </si>
  <si>
    <t xml:space="preserve"> оба цвета. </t>
  </si>
  <si>
    <t xml:space="preserve"> ПЛАТЬЯ </t>
  </si>
  <si>
    <t xml:space="preserve"> 1. есть замена в цвете персик </t>
  </si>
  <si>
    <t xml:space="preserve"> р-р 86 и 98 обязательно в паре должны быть, то бишь одинаковые </t>
  </si>
  <si>
    <t xml:space="preserve">http://www.pompdelux.com/en_GB/little-girl/dresses/3043/suri-little-dress?focus=1881 </t>
  </si>
  <si>
    <t xml:space="preserve"> цвет роза </t>
  </si>
  <si>
    <t xml:space="preserve"> замена </t>
  </si>
  <si>
    <t xml:space="preserve">http://www.pompdelux.com/en_GB/little-girl/dresses/82/abigail-little-dress?focus=34 </t>
  </si>
  <si>
    <t xml:space="preserve"> оранж или розовое или зеленое в порядке предпочтения, если не будет в нужном цвете Suri </t>
  </si>
  <si>
    <t xml:space="preserve"> 2. есть </t>
  </si>
  <si>
    <t xml:space="preserve">http://www.pompdelux.com/en_GB/little-girl/dresses/1161/eden-little-dress?focus=766 </t>
  </si>
  <si>
    <t xml:space="preserve"> жёлтое </t>
  </si>
  <si>
    <t xml:space="preserve"> тоже если только в 2-х размерах 86 и 98.</t>
  </si>
  <si>
    <t xml:space="preserve"> 8. </t>
  </si>
  <si>
    <t xml:space="preserve"> Cecilia SOCKS </t>
  </si>
  <si>
    <t xml:space="preserve">http://www.pompdelux.com/en_GB/little-girl/accessories/733/cecilia-socks?focus=514 </t>
  </si>
  <si>
    <t xml:space="preserve"> Размер 23–26 хаки, грей меланж, блю, персик, роза по паре каждого цвета только серые и персик</t>
  </si>
  <si>
    <t xml:space="preserve">1. </t>
  </si>
  <si>
    <t xml:space="preserve"> Shelly Little DRESS </t>
  </si>
  <si>
    <t xml:space="preserve">http://www.pompdelux.com/en_GB/little-girl/dresses/2885/shelly-little-dress?focus=1784 </t>
  </si>
  <si>
    <t xml:space="preserve"> р-р 92 </t>
  </si>
  <si>
    <t xml:space="preserve"> белое или розовое, в порядке предпочтения. -- белое есть </t>
  </si>
  <si>
    <t xml:space="preserve"> 2. </t>
  </si>
  <si>
    <t xml:space="preserve"> Suri Little DRESS </t>
  </si>
  <si>
    <t xml:space="preserve"> грей( можно хаки, если нет) р-р 92 или 98 в каком р-ре будет. 92 грей есть </t>
  </si>
  <si>
    <t xml:space="preserve"> 3. </t>
  </si>
  <si>
    <t xml:space="preserve"> Eden Little DRESS </t>
  </si>
  <si>
    <t xml:space="preserve"> р-р 86 </t>
  </si>
  <si>
    <t xml:space="preserve"> жёлтое или хаки желтое есть </t>
  </si>
  <si>
    <t xml:space="preserve"> 4. </t>
  </si>
  <si>
    <t xml:space="preserve"> Gwynneth Little SS TSHIRT </t>
  </si>
  <si>
    <t xml:space="preserve">http://www.pompdelux.com/en_GB/little-girl/t-shirts-tops/1738/gwynneth-little-ss-tshirt?focus=1117 </t>
  </si>
  <si>
    <t xml:space="preserve"> зелёная </t>
  </si>
  <si>
    <t xml:space="preserve"> р-р 92 нет </t>
  </si>
  <si>
    <t xml:space="preserve"> 5. </t>
  </si>
  <si>
    <t xml:space="preserve"> Nola Little LEGGINGS </t>
  </si>
  <si>
    <t xml:space="preserve">http://www.pompdelux.com/en_GB/little-girl/leggings/2486/nola-little- </t>
  </si>
  <si>
    <t xml:space="preserve"> leggings?focus=1573 </t>
  </si>
  <si>
    <t xml:space="preserve"> р-р 98 и 92 </t>
  </si>
  <si>
    <t>92-й нет в корзине!</t>
  </si>
  <si>
    <t xml:space="preserve"> розовые и серые, две штуки разных размеров и цветов. 92 98 розовые (серых нет) и 92 в розовом же только не стала кластьв корзину, правильно?? </t>
  </si>
  <si>
    <t xml:space="preserve"> 6. </t>
  </si>
  <si>
    <t xml:space="preserve"> Scarlett Little LEGGINGS </t>
  </si>
  <si>
    <t xml:space="preserve">http://www.pompdelux.com/en_GB/little-girl/leggings/2830/scarlett-little-leggings?focus=1746 </t>
  </si>
  <si>
    <t xml:space="preserve"> р-р 98 санд только персик остался -- не положила </t>
  </si>
  <si>
    <t xml:space="preserve"> 7. </t>
  </si>
  <si>
    <t xml:space="preserve"> Cecilia Little LEGGINGS </t>
  </si>
  <si>
    <t xml:space="preserve">http://www.pompdelux.com/en_GB/little-girl/leggings/716/cecilia-little-leggings?focus=480 </t>
  </si>
  <si>
    <t xml:space="preserve"> р-р 92-98 в порядке предпочтения хаки, грей меланж, блю -- хаки есть </t>
  </si>
  <si>
    <t>и носков серых не хватило</t>
  </si>
  <si>
    <t xml:space="preserve"> Размер 23–26 </t>
  </si>
  <si>
    <t xml:space="preserve"> хаки, грей меланж, блю, персик, роза по паре каждого цвета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</si>
</sst>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_-[$€-2]\ * #,##0.00_-;\-[$€-2]\ * #,##0.00_-;_-[$€-2]\ * &quot;-&quot;??_-;_-@_-"/>
    <numFmt numFmtId="166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18" fillId="33" borderId="0" xfId="0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3" fontId="19" fillId="33" borderId="0" xfId="42" applyFont="1" applyFill="1" applyAlignment="1">
      <alignment horizontal="center" vertical="center" wrapText="1"/>
    </xf>
    <xf numFmtId="43" fontId="19" fillId="33" borderId="0" xfId="42" applyFont="1" applyFill="1" applyAlignment="1">
      <alignment horizontal="center" vertical="center"/>
    </xf>
    <xf numFmtId="43" fontId="18" fillId="33" borderId="0" xfId="42" applyFont="1" applyFill="1" applyAlignment="1">
      <alignment horizontal="center" vertical="center" wrapText="1"/>
    </xf>
    <xf numFmtId="40" fontId="42" fillId="33" borderId="0" xfId="42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34" fillId="0" borderId="0" xfId="52" applyFill="1" applyAlignment="1" applyProtection="1">
      <alignment horizontal="right"/>
      <protection/>
    </xf>
    <xf numFmtId="49" fontId="19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164" fontId="0" fillId="0" borderId="0" xfId="0" applyNumberFormat="1" applyFill="1" applyAlignment="1">
      <alignment wrapText="1"/>
    </xf>
    <xf numFmtId="43" fontId="19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43" fontId="18" fillId="0" borderId="0" xfId="42" applyFont="1" applyFill="1" applyBorder="1" applyAlignment="1">
      <alignment/>
    </xf>
    <xf numFmtId="43" fontId="43" fillId="0" borderId="0" xfId="42" applyFont="1" applyFill="1" applyAlignment="1">
      <alignment/>
    </xf>
    <xf numFmtId="0" fontId="18" fillId="0" borderId="0" xfId="0" applyFont="1" applyFill="1" applyAlignment="1">
      <alignment/>
    </xf>
    <xf numFmtId="43" fontId="18" fillId="0" borderId="0" xfId="42" applyFont="1" applyFill="1" applyAlignment="1">
      <alignment/>
    </xf>
    <xf numFmtId="40" fontId="42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4" fillId="0" borderId="10" xfId="52" applyFont="1" applyFill="1" applyBorder="1" applyAlignment="1" applyProtection="1">
      <alignment horizontal="right"/>
      <protection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164" fontId="0" fillId="0" borderId="10" xfId="0" applyNumberFormat="1" applyFill="1" applyBorder="1" applyAlignment="1">
      <alignment wrapText="1"/>
    </xf>
    <xf numFmtId="43" fontId="1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3" fontId="18" fillId="0" borderId="10" xfId="42" applyFont="1" applyFill="1" applyBorder="1" applyAlignment="1">
      <alignment/>
    </xf>
    <xf numFmtId="43" fontId="43" fillId="0" borderId="10" xfId="42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40" fontId="42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19" fillId="34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3" fontId="0" fillId="0" borderId="0" xfId="42" applyFont="1" applyFill="1" applyBorder="1" applyAlignment="1">
      <alignment/>
    </xf>
    <xf numFmtId="40" fontId="19" fillId="0" borderId="0" xfId="42" applyNumberFormat="1" applyFont="1" applyFill="1" applyAlignment="1">
      <alignment/>
    </xf>
    <xf numFmtId="40" fontId="19" fillId="0" borderId="0" xfId="42" applyNumberFormat="1" applyFont="1" applyFill="1" applyAlignment="1">
      <alignment/>
    </xf>
    <xf numFmtId="40" fontId="45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40" fontId="45" fillId="0" borderId="0" xfId="0" applyNumberFormat="1" applyFont="1" applyFill="1" applyAlignment="1">
      <alignment wrapText="1"/>
    </xf>
    <xf numFmtId="40" fontId="42" fillId="0" borderId="0" xfId="0" applyNumberFormat="1" applyFont="1" applyFill="1" applyAlignment="1">
      <alignment horizontal="center"/>
    </xf>
    <xf numFmtId="0" fontId="40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49" fontId="0" fillId="0" borderId="11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164" fontId="0" fillId="0" borderId="11" xfId="0" applyNumberFormat="1" applyFill="1" applyBorder="1" applyAlignment="1">
      <alignment wrapText="1"/>
    </xf>
    <xf numFmtId="43" fontId="19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3" fontId="0" fillId="0" borderId="11" xfId="42" applyFont="1" applyFill="1" applyBorder="1" applyAlignment="1">
      <alignment/>
    </xf>
    <xf numFmtId="43" fontId="19" fillId="0" borderId="11" xfId="0" applyNumberFormat="1" applyFont="1" applyFill="1" applyBorder="1" applyAlignment="1">
      <alignment/>
    </xf>
    <xf numFmtId="43" fontId="19" fillId="0" borderId="11" xfId="42" applyFont="1" applyFill="1" applyBorder="1" applyAlignment="1">
      <alignment/>
    </xf>
    <xf numFmtId="8" fontId="19" fillId="0" borderId="11" xfId="42" applyNumberFormat="1" applyFont="1" applyFill="1" applyBorder="1" applyAlignment="1">
      <alignment/>
    </xf>
    <xf numFmtId="43" fontId="19" fillId="0" borderId="11" xfId="42" applyFont="1" applyFill="1" applyBorder="1" applyAlignment="1">
      <alignment/>
    </xf>
    <xf numFmtId="40" fontId="42" fillId="0" borderId="11" xfId="42" applyNumberFormat="1" applyFont="1" applyFill="1" applyBorder="1" applyAlignment="1">
      <alignment/>
    </xf>
    <xf numFmtId="0" fontId="45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1" xfId="0" applyFont="1" applyFill="1" applyBorder="1" applyAlignment="1">
      <alignment horizontal="right"/>
    </xf>
    <xf numFmtId="49" fontId="19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43" fontId="19" fillId="0" borderId="0" xfId="42" applyFont="1" applyFill="1" applyBorder="1" applyAlignment="1">
      <alignment/>
    </xf>
    <xf numFmtId="43" fontId="19" fillId="0" borderId="0" xfId="42" applyFont="1" applyFill="1" applyAlignment="1">
      <alignment/>
    </xf>
    <xf numFmtId="43" fontId="19" fillId="0" borderId="11" xfId="42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1" fontId="19" fillId="34" borderId="12" xfId="42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43" fontId="19" fillId="0" borderId="12" xfId="0" applyNumberFormat="1" applyFont="1" applyFill="1" applyBorder="1" applyAlignment="1">
      <alignment horizontal="center"/>
    </xf>
    <xf numFmtId="43" fontId="0" fillId="0" borderId="0" xfId="42" applyFont="1" applyFill="1" applyAlignment="1">
      <alignment/>
    </xf>
    <xf numFmtId="0" fontId="41" fillId="0" borderId="0" xfId="0" applyFont="1" applyFill="1" applyBorder="1" applyAlignment="1">
      <alignment horizontal="right"/>
    </xf>
    <xf numFmtId="43" fontId="19" fillId="0" borderId="0" xfId="0" applyNumberFormat="1" applyFont="1" applyFill="1" applyAlignment="1">
      <alignment/>
    </xf>
    <xf numFmtId="43" fontId="19" fillId="0" borderId="0" xfId="42" applyFont="1" applyFill="1" applyAlignment="1">
      <alignment horizontal="left"/>
    </xf>
    <xf numFmtId="0" fontId="41" fillId="0" borderId="10" xfId="0" applyFont="1" applyFill="1" applyBorder="1" applyAlignment="1">
      <alignment horizontal="right"/>
    </xf>
    <xf numFmtId="1" fontId="19" fillId="0" borderId="10" xfId="42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/>
    </xf>
    <xf numFmtId="43" fontId="40" fillId="0" borderId="10" xfId="42" applyFont="1" applyFill="1" applyBorder="1" applyAlignment="1">
      <alignment/>
    </xf>
    <xf numFmtId="43" fontId="19" fillId="0" borderId="10" xfId="42" applyFont="1" applyFill="1" applyBorder="1" applyAlignment="1">
      <alignment/>
    </xf>
    <xf numFmtId="43" fontId="19" fillId="0" borderId="10" xfId="42" applyFont="1" applyFill="1" applyBorder="1" applyAlignment="1">
      <alignment/>
    </xf>
    <xf numFmtId="165" fontId="43" fillId="0" borderId="0" xfId="0" applyNumberFormat="1" applyFont="1" applyFill="1" applyAlignment="1">
      <alignment horizontal="center"/>
    </xf>
    <xf numFmtId="43" fontId="40" fillId="0" borderId="0" xfId="42" applyFont="1" applyFill="1" applyAlignment="1">
      <alignment/>
    </xf>
    <xf numFmtId="14" fontId="19" fillId="0" borderId="0" xfId="42" applyNumberFormat="1" applyFont="1" applyFill="1" applyAlignment="1">
      <alignment/>
    </xf>
    <xf numFmtId="43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3" fontId="0" fillId="0" borderId="0" xfId="0" applyNumberFormat="1" applyFill="1" applyAlignment="1">
      <alignment/>
    </xf>
    <xf numFmtId="43" fontId="41" fillId="0" borderId="0" xfId="0" applyNumberFormat="1" applyFont="1" applyFill="1" applyAlignment="1">
      <alignment/>
    </xf>
    <xf numFmtId="43" fontId="19" fillId="0" borderId="0" xfId="42" applyFont="1" applyFill="1" applyAlignment="1">
      <alignment/>
    </xf>
    <xf numFmtId="166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mpdelux.com/en_GB/girl/pants/468/bjork-slimfit-jeans?focus=33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5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5"/>
  <cols>
    <col min="1" max="1" width="9.7109375" style="23" customWidth="1"/>
    <col min="2" max="2" width="43.00390625" style="66" customWidth="1"/>
    <col min="3" max="3" width="13.28125" style="12" customWidth="1"/>
    <col min="4" max="4" width="18.7109375" style="38" customWidth="1"/>
    <col min="5" max="5" width="14.140625" style="95" customWidth="1"/>
    <col min="6" max="6" width="9.8515625" style="95" customWidth="1"/>
    <col min="7" max="7" width="8.57421875" style="23" customWidth="1"/>
    <col min="8" max="8" width="12.140625" style="20" bestFit="1" customWidth="1"/>
    <col min="9" max="9" width="11.140625" style="98" bestFit="1" customWidth="1"/>
    <col min="10" max="10" width="9.421875" style="73" customWidth="1"/>
    <col min="11" max="11" width="11.140625" style="20" bestFit="1" customWidth="1"/>
    <col min="12" max="12" width="4.140625" style="20" customWidth="1"/>
    <col min="13" max="13" width="12.28125" style="21" customWidth="1"/>
    <col min="14" max="14" width="17.7109375" style="23" customWidth="1"/>
    <col min="15" max="22" width="0" style="23" hidden="1" customWidth="1"/>
    <col min="23" max="16384" width="17.7109375" style="23" hidden="1" customWidth="1"/>
  </cols>
  <sheetData>
    <row r="1" spans="1:13" s="9" customFormat="1" ht="30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1" t="s">
        <v>6</v>
      </c>
      <c r="H1" s="1" t="s">
        <v>7</v>
      </c>
      <c r="I1" s="5" t="s">
        <v>8</v>
      </c>
      <c r="J1" s="6" t="s">
        <v>9</v>
      </c>
      <c r="K1" s="7" t="s">
        <v>10</v>
      </c>
      <c r="L1" s="7"/>
      <c r="M1" s="8" t="s">
        <v>11</v>
      </c>
    </row>
    <row r="2" spans="1:13" s="22" customFormat="1" ht="15">
      <c r="A2" s="10" t="s">
        <v>12</v>
      </c>
      <c r="B2" s="11" t="s">
        <v>13</v>
      </c>
      <c r="C2" s="12" t="s">
        <v>14</v>
      </c>
      <c r="D2" s="13" t="s">
        <v>15</v>
      </c>
      <c r="E2" s="14">
        <v>14.38</v>
      </c>
      <c r="F2" s="15">
        <v>1</v>
      </c>
      <c r="G2" s="16">
        <v>44.62062191757921</v>
      </c>
      <c r="H2" s="17">
        <f aca="true" t="shared" si="0" ref="H2:H34">E2*G2*F2</f>
        <v>641.6445431747891</v>
      </c>
      <c r="I2" s="18" t="s">
        <v>16</v>
      </c>
      <c r="J2" s="19"/>
      <c r="K2" s="20"/>
      <c r="L2" s="20"/>
      <c r="M2" s="21"/>
    </row>
    <row r="3" spans="1:13" s="22" customFormat="1" ht="15">
      <c r="A3" s="10" t="s">
        <v>12</v>
      </c>
      <c r="B3" s="11" t="s">
        <v>17</v>
      </c>
      <c r="C3" s="12" t="s">
        <v>18</v>
      </c>
      <c r="D3" s="13" t="s">
        <v>19</v>
      </c>
      <c r="E3" s="14">
        <v>6.7</v>
      </c>
      <c r="F3" s="15">
        <v>1</v>
      </c>
      <c r="G3" s="16">
        <v>44.62062191757921</v>
      </c>
      <c r="H3" s="17">
        <f t="shared" si="0"/>
        <v>298.9581668477807</v>
      </c>
      <c r="I3" s="18" t="s">
        <v>20</v>
      </c>
      <c r="J3" s="19"/>
      <c r="K3" s="20"/>
      <c r="L3" s="20"/>
      <c r="M3" s="21"/>
    </row>
    <row r="4" spans="1:13" s="22" customFormat="1" ht="15">
      <c r="A4" s="10" t="s">
        <v>12</v>
      </c>
      <c r="B4" s="11" t="s">
        <v>21</v>
      </c>
      <c r="C4" s="12" t="s">
        <v>18</v>
      </c>
      <c r="D4" s="13" t="s">
        <v>19</v>
      </c>
      <c r="E4" s="14">
        <v>7.2</v>
      </c>
      <c r="F4" s="15">
        <v>1</v>
      </c>
      <c r="G4" s="16">
        <v>44.62062191757921</v>
      </c>
      <c r="H4" s="17">
        <f>E4*G4*F4</f>
        <v>321.2684778065703</v>
      </c>
      <c r="I4" s="18" t="s">
        <v>22</v>
      </c>
      <c r="J4" s="19"/>
      <c r="K4" s="20"/>
      <c r="L4" s="20"/>
      <c r="M4" s="21"/>
    </row>
    <row r="5" spans="1:13" s="22" customFormat="1" ht="15">
      <c r="A5" s="10" t="s">
        <v>12</v>
      </c>
      <c r="B5" s="11" t="s">
        <v>23</v>
      </c>
      <c r="C5" s="12" t="s">
        <v>18</v>
      </c>
      <c r="D5" s="13" t="s">
        <v>24</v>
      </c>
      <c r="E5" s="14">
        <f>(13.5/2)/1.25</f>
        <v>5.4</v>
      </c>
      <c r="F5" s="15">
        <v>1</v>
      </c>
      <c r="G5" s="16">
        <v>44.62062191757921</v>
      </c>
      <c r="H5" s="17">
        <f t="shared" si="0"/>
        <v>240.95135835492775</v>
      </c>
      <c r="I5" s="18" t="s">
        <v>25</v>
      </c>
      <c r="J5" s="19"/>
      <c r="K5" s="23"/>
      <c r="L5" s="20"/>
      <c r="M5" s="21"/>
    </row>
    <row r="6" spans="1:13" s="22" customFormat="1" ht="15">
      <c r="A6" s="10" t="s">
        <v>12</v>
      </c>
      <c r="B6" s="11" t="s">
        <v>23</v>
      </c>
      <c r="C6" s="12" t="s">
        <v>18</v>
      </c>
      <c r="D6" s="13" t="s">
        <v>19</v>
      </c>
      <c r="E6" s="14">
        <f>(16.5/2)/1.25</f>
        <v>6.6</v>
      </c>
      <c r="F6" s="15">
        <v>1</v>
      </c>
      <c r="G6" s="16">
        <v>44.62062191757921</v>
      </c>
      <c r="H6" s="17">
        <f t="shared" si="0"/>
        <v>294.49610465602274</v>
      </c>
      <c r="I6" s="18" t="s">
        <v>25</v>
      </c>
      <c r="J6" s="19"/>
      <c r="K6" s="23"/>
      <c r="L6" s="20"/>
      <c r="M6" s="21"/>
    </row>
    <row r="7" spans="1:13" s="22" customFormat="1" ht="15">
      <c r="A7" s="10" t="s">
        <v>12</v>
      </c>
      <c r="B7" s="11" t="s">
        <v>26</v>
      </c>
      <c r="C7" s="12" t="s">
        <v>18</v>
      </c>
      <c r="D7" s="13" t="s">
        <v>27</v>
      </c>
      <c r="E7" s="14">
        <v>7.66</v>
      </c>
      <c r="F7" s="15">
        <v>1</v>
      </c>
      <c r="G7" s="16">
        <v>44.62062191757921</v>
      </c>
      <c r="H7" s="17">
        <f>E7*G7*F7</f>
        <v>341.7939638886567</v>
      </c>
      <c r="I7" s="18" t="s">
        <v>28</v>
      </c>
      <c r="J7" s="19"/>
      <c r="K7" s="23"/>
      <c r="L7" s="20"/>
      <c r="M7" s="21"/>
    </row>
    <row r="8" spans="1:13" s="22" customFormat="1" ht="15">
      <c r="A8" s="10" t="s">
        <v>12</v>
      </c>
      <c r="B8" s="11" t="s">
        <v>29</v>
      </c>
      <c r="C8" s="12" t="s">
        <v>30</v>
      </c>
      <c r="D8" s="13" t="s">
        <v>27</v>
      </c>
      <c r="E8" s="14">
        <v>2.86</v>
      </c>
      <c r="F8" s="15">
        <v>1</v>
      </c>
      <c r="G8" s="16">
        <v>44.62062191757921</v>
      </c>
      <c r="H8" s="17">
        <f t="shared" si="0"/>
        <v>127.61497868427652</v>
      </c>
      <c r="I8" s="18" t="s">
        <v>31</v>
      </c>
      <c r="J8" s="19"/>
      <c r="K8" s="20"/>
      <c r="L8" s="20"/>
      <c r="M8" s="21"/>
    </row>
    <row r="9" spans="1:13" s="22" customFormat="1" ht="15.75" thickBot="1">
      <c r="A9" s="24" t="s">
        <v>12</v>
      </c>
      <c r="B9" s="25" t="s">
        <v>29</v>
      </c>
      <c r="C9" s="26" t="s">
        <v>30</v>
      </c>
      <c r="D9" s="27" t="s">
        <v>32</v>
      </c>
      <c r="E9" s="28">
        <v>2.86</v>
      </c>
      <c r="F9" s="29">
        <v>1</v>
      </c>
      <c r="G9" s="30">
        <v>44.62062191757921</v>
      </c>
      <c r="H9" s="31">
        <f t="shared" si="0"/>
        <v>127.61497868427652</v>
      </c>
      <c r="I9" s="32" t="s">
        <v>31</v>
      </c>
      <c r="J9" s="33"/>
      <c r="K9" s="34"/>
      <c r="L9" s="31"/>
      <c r="M9" s="35"/>
    </row>
    <row r="10" spans="1:13" s="22" customFormat="1" ht="15.75" thickTop="1">
      <c r="A10" s="16" t="s">
        <v>8</v>
      </c>
      <c r="B10" s="36"/>
      <c r="C10" s="37" t="s">
        <v>33</v>
      </c>
      <c r="D10" s="38"/>
      <c r="E10" s="15"/>
      <c r="F10" s="15"/>
      <c r="G10" s="22">
        <v>44.62062191757921</v>
      </c>
      <c r="H10" s="39">
        <f t="shared" si="0"/>
        <v>0</v>
      </c>
      <c r="I10" s="40">
        <f>SUM(H2:H9)</f>
        <v>2394.3425720973005</v>
      </c>
      <c r="J10" s="41"/>
      <c r="K10" s="20"/>
      <c r="L10" s="20"/>
      <c r="M10" s="42"/>
    </row>
    <row r="11" spans="1:13" s="46" customFormat="1" ht="15">
      <c r="A11" s="43" t="s">
        <v>25</v>
      </c>
      <c r="B11" s="44" t="s">
        <v>34</v>
      </c>
      <c r="C11" s="45" t="s">
        <v>35</v>
      </c>
      <c r="D11" s="46" t="s">
        <v>36</v>
      </c>
      <c r="E11" s="14">
        <v>7.66</v>
      </c>
      <c r="F11" s="15">
        <v>1</v>
      </c>
      <c r="G11" s="22">
        <v>44.62062191757921</v>
      </c>
      <c r="H11" s="39">
        <f>E11*G11*F11</f>
        <v>341.7939638886567</v>
      </c>
      <c r="J11" s="19"/>
      <c r="M11" s="47"/>
    </row>
    <row r="12" spans="1:13" s="46" customFormat="1" ht="15">
      <c r="A12" s="43" t="s">
        <v>25</v>
      </c>
      <c r="B12" s="44" t="s">
        <v>37</v>
      </c>
      <c r="C12" s="45" t="s">
        <v>38</v>
      </c>
      <c r="D12" s="46" t="s">
        <v>39</v>
      </c>
      <c r="E12" s="14">
        <v>2.86</v>
      </c>
      <c r="F12" s="15">
        <v>1</v>
      </c>
      <c r="G12" s="22">
        <v>44.62062191757921</v>
      </c>
      <c r="H12" s="39">
        <f t="shared" si="0"/>
        <v>127.61497868427652</v>
      </c>
      <c r="J12" s="19"/>
      <c r="M12" s="47"/>
    </row>
    <row r="13" spans="1:13" s="46" customFormat="1" ht="15">
      <c r="A13" s="43" t="s">
        <v>25</v>
      </c>
      <c r="B13" s="44" t="s">
        <v>40</v>
      </c>
      <c r="C13" s="45" t="s">
        <v>41</v>
      </c>
      <c r="D13" s="46" t="s">
        <v>42</v>
      </c>
      <c r="E13" s="14">
        <v>11.98</v>
      </c>
      <c r="F13" s="15">
        <v>1</v>
      </c>
      <c r="G13" s="22">
        <v>44.62062191757921</v>
      </c>
      <c r="H13" s="39">
        <f t="shared" si="0"/>
        <v>534.5550505725989</v>
      </c>
      <c r="J13" s="19"/>
      <c r="M13" s="47"/>
    </row>
    <row r="14" spans="1:13" s="46" customFormat="1" ht="15">
      <c r="A14" s="43" t="s">
        <v>25</v>
      </c>
      <c r="B14" s="44" t="s">
        <v>43</v>
      </c>
      <c r="C14" s="45" t="s">
        <v>44</v>
      </c>
      <c r="D14" s="46" t="s">
        <v>45</v>
      </c>
      <c r="E14" s="14">
        <v>6.7</v>
      </c>
      <c r="F14" s="15">
        <v>1</v>
      </c>
      <c r="G14" s="22">
        <v>44.62062191757921</v>
      </c>
      <c r="H14" s="39">
        <f t="shared" si="0"/>
        <v>298.9581668477807</v>
      </c>
      <c r="J14" s="19"/>
      <c r="M14" s="47"/>
    </row>
    <row r="15" spans="1:13" s="46" customFormat="1" ht="15">
      <c r="A15" s="43" t="s">
        <v>25</v>
      </c>
      <c r="B15" s="44" t="s">
        <v>46</v>
      </c>
      <c r="C15" s="45" t="s">
        <v>47</v>
      </c>
      <c r="D15" s="46" t="s">
        <v>48</v>
      </c>
      <c r="E15" s="14">
        <v>12.94</v>
      </c>
      <c r="F15" s="15">
        <v>1</v>
      </c>
      <c r="G15" s="22">
        <v>44.62062191757921</v>
      </c>
      <c r="H15" s="39">
        <f t="shared" si="0"/>
        <v>577.3908476134749</v>
      </c>
      <c r="J15" s="19"/>
      <c r="M15" s="48" t="s">
        <v>49</v>
      </c>
    </row>
    <row r="16" spans="1:14" s="16" customFormat="1" ht="15">
      <c r="A16" s="49" t="s">
        <v>25</v>
      </c>
      <c r="B16" s="50" t="s">
        <v>50</v>
      </c>
      <c r="C16" s="51" t="s">
        <v>47</v>
      </c>
      <c r="D16" s="52" t="s">
        <v>51</v>
      </c>
      <c r="E16" s="53">
        <v>11.5</v>
      </c>
      <c r="F16" s="54">
        <v>1</v>
      </c>
      <c r="G16" s="55">
        <v>44.62062191757921</v>
      </c>
      <c r="H16" s="56">
        <f t="shared" si="0"/>
        <v>513.1371520521609</v>
      </c>
      <c r="I16" s="57">
        <f>SUM(H11:H16)</f>
        <v>2393.450159658949</v>
      </c>
      <c r="J16" s="58">
        <f>C17*$H$42*G17</f>
        <v>243.38521045952294</v>
      </c>
      <c r="K16" s="59">
        <v>8000</v>
      </c>
      <c r="L16" s="60" t="s">
        <v>52</v>
      </c>
      <c r="M16" s="61">
        <f>K16-J16-I16-I30-J30</f>
        <v>1591.9107938112197</v>
      </c>
      <c r="N16" s="62" t="s">
        <v>53</v>
      </c>
    </row>
    <row r="17" spans="1:14" s="22" customFormat="1" ht="15">
      <c r="A17" s="63" t="s">
        <v>8</v>
      </c>
      <c r="B17" s="64"/>
      <c r="C17" s="37" t="s">
        <v>54</v>
      </c>
      <c r="D17" s="38"/>
      <c r="E17" s="15"/>
      <c r="F17" s="15"/>
      <c r="G17" s="22">
        <v>44.62062191757921</v>
      </c>
      <c r="H17" s="39"/>
      <c r="M17" s="21"/>
      <c r="N17" s="65"/>
    </row>
    <row r="18" spans="1:13" s="46" customFormat="1" ht="15">
      <c r="A18" s="10" t="s">
        <v>55</v>
      </c>
      <c r="B18" s="66" t="s">
        <v>56</v>
      </c>
      <c r="C18" s="12" t="s">
        <v>41</v>
      </c>
      <c r="D18" s="38" t="s">
        <v>39</v>
      </c>
      <c r="E18" s="14">
        <v>11.5</v>
      </c>
      <c r="F18" s="15">
        <v>1</v>
      </c>
      <c r="G18" s="22">
        <v>44.62062191757921</v>
      </c>
      <c r="H18" s="39">
        <f t="shared" si="0"/>
        <v>513.1371520521609</v>
      </c>
      <c r="J18" s="67"/>
      <c r="M18" s="47"/>
    </row>
    <row r="19" spans="1:13" s="46" customFormat="1" ht="15">
      <c r="A19" s="10" t="s">
        <v>55</v>
      </c>
      <c r="B19" s="66" t="s">
        <v>56</v>
      </c>
      <c r="C19" s="12" t="s">
        <v>44</v>
      </c>
      <c r="D19" s="38" t="s">
        <v>39</v>
      </c>
      <c r="E19" s="14">
        <v>11.5</v>
      </c>
      <c r="F19" s="15">
        <v>1</v>
      </c>
      <c r="G19" s="22">
        <v>44.62062191757921</v>
      </c>
      <c r="H19" s="39">
        <f t="shared" si="0"/>
        <v>513.1371520521609</v>
      </c>
      <c r="J19" s="67"/>
      <c r="M19" s="47"/>
    </row>
    <row r="20" spans="1:13" s="46" customFormat="1" ht="15">
      <c r="A20" s="10" t="s">
        <v>55</v>
      </c>
      <c r="B20" s="66" t="s">
        <v>57</v>
      </c>
      <c r="C20" s="12" t="s">
        <v>38</v>
      </c>
      <c r="D20" s="38" t="s">
        <v>58</v>
      </c>
      <c r="E20" s="14">
        <v>2.86</v>
      </c>
      <c r="F20" s="15">
        <v>1</v>
      </c>
      <c r="G20" s="22">
        <v>44.62062191757921</v>
      </c>
      <c r="H20" s="39">
        <f t="shared" si="0"/>
        <v>127.61497868427652</v>
      </c>
      <c r="J20" s="67"/>
      <c r="M20" s="47"/>
    </row>
    <row r="21" spans="1:13" s="46" customFormat="1" ht="15">
      <c r="A21" s="10" t="s">
        <v>55</v>
      </c>
      <c r="B21" s="66" t="s">
        <v>57</v>
      </c>
      <c r="C21" s="12" t="s">
        <v>30</v>
      </c>
      <c r="D21" s="38" t="s">
        <v>58</v>
      </c>
      <c r="E21" s="14">
        <v>2.86</v>
      </c>
      <c r="F21" s="15">
        <v>1</v>
      </c>
      <c r="G21" s="22">
        <v>44.62062191757921</v>
      </c>
      <c r="H21" s="39">
        <f t="shared" si="0"/>
        <v>127.61497868427652</v>
      </c>
      <c r="J21" s="67"/>
      <c r="M21" s="47"/>
    </row>
    <row r="22" spans="1:13" s="46" customFormat="1" ht="15">
      <c r="A22" s="10" t="s">
        <v>55</v>
      </c>
      <c r="B22" s="66" t="s">
        <v>57</v>
      </c>
      <c r="C22" s="12" t="s">
        <v>30</v>
      </c>
      <c r="D22" s="38" t="s">
        <v>39</v>
      </c>
      <c r="E22" s="14">
        <v>2.86</v>
      </c>
      <c r="F22" s="15">
        <v>1</v>
      </c>
      <c r="G22" s="22">
        <v>44.62062191757921</v>
      </c>
      <c r="H22" s="39">
        <f t="shared" si="0"/>
        <v>127.61497868427652</v>
      </c>
      <c r="J22" s="67"/>
      <c r="M22" s="47"/>
    </row>
    <row r="23" spans="1:13" s="46" customFormat="1" ht="15">
      <c r="A23" s="10" t="s">
        <v>55</v>
      </c>
      <c r="B23" s="66" t="s">
        <v>37</v>
      </c>
      <c r="C23" s="12" t="s">
        <v>38</v>
      </c>
      <c r="D23" s="38" t="s">
        <v>59</v>
      </c>
      <c r="E23" s="14">
        <v>2.86</v>
      </c>
      <c r="F23" s="15">
        <v>1</v>
      </c>
      <c r="G23" s="22">
        <v>44.62062191757921</v>
      </c>
      <c r="H23" s="39">
        <f t="shared" si="0"/>
        <v>127.61497868427652</v>
      </c>
      <c r="J23" s="67"/>
      <c r="M23" s="47"/>
    </row>
    <row r="24" spans="1:13" s="46" customFormat="1" ht="15">
      <c r="A24" s="10" t="s">
        <v>55</v>
      </c>
      <c r="B24" s="66" t="s">
        <v>37</v>
      </c>
      <c r="C24" s="12" t="s">
        <v>38</v>
      </c>
      <c r="D24" s="38" t="s">
        <v>39</v>
      </c>
      <c r="E24" s="14">
        <v>2.86</v>
      </c>
      <c r="F24" s="15">
        <v>1</v>
      </c>
      <c r="G24" s="22">
        <v>44.62062191757921</v>
      </c>
      <c r="H24" s="39">
        <f t="shared" si="0"/>
        <v>127.61497868427652</v>
      </c>
      <c r="J24" s="67"/>
      <c r="M24" s="47"/>
    </row>
    <row r="25" spans="1:13" s="46" customFormat="1" ht="15">
      <c r="A25" s="10" t="s">
        <v>55</v>
      </c>
      <c r="B25" s="66" t="s">
        <v>37</v>
      </c>
      <c r="C25" s="12" t="s">
        <v>30</v>
      </c>
      <c r="D25" s="38" t="s">
        <v>60</v>
      </c>
      <c r="E25" s="14">
        <v>2.86</v>
      </c>
      <c r="F25" s="15">
        <v>1</v>
      </c>
      <c r="G25" s="22">
        <v>44.62062191757921</v>
      </c>
      <c r="H25" s="39">
        <f t="shared" si="0"/>
        <v>127.61497868427652</v>
      </c>
      <c r="J25" s="67"/>
      <c r="M25" s="47"/>
    </row>
    <row r="26" spans="1:13" s="46" customFormat="1" ht="15">
      <c r="A26" s="10" t="s">
        <v>55</v>
      </c>
      <c r="B26" s="66" t="s">
        <v>40</v>
      </c>
      <c r="C26" s="12" t="s">
        <v>41</v>
      </c>
      <c r="D26" s="38" t="s">
        <v>42</v>
      </c>
      <c r="E26" s="14">
        <v>11.98</v>
      </c>
      <c r="F26" s="15">
        <v>1</v>
      </c>
      <c r="G26" s="22">
        <v>44.62062191757921</v>
      </c>
      <c r="H26" s="39">
        <f t="shared" si="0"/>
        <v>534.5550505725989</v>
      </c>
      <c r="J26" s="67"/>
      <c r="M26" s="47"/>
    </row>
    <row r="27" spans="1:13" s="46" customFormat="1" ht="15">
      <c r="A27" s="10" t="s">
        <v>55</v>
      </c>
      <c r="B27" s="66" t="s">
        <v>40</v>
      </c>
      <c r="C27" s="12" t="s">
        <v>44</v>
      </c>
      <c r="D27" s="38" t="s">
        <v>42</v>
      </c>
      <c r="E27" s="14">
        <v>11.98</v>
      </c>
      <c r="F27" s="15">
        <v>1</v>
      </c>
      <c r="G27" s="22">
        <v>44.62062191757921</v>
      </c>
      <c r="H27" s="39">
        <f t="shared" si="0"/>
        <v>534.5550505725989</v>
      </c>
      <c r="J27" s="67"/>
      <c r="M27" s="47"/>
    </row>
    <row r="28" spans="1:13" s="46" customFormat="1" ht="15">
      <c r="A28" s="10" t="s">
        <v>55</v>
      </c>
      <c r="B28" s="66" t="s">
        <v>61</v>
      </c>
      <c r="C28" s="12" t="s">
        <v>30</v>
      </c>
      <c r="D28" s="38" t="s">
        <v>62</v>
      </c>
      <c r="E28" s="14">
        <v>2.86</v>
      </c>
      <c r="F28" s="15">
        <v>1</v>
      </c>
      <c r="G28" s="22">
        <v>44.62062191757921</v>
      </c>
      <c r="H28" s="39">
        <f t="shared" si="0"/>
        <v>127.61497868427652</v>
      </c>
      <c r="J28" s="67"/>
      <c r="M28" s="47"/>
    </row>
    <row r="29" spans="1:13" s="46" customFormat="1" ht="15">
      <c r="A29" s="10" t="s">
        <v>55</v>
      </c>
      <c r="B29" s="66" t="s">
        <v>61</v>
      </c>
      <c r="C29" s="12" t="s">
        <v>30</v>
      </c>
      <c r="D29" s="38" t="s">
        <v>63</v>
      </c>
      <c r="E29" s="14">
        <v>2.86</v>
      </c>
      <c r="F29" s="15">
        <v>1</v>
      </c>
      <c r="G29" s="22">
        <v>44.62062191757921</v>
      </c>
      <c r="H29" s="39">
        <f t="shared" si="0"/>
        <v>127.61497868427652</v>
      </c>
      <c r="J29" s="67"/>
      <c r="M29" s="47"/>
    </row>
    <row r="30" spans="1:14" s="22" customFormat="1" ht="15">
      <c r="A30" s="49" t="s">
        <v>55</v>
      </c>
      <c r="B30" s="68" t="s">
        <v>61</v>
      </c>
      <c r="C30" s="69" t="s">
        <v>30</v>
      </c>
      <c r="D30" s="70" t="s">
        <v>63</v>
      </c>
      <c r="E30" s="53">
        <v>2.86</v>
      </c>
      <c r="F30" s="54">
        <v>1</v>
      </c>
      <c r="G30" s="55">
        <v>44.62062191757921</v>
      </c>
      <c r="H30" s="56">
        <f t="shared" si="0"/>
        <v>127.61497868427652</v>
      </c>
      <c r="I30" s="57">
        <f>SUM(H18:H30)</f>
        <v>3243.919213408009</v>
      </c>
      <c r="J30" s="58">
        <f>C31*$H$42*G31</f>
        <v>527.3346226622997</v>
      </c>
      <c r="K30" s="60"/>
      <c r="L30" s="60"/>
      <c r="M30" s="61"/>
      <c r="N30" s="62"/>
    </row>
    <row r="31" spans="1:8" s="22" customFormat="1" ht="15">
      <c r="A31" s="63" t="s">
        <v>8</v>
      </c>
      <c r="B31" s="44"/>
      <c r="C31" s="37" t="s">
        <v>64</v>
      </c>
      <c r="D31" s="38"/>
      <c r="E31" s="14"/>
      <c r="F31" s="15"/>
      <c r="G31" s="22">
        <v>44.62062191757921</v>
      </c>
      <c r="H31" s="39"/>
    </row>
    <row r="32" spans="1:13" s="16" customFormat="1" ht="15">
      <c r="A32" s="43" t="s">
        <v>65</v>
      </c>
      <c r="B32" s="66" t="s">
        <v>66</v>
      </c>
      <c r="C32" s="12" t="s">
        <v>67</v>
      </c>
      <c r="D32" s="38" t="s">
        <v>68</v>
      </c>
      <c r="E32" s="14">
        <v>12.94</v>
      </c>
      <c r="F32" s="71">
        <v>1</v>
      </c>
      <c r="G32" s="16">
        <v>44.62062191757921</v>
      </c>
      <c r="H32" s="39">
        <f t="shared" si="0"/>
        <v>577.3908476134749</v>
      </c>
      <c r="I32" s="72"/>
      <c r="J32" s="73"/>
      <c r="K32" s="17"/>
      <c r="L32" s="17"/>
      <c r="M32" s="21"/>
    </row>
    <row r="33" spans="1:13" s="16" customFormat="1" ht="15">
      <c r="A33" s="43" t="s">
        <v>65</v>
      </c>
      <c r="B33" s="66" t="s">
        <v>66</v>
      </c>
      <c r="C33" s="12" t="s">
        <v>69</v>
      </c>
      <c r="D33" s="38" t="s">
        <v>68</v>
      </c>
      <c r="E33" s="14">
        <v>12.94</v>
      </c>
      <c r="F33" s="71">
        <v>1</v>
      </c>
      <c r="G33" s="16">
        <v>44.62062191757921</v>
      </c>
      <c r="H33" s="39">
        <f t="shared" si="0"/>
        <v>577.3908476134749</v>
      </c>
      <c r="I33" s="72"/>
      <c r="J33" s="73"/>
      <c r="K33" s="17"/>
      <c r="L33" s="17"/>
      <c r="M33" s="21" t="s">
        <v>70</v>
      </c>
    </row>
    <row r="34" spans="1:14" s="16" customFormat="1" ht="15">
      <c r="A34" s="43" t="s">
        <v>65</v>
      </c>
      <c r="B34" s="66" t="s">
        <v>71</v>
      </c>
      <c r="C34" s="12" t="s">
        <v>67</v>
      </c>
      <c r="D34" s="38" t="s">
        <v>68</v>
      </c>
      <c r="E34" s="14">
        <v>12.94</v>
      </c>
      <c r="F34" s="71">
        <v>1</v>
      </c>
      <c r="G34" s="16">
        <v>44.62062191757921</v>
      </c>
      <c r="H34" s="56">
        <f t="shared" si="0"/>
        <v>577.3908476134749</v>
      </c>
      <c r="I34" s="57">
        <f>SUM(H32:H33)</f>
        <v>1154.7816952269498</v>
      </c>
      <c r="J34" s="58">
        <f>C35*$H$42*G35</f>
        <v>121.69260522976147</v>
      </c>
      <c r="K34" s="74">
        <v>3500</v>
      </c>
      <c r="L34" s="74" t="s">
        <v>72</v>
      </c>
      <c r="M34" s="61">
        <f>K34-J34-I34</f>
        <v>2223.525699543289</v>
      </c>
      <c r="N34" s="62"/>
    </row>
    <row r="35" spans="1:14" s="22" customFormat="1" ht="15">
      <c r="A35" s="75" t="s">
        <v>8</v>
      </c>
      <c r="B35" s="76"/>
      <c r="C35" s="77">
        <v>3</v>
      </c>
      <c r="D35" s="78"/>
      <c r="E35" s="79"/>
      <c r="F35" s="79"/>
      <c r="G35" s="75">
        <v>44.62062191757921</v>
      </c>
      <c r="H35" s="80"/>
      <c r="I35" s="16"/>
      <c r="J35" s="16"/>
      <c r="K35" s="16"/>
      <c r="L35" s="16"/>
      <c r="M35" s="16"/>
      <c r="N35" s="16"/>
    </row>
    <row r="36" spans="2:13" s="16" customFormat="1" ht="8.25" customHeight="1">
      <c r="B36" s="81"/>
      <c r="I36" s="82"/>
      <c r="J36" s="73"/>
      <c r="K36" s="83"/>
      <c r="L36" s="83"/>
      <c r="M36" s="21"/>
    </row>
    <row r="37" spans="1:14" s="16" customFormat="1" ht="15.75" thickBot="1">
      <c r="A37" s="84"/>
      <c r="B37" s="84"/>
      <c r="C37" s="85"/>
      <c r="D37" s="86" t="s">
        <v>73</v>
      </c>
      <c r="E37" s="87">
        <v>20</v>
      </c>
      <c r="F37" s="29">
        <f>SUM(F10:F35)</f>
        <v>22</v>
      </c>
      <c r="G37" s="30">
        <v>44.62062191757921</v>
      </c>
      <c r="H37" s="88">
        <f>G37*E37</f>
        <v>892.4124383515841</v>
      </c>
      <c r="I37" s="89"/>
      <c r="J37" s="90"/>
      <c r="K37" s="31"/>
      <c r="L37" s="31"/>
      <c r="M37" s="35"/>
      <c r="N37" s="22"/>
    </row>
    <row r="38" spans="2:13" s="22" customFormat="1" ht="15.75" thickTop="1">
      <c r="B38" s="36"/>
      <c r="C38" s="12"/>
      <c r="D38" s="38"/>
      <c r="E38" s="91">
        <v>239.26</v>
      </c>
      <c r="F38" s="15"/>
      <c r="H38" s="92">
        <f>SUM(H2:H37)</f>
        <v>10656.296926356263</v>
      </c>
      <c r="I38" s="93"/>
      <c r="J38" s="73"/>
      <c r="K38" s="20"/>
      <c r="L38" s="20"/>
      <c r="M38" s="21"/>
    </row>
    <row r="39" spans="2:13" s="22" customFormat="1" ht="15">
      <c r="B39" s="44"/>
      <c r="D39" s="94" t="s">
        <v>74</v>
      </c>
      <c r="E39" s="95"/>
      <c r="F39" s="95"/>
      <c r="H39" s="96">
        <v>10675.93</v>
      </c>
      <c r="I39" t="s">
        <v>75</v>
      </c>
      <c r="J39" s="73"/>
      <c r="K39" s="20"/>
      <c r="L39" s="20"/>
      <c r="M39" s="21"/>
    </row>
    <row r="40" spans="2:13" s="22" customFormat="1" ht="15">
      <c r="B40" s="36"/>
      <c r="C40" s="12"/>
      <c r="D40" s="38"/>
      <c r="E40" s="95"/>
      <c r="F40" s="95"/>
      <c r="G40" s="44" t="s">
        <v>6</v>
      </c>
      <c r="H40" s="97">
        <f>H39/E38</f>
        <v>44.62062191757921</v>
      </c>
      <c r="I40" s="98"/>
      <c r="J40" s="73"/>
      <c r="K40" s="20"/>
      <c r="L40" s="20"/>
      <c r="M40" s="21"/>
    </row>
    <row r="41" spans="2:13" s="22" customFormat="1" ht="15">
      <c r="B41" s="36"/>
      <c r="C41" s="12"/>
      <c r="D41" s="38"/>
      <c r="E41" s="95"/>
      <c r="F41" s="95"/>
      <c r="G41" s="44" t="s">
        <v>76</v>
      </c>
      <c r="H41" s="99">
        <f>C35+C31+C17</f>
        <v>22</v>
      </c>
      <c r="I41" s="98"/>
      <c r="J41" s="73"/>
      <c r="K41" s="20"/>
      <c r="L41" s="20"/>
      <c r="M41" s="21"/>
    </row>
    <row r="42" spans="2:13" s="22" customFormat="1" ht="15">
      <c r="B42" s="36"/>
      <c r="C42" s="12"/>
      <c r="D42" s="38"/>
      <c r="E42" s="95"/>
      <c r="F42" s="95"/>
      <c r="G42" s="44" t="s">
        <v>77</v>
      </c>
      <c r="H42" s="14">
        <f>E37/H41</f>
        <v>0.9090909090909091</v>
      </c>
      <c r="I42" s="98"/>
      <c r="J42" s="73"/>
      <c r="K42" s="20"/>
      <c r="L42" s="20"/>
      <c r="M42" s="21"/>
    </row>
    <row r="43" spans="1:7" ht="15" hidden="1">
      <c r="A43" s="23">
        <v>1</v>
      </c>
      <c r="B43" s="66" t="s">
        <v>71</v>
      </c>
      <c r="C43" s="12" t="s">
        <v>67</v>
      </c>
      <c r="D43" s="38" t="s">
        <v>68</v>
      </c>
      <c r="E43" s="95" t="s">
        <v>78</v>
      </c>
      <c r="F43" s="14">
        <v>12.94</v>
      </c>
      <c r="G43" s="23" t="s">
        <v>65</v>
      </c>
    </row>
    <row r="44" spans="1:7" ht="15" hidden="1">
      <c r="A44" s="23">
        <v>1</v>
      </c>
      <c r="B44" s="66" t="s">
        <v>66</v>
      </c>
      <c r="C44" s="12" t="s">
        <v>67</v>
      </c>
      <c r="D44" s="38" t="s">
        <v>68</v>
      </c>
      <c r="E44" s="95" t="s">
        <v>78</v>
      </c>
      <c r="F44" s="14">
        <v>12.94</v>
      </c>
      <c r="G44" s="23" t="s">
        <v>65</v>
      </c>
    </row>
    <row r="45" spans="1:7" ht="15" hidden="1">
      <c r="A45" s="23">
        <v>1</v>
      </c>
      <c r="B45" s="66" t="s">
        <v>66</v>
      </c>
      <c r="C45" s="12" t="s">
        <v>69</v>
      </c>
      <c r="D45" s="38" t="s">
        <v>68</v>
      </c>
      <c r="E45" s="95" t="s">
        <v>78</v>
      </c>
      <c r="F45" s="14">
        <v>12.94</v>
      </c>
      <c r="G45" s="23" t="s">
        <v>65</v>
      </c>
    </row>
    <row r="46" spans="1:7" ht="15" hidden="1">
      <c r="A46" s="23">
        <v>1</v>
      </c>
      <c r="B46" s="66" t="s">
        <v>56</v>
      </c>
      <c r="C46" s="12" t="s">
        <v>41</v>
      </c>
      <c r="D46" s="38" t="s">
        <v>39</v>
      </c>
      <c r="E46" s="95" t="s">
        <v>79</v>
      </c>
      <c r="F46" s="14">
        <v>11.5</v>
      </c>
      <c r="G46" s="23" t="s">
        <v>55</v>
      </c>
    </row>
    <row r="47" spans="1:7" ht="15" hidden="1">
      <c r="A47" s="23">
        <v>1</v>
      </c>
      <c r="B47" s="66" t="s">
        <v>56</v>
      </c>
      <c r="C47" s="12" t="s">
        <v>44</v>
      </c>
      <c r="D47" s="38" t="s">
        <v>39</v>
      </c>
      <c r="E47" s="95" t="s">
        <v>79</v>
      </c>
      <c r="F47" s="14">
        <v>11.5</v>
      </c>
      <c r="G47" s="23" t="s">
        <v>55</v>
      </c>
    </row>
    <row r="48" spans="1:7" ht="15" hidden="1">
      <c r="A48" s="23">
        <v>1</v>
      </c>
      <c r="B48" s="66" t="s">
        <v>57</v>
      </c>
      <c r="C48" s="12" t="s">
        <v>38</v>
      </c>
      <c r="D48" s="38" t="s">
        <v>58</v>
      </c>
      <c r="E48" s="95" t="s">
        <v>80</v>
      </c>
      <c r="F48" s="14">
        <v>2.86</v>
      </c>
      <c r="G48" s="23" t="s">
        <v>55</v>
      </c>
    </row>
    <row r="49" spans="1:7" ht="15" hidden="1">
      <c r="A49" s="23">
        <v>1</v>
      </c>
      <c r="B49" s="66" t="s">
        <v>57</v>
      </c>
      <c r="C49" s="12" t="s">
        <v>30</v>
      </c>
      <c r="D49" s="38" t="s">
        <v>58</v>
      </c>
      <c r="E49" s="95" t="s">
        <v>80</v>
      </c>
      <c r="F49" s="14">
        <v>2.86</v>
      </c>
      <c r="G49" s="23" t="s">
        <v>55</v>
      </c>
    </row>
    <row r="50" spans="1:7" ht="15" hidden="1">
      <c r="A50" s="23">
        <v>1</v>
      </c>
      <c r="B50" s="66" t="s">
        <v>57</v>
      </c>
      <c r="C50" s="12" t="s">
        <v>30</v>
      </c>
      <c r="D50" s="38" t="s">
        <v>39</v>
      </c>
      <c r="E50" s="95" t="s">
        <v>80</v>
      </c>
      <c r="F50" s="14">
        <v>2.86</v>
      </c>
      <c r="G50" s="23" t="s">
        <v>55</v>
      </c>
    </row>
    <row r="51" spans="1:7" ht="15" hidden="1">
      <c r="A51" s="23">
        <v>1</v>
      </c>
      <c r="B51" s="66" t="s">
        <v>37</v>
      </c>
      <c r="C51" s="12" t="s">
        <v>38</v>
      </c>
      <c r="D51" s="38" t="s">
        <v>59</v>
      </c>
      <c r="E51" s="95" t="s">
        <v>80</v>
      </c>
      <c r="F51" s="14">
        <v>2.86</v>
      </c>
      <c r="G51" s="23" t="s">
        <v>55</v>
      </c>
    </row>
    <row r="52" spans="1:7" ht="15" hidden="1">
      <c r="A52" s="23">
        <v>1</v>
      </c>
      <c r="B52" s="66" t="s">
        <v>37</v>
      </c>
      <c r="C52" s="12" t="s">
        <v>38</v>
      </c>
      <c r="D52" s="38" t="s">
        <v>39</v>
      </c>
      <c r="E52" s="95" t="s">
        <v>80</v>
      </c>
      <c r="F52" s="14">
        <v>2.86</v>
      </c>
      <c r="G52" s="23" t="s">
        <v>55</v>
      </c>
    </row>
    <row r="53" spans="1:7" ht="15" hidden="1">
      <c r="A53" s="23">
        <v>1</v>
      </c>
      <c r="B53" s="66" t="s">
        <v>37</v>
      </c>
      <c r="C53" s="12" t="s">
        <v>30</v>
      </c>
      <c r="D53" s="38" t="s">
        <v>60</v>
      </c>
      <c r="E53" s="95" t="s">
        <v>80</v>
      </c>
      <c r="F53" s="14">
        <v>2.86</v>
      </c>
      <c r="G53" s="23" t="s">
        <v>55</v>
      </c>
    </row>
    <row r="54" spans="1:8" ht="15" hidden="1">
      <c r="A54" s="23">
        <v>1</v>
      </c>
      <c r="B54" s="66" t="s">
        <v>40</v>
      </c>
      <c r="C54" s="12" t="s">
        <v>41</v>
      </c>
      <c r="D54" s="38" t="s">
        <v>42</v>
      </c>
      <c r="E54" s="95" t="s">
        <v>81</v>
      </c>
      <c r="F54" s="14">
        <v>11.98</v>
      </c>
      <c r="G54" s="23" t="s">
        <v>55</v>
      </c>
      <c r="H54" s="23"/>
    </row>
    <row r="55" spans="1:7" ht="15" hidden="1">
      <c r="A55" s="23">
        <v>1</v>
      </c>
      <c r="B55" s="66" t="s">
        <v>40</v>
      </c>
      <c r="C55" s="12" t="s">
        <v>44</v>
      </c>
      <c r="D55" s="38" t="s">
        <v>42</v>
      </c>
      <c r="E55" s="95" t="s">
        <v>81</v>
      </c>
      <c r="F55" s="14">
        <v>11.98</v>
      </c>
      <c r="G55" s="23" t="s">
        <v>55</v>
      </c>
    </row>
    <row r="56" spans="1:7" ht="15" hidden="1">
      <c r="A56" s="23">
        <v>1</v>
      </c>
      <c r="B56" s="66" t="s">
        <v>61</v>
      </c>
      <c r="C56" s="12" t="s">
        <v>30</v>
      </c>
      <c r="D56" s="38" t="s">
        <v>62</v>
      </c>
      <c r="E56" s="95" t="s">
        <v>80</v>
      </c>
      <c r="F56" s="14">
        <v>2.86</v>
      </c>
      <c r="G56" s="23" t="s">
        <v>55</v>
      </c>
    </row>
    <row r="57" spans="1:7" ht="15" hidden="1">
      <c r="A57" s="23">
        <v>1</v>
      </c>
      <c r="B57" s="66" t="s">
        <v>61</v>
      </c>
      <c r="C57" s="12" t="s">
        <v>30</v>
      </c>
      <c r="D57" s="38" t="s">
        <v>63</v>
      </c>
      <c r="E57" s="95" t="s">
        <v>80</v>
      </c>
      <c r="F57" s="14">
        <v>2.86</v>
      </c>
      <c r="G57" s="23" t="s">
        <v>55</v>
      </c>
    </row>
    <row r="58" spans="1:8" ht="15" hidden="1">
      <c r="A58" s="23">
        <v>1</v>
      </c>
      <c r="B58" s="66" t="s">
        <v>34</v>
      </c>
      <c r="C58" s="12" t="s">
        <v>35</v>
      </c>
      <c r="D58" s="38" t="s">
        <v>36</v>
      </c>
      <c r="E58" s="95" t="s">
        <v>82</v>
      </c>
      <c r="F58" s="14">
        <v>7.66</v>
      </c>
      <c r="G58" s="23" t="s">
        <v>83</v>
      </c>
      <c r="H58" s="23"/>
    </row>
    <row r="59" spans="1:8" ht="15" hidden="1">
      <c r="A59" s="23">
        <v>1</v>
      </c>
      <c r="B59" s="66" t="s">
        <v>37</v>
      </c>
      <c r="C59" s="12" t="s">
        <v>38</v>
      </c>
      <c r="D59" s="38" t="s">
        <v>39</v>
      </c>
      <c r="E59" s="95" t="s">
        <v>80</v>
      </c>
      <c r="F59" s="14">
        <v>2.86</v>
      </c>
      <c r="G59" s="23" t="s">
        <v>83</v>
      </c>
      <c r="H59" s="23"/>
    </row>
    <row r="60" spans="1:7" ht="15" hidden="1">
      <c r="A60" s="23">
        <v>1</v>
      </c>
      <c r="B60" s="66" t="s">
        <v>40</v>
      </c>
      <c r="C60" s="12" t="s">
        <v>41</v>
      </c>
      <c r="D60" s="38" t="s">
        <v>42</v>
      </c>
      <c r="E60" s="95" t="s">
        <v>81</v>
      </c>
      <c r="F60" s="14">
        <v>11.98</v>
      </c>
      <c r="G60" s="23" t="s">
        <v>83</v>
      </c>
    </row>
    <row r="61" spans="1:8" ht="15" hidden="1">
      <c r="A61" s="23">
        <v>1</v>
      </c>
      <c r="B61" s="66" t="s">
        <v>43</v>
      </c>
      <c r="C61" s="12" t="s">
        <v>44</v>
      </c>
      <c r="D61" s="38" t="s">
        <v>45</v>
      </c>
      <c r="E61" s="95" t="s">
        <v>84</v>
      </c>
      <c r="F61" s="14">
        <v>6.7</v>
      </c>
      <c r="G61" s="23" t="s">
        <v>83</v>
      </c>
      <c r="H61" s="23"/>
    </row>
    <row r="62" spans="1:8" ht="15" hidden="1">
      <c r="A62" s="23">
        <v>1</v>
      </c>
      <c r="B62" s="66" t="s">
        <v>46</v>
      </c>
      <c r="C62" s="12" t="s">
        <v>47</v>
      </c>
      <c r="D62" s="38" t="s">
        <v>48</v>
      </c>
      <c r="E62" s="95" t="s">
        <v>78</v>
      </c>
      <c r="F62" s="14">
        <v>12.94</v>
      </c>
      <c r="G62" s="23" t="s">
        <v>83</v>
      </c>
      <c r="H62" s="23"/>
    </row>
    <row r="63" spans="1:8" ht="15" hidden="1">
      <c r="A63" s="23">
        <v>1</v>
      </c>
      <c r="B63" s="66" t="s">
        <v>50</v>
      </c>
      <c r="C63" s="12" t="s">
        <v>47</v>
      </c>
      <c r="D63" s="38" t="s">
        <v>51</v>
      </c>
      <c r="E63" s="95" t="s">
        <v>79</v>
      </c>
      <c r="F63" s="14">
        <v>11.5</v>
      </c>
      <c r="G63" s="23" t="s">
        <v>83</v>
      </c>
      <c r="H63" s="23"/>
    </row>
    <row r="64" spans="1:7" ht="15" hidden="1">
      <c r="A64" s="23">
        <v>1</v>
      </c>
      <c r="B64" s="66" t="s">
        <v>85</v>
      </c>
      <c r="C64" s="12" t="s">
        <v>14</v>
      </c>
      <c r="D64" s="38" t="s">
        <v>86</v>
      </c>
      <c r="E64" s="95" t="s">
        <v>87</v>
      </c>
      <c r="F64" s="14">
        <v>14.38</v>
      </c>
      <c r="G64" s="23" t="s">
        <v>88</v>
      </c>
    </row>
    <row r="65" spans="1:7" ht="15" hidden="1">
      <c r="A65" s="23">
        <v>1</v>
      </c>
      <c r="B65" s="66" t="s">
        <v>37</v>
      </c>
      <c r="C65" s="12" t="s">
        <v>30</v>
      </c>
      <c r="D65" s="38" t="s">
        <v>60</v>
      </c>
      <c r="E65" s="95" t="s">
        <v>80</v>
      </c>
      <c r="F65" s="14">
        <v>2.86</v>
      </c>
      <c r="G65" s="23" t="s">
        <v>88</v>
      </c>
    </row>
    <row r="66" spans="1:7" ht="15" hidden="1">
      <c r="A66" s="23">
        <v>1</v>
      </c>
      <c r="B66" s="66" t="s">
        <v>37</v>
      </c>
      <c r="C66" s="12" t="s">
        <v>30</v>
      </c>
      <c r="D66" s="38" t="s">
        <v>59</v>
      </c>
      <c r="E66" s="95" t="s">
        <v>80</v>
      </c>
      <c r="F66" s="14">
        <v>2.86</v>
      </c>
      <c r="G66" s="23" t="s">
        <v>88</v>
      </c>
    </row>
    <row r="67" spans="1:7" ht="15" hidden="1">
      <c r="A67" s="23">
        <v>1</v>
      </c>
      <c r="B67" s="66" t="s">
        <v>89</v>
      </c>
      <c r="C67" s="12" t="s">
        <v>18</v>
      </c>
      <c r="D67" s="38" t="s">
        <v>60</v>
      </c>
      <c r="E67" s="95" t="s">
        <v>82</v>
      </c>
      <c r="F67" s="14">
        <v>7.66</v>
      </c>
      <c r="G67" s="23" t="s">
        <v>88</v>
      </c>
    </row>
    <row r="68" spans="1:7" ht="15" hidden="1">
      <c r="A68" s="23">
        <v>1</v>
      </c>
      <c r="B68" s="66" t="s">
        <v>90</v>
      </c>
      <c r="C68" s="12" t="s">
        <v>18</v>
      </c>
      <c r="D68" s="38" t="s">
        <v>45</v>
      </c>
      <c r="E68" s="95" t="s">
        <v>91</v>
      </c>
      <c r="F68" s="14">
        <v>7.18</v>
      </c>
      <c r="G68" s="23" t="s">
        <v>88</v>
      </c>
    </row>
    <row r="69" spans="1:7" ht="15" hidden="1">
      <c r="A69" s="23">
        <v>1</v>
      </c>
      <c r="B69" s="66" t="s">
        <v>92</v>
      </c>
      <c r="C69" s="12" t="s">
        <v>18</v>
      </c>
      <c r="D69" s="38" t="s">
        <v>45</v>
      </c>
      <c r="E69" s="95" t="s">
        <v>84</v>
      </c>
      <c r="F69" s="14">
        <v>6.7</v>
      </c>
      <c r="G69" s="23" t="s">
        <v>88</v>
      </c>
    </row>
    <row r="70" spans="1:7" ht="15" hidden="1">
      <c r="A70" s="23">
        <v>1</v>
      </c>
      <c r="B70" s="66" t="s">
        <v>93</v>
      </c>
      <c r="C70" s="12" t="s">
        <v>18</v>
      </c>
      <c r="D70" s="38" t="s">
        <v>45</v>
      </c>
      <c r="E70" s="95" t="s">
        <v>82</v>
      </c>
      <c r="F70" s="14">
        <v>7.66</v>
      </c>
      <c r="G70" s="23" t="s">
        <v>88</v>
      </c>
    </row>
    <row r="71" spans="1:7" ht="15" hidden="1">
      <c r="A71" s="23">
        <v>1</v>
      </c>
      <c r="B71" s="66" t="s">
        <v>93</v>
      </c>
      <c r="C71" s="12" t="s">
        <v>18</v>
      </c>
      <c r="D71" s="38" t="s">
        <v>48</v>
      </c>
      <c r="E71" s="95" t="s">
        <v>82</v>
      </c>
      <c r="F71" s="14">
        <v>7.66</v>
      </c>
      <c r="G71" s="23" t="s">
        <v>88</v>
      </c>
    </row>
    <row r="72" spans="1:6" ht="15" hidden="1">
      <c r="A72" s="100">
        <f>SUM(A43:A71)</f>
        <v>29</v>
      </c>
      <c r="F72" s="101">
        <f>SUM(F43:F71)</f>
        <v>219.26</v>
      </c>
    </row>
    <row r="73" ht="15" hidden="1">
      <c r="F73" s="101">
        <v>20</v>
      </c>
    </row>
    <row r="74" spans="1:6" ht="15" hidden="1">
      <c r="A74" s="23" t="s">
        <v>94</v>
      </c>
      <c r="B74" s="23">
        <f>20/21</f>
        <v>0.9523809523809523</v>
      </c>
      <c r="F74" s="101">
        <f>SUM(F72:F73)</f>
        <v>239.26</v>
      </c>
    </row>
    <row r="75" ht="15" hidden="1"/>
    <row r="76" ht="15" hidden="1"/>
    <row r="78" ht="15">
      <c r="B78" s="102"/>
    </row>
    <row r="79" ht="15">
      <c r="B79" s="102"/>
    </row>
    <row r="80" ht="15">
      <c r="B80" s="103" t="s">
        <v>95</v>
      </c>
    </row>
    <row r="81" ht="15">
      <c r="B81" s="103" t="s">
        <v>96</v>
      </c>
    </row>
    <row r="82" ht="15">
      <c r="B82" s="103" t="s">
        <v>97</v>
      </c>
    </row>
    <row r="83" ht="15">
      <c r="B83" s="103" t="s">
        <v>98</v>
      </c>
    </row>
    <row r="84" ht="15">
      <c r="B84" s="103" t="s">
        <v>99</v>
      </c>
    </row>
    <row r="85" ht="15">
      <c r="B85" s="103" t="s">
        <v>100</v>
      </c>
    </row>
    <row r="86" ht="15">
      <c r="B86" s="103" t="s">
        <v>101</v>
      </c>
    </row>
    <row r="87" ht="15">
      <c r="B87" s="103" t="s">
        <v>102</v>
      </c>
    </row>
    <row r="88" ht="15">
      <c r="B88" s="103" t="s">
        <v>103</v>
      </c>
    </row>
    <row r="89" ht="15">
      <c r="B89" s="103" t="s">
        <v>104</v>
      </c>
    </row>
    <row r="90" ht="15">
      <c r="B90" s="103" t="s">
        <v>105</v>
      </c>
    </row>
    <row r="91" ht="15">
      <c r="B91" s="103" t="s">
        <v>106</v>
      </c>
    </row>
    <row r="92" ht="15">
      <c r="B92" s="103" t="s">
        <v>107</v>
      </c>
    </row>
    <row r="93" ht="15">
      <c r="B93" s="103" t="s">
        <v>108</v>
      </c>
    </row>
    <row r="94" ht="15">
      <c r="B94" s="103" t="s">
        <v>103</v>
      </c>
    </row>
    <row r="95" ht="15">
      <c r="B95" s="103" t="s">
        <v>109</v>
      </c>
    </row>
    <row r="96" ht="15">
      <c r="B96" s="102" t="s">
        <v>110</v>
      </c>
    </row>
    <row r="97" ht="15">
      <c r="B97" s="102" t="s">
        <v>111</v>
      </c>
    </row>
    <row r="98" ht="15">
      <c r="B98" s="102" t="s">
        <v>112</v>
      </c>
    </row>
    <row r="99" ht="15">
      <c r="B99" s="102" t="s">
        <v>113</v>
      </c>
    </row>
    <row r="100" ht="15">
      <c r="B100" s="103" t="s">
        <v>114</v>
      </c>
    </row>
    <row r="101" ht="15">
      <c r="B101" s="103" t="s">
        <v>115</v>
      </c>
    </row>
    <row r="102" ht="15">
      <c r="B102" s="103" t="s">
        <v>116</v>
      </c>
    </row>
    <row r="103" ht="15">
      <c r="B103" s="103" t="s">
        <v>117</v>
      </c>
    </row>
    <row r="104" ht="15">
      <c r="B104" s="103" t="s">
        <v>118</v>
      </c>
    </row>
    <row r="105" ht="15">
      <c r="B105" s="103" t="s">
        <v>119</v>
      </c>
    </row>
    <row r="106" ht="15">
      <c r="B106" s="103" t="s">
        <v>120</v>
      </c>
    </row>
    <row r="107" ht="15">
      <c r="B107" s="103" t="s">
        <v>121</v>
      </c>
    </row>
    <row r="108" ht="15">
      <c r="B108" s="103" t="s">
        <v>122</v>
      </c>
    </row>
    <row r="109" ht="15">
      <c r="B109" s="103" t="s">
        <v>123</v>
      </c>
    </row>
    <row r="110" ht="15">
      <c r="B110" s="103" t="s">
        <v>124</v>
      </c>
    </row>
    <row r="111" ht="15">
      <c r="B111" s="103" t="s">
        <v>125</v>
      </c>
    </row>
    <row r="112" ht="15">
      <c r="B112" s="103" t="s">
        <v>126</v>
      </c>
    </row>
    <row r="113" ht="15">
      <c r="B113" s="103" t="s">
        <v>127</v>
      </c>
    </row>
    <row r="114" ht="15">
      <c r="B114" s="103" t="s">
        <v>128</v>
      </c>
    </row>
    <row r="118" ht="15">
      <c r="B118" s="104" t="s">
        <v>129</v>
      </c>
    </row>
    <row r="119" ht="15">
      <c r="B119" s="104" t="s">
        <v>130</v>
      </c>
    </row>
    <row r="120" ht="15">
      <c r="B120" s="104" t="s">
        <v>131</v>
      </c>
    </row>
    <row r="121" ht="15">
      <c r="B121" s="104" t="s">
        <v>132</v>
      </c>
    </row>
    <row r="122" ht="15">
      <c r="B122" s="104" t="s">
        <v>133</v>
      </c>
    </row>
    <row r="123" ht="15">
      <c r="B123" s="104" t="s">
        <v>134</v>
      </c>
    </row>
    <row r="124" ht="15">
      <c r="B124" s="104" t="s">
        <v>135</v>
      </c>
    </row>
    <row r="125" ht="15">
      <c r="B125" s="104" t="s">
        <v>116</v>
      </c>
    </row>
    <row r="126" ht="15">
      <c r="B126" s="104" t="s">
        <v>136</v>
      </c>
    </row>
    <row r="127" ht="15">
      <c r="B127" s="104" t="s">
        <v>137</v>
      </c>
    </row>
    <row r="128" ht="15">
      <c r="B128" s="104" t="s">
        <v>138</v>
      </c>
    </row>
    <row r="129" ht="15">
      <c r="B129" s="104" t="s">
        <v>122</v>
      </c>
    </row>
    <row r="130" ht="15">
      <c r="B130" s="104" t="s">
        <v>139</v>
      </c>
    </row>
    <row r="131" ht="15">
      <c r="B131" s="104" t="s">
        <v>140</v>
      </c>
    </row>
    <row r="132" ht="15">
      <c r="B132" s="102" t="s">
        <v>141</v>
      </c>
    </row>
    <row r="133" ht="15">
      <c r="B133" s="102" t="s">
        <v>142</v>
      </c>
    </row>
    <row r="134" ht="15">
      <c r="B134" s="102" t="s">
        <v>143</v>
      </c>
    </row>
    <row r="135" ht="15">
      <c r="B135" s="102" t="s">
        <v>144</v>
      </c>
    </row>
    <row r="136" ht="15">
      <c r="B136" s="102" t="s">
        <v>145</v>
      </c>
    </row>
    <row r="137" ht="15">
      <c r="B137" s="104" t="s">
        <v>146</v>
      </c>
    </row>
    <row r="138" ht="15">
      <c r="B138" s="104" t="s">
        <v>147</v>
      </c>
    </row>
    <row r="139" ht="15">
      <c r="B139" s="104" t="s">
        <v>148</v>
      </c>
    </row>
    <row r="140" ht="15">
      <c r="B140" s="104" t="s">
        <v>149</v>
      </c>
    </row>
    <row r="141" spans="2:3" ht="15">
      <c r="B141" s="104" t="s">
        <v>150</v>
      </c>
      <c r="C141" s="105" t="s">
        <v>151</v>
      </c>
    </row>
    <row r="142" ht="15">
      <c r="B142" s="104" t="s">
        <v>152</v>
      </c>
    </row>
    <row r="143" ht="15">
      <c r="B143" s="102" t="s">
        <v>153</v>
      </c>
    </row>
    <row r="144" ht="15">
      <c r="B144" s="102" t="s">
        <v>154</v>
      </c>
    </row>
    <row r="145" ht="15">
      <c r="B145" s="102" t="s">
        <v>155</v>
      </c>
    </row>
    <row r="146" ht="15">
      <c r="B146" s="102" t="s">
        <v>156</v>
      </c>
    </row>
    <row r="147" ht="15">
      <c r="B147" s="104" t="s">
        <v>157</v>
      </c>
    </row>
    <row r="148" ht="15">
      <c r="B148" s="104" t="s">
        <v>158</v>
      </c>
    </row>
    <row r="149" ht="15">
      <c r="B149" s="104" t="s">
        <v>159</v>
      </c>
    </row>
    <row r="150" ht="15">
      <c r="B150" s="104" t="s">
        <v>160</v>
      </c>
    </row>
    <row r="151" ht="15">
      <c r="B151" s="102" t="s">
        <v>125</v>
      </c>
    </row>
    <row r="152" spans="2:3" ht="15">
      <c r="B152" s="102" t="s">
        <v>126</v>
      </c>
      <c r="C152" s="105" t="s">
        <v>161</v>
      </c>
    </row>
    <row r="153" ht="15">
      <c r="B153" s="102" t="s">
        <v>127</v>
      </c>
    </row>
    <row r="154" ht="15">
      <c r="B154" s="19" t="s">
        <v>128</v>
      </c>
    </row>
    <row r="155" ht="15">
      <c r="B155" s="19" t="s">
        <v>126</v>
      </c>
    </row>
    <row r="156" ht="15">
      <c r="B156" s="19" t="s">
        <v>127</v>
      </c>
    </row>
    <row r="157" ht="15">
      <c r="B157" s="19" t="s">
        <v>162</v>
      </c>
    </row>
    <row r="158" ht="15">
      <c r="B158" s="19" t="s">
        <v>163</v>
      </c>
    </row>
  </sheetData>
  <sheetProtection/>
  <hyperlinks>
    <hyperlink ref="B2" r:id="rId1" display="http://www.pompdelux.com/en_GB/girl/pants/468/bjork-slimfit-jeans?focus=333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2013-06-26T18:06:24Z</dcterms:created>
  <dcterms:modified xsi:type="dcterms:W3CDTF">2013-06-26T18:07:18Z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