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80" windowHeight="9540" activeTab="0"/>
  </bookViews>
  <sheets>
    <sheet name="POMP лето финальная распр" sheetId="1" r:id="rId1"/>
  </sheets>
  <definedNames/>
  <calcPr fullCalcOnLoad="1"/>
</workbook>
</file>

<file path=xl/sharedStrings.xml><?xml version="1.0" encoding="utf-8"?>
<sst xmlns="http://schemas.openxmlformats.org/spreadsheetml/2006/main" count="403" uniqueCount="189">
  <si>
    <t>ник</t>
  </si>
  <si>
    <t>название/ссылка</t>
  </si>
  <si>
    <t>размер</t>
  </si>
  <si>
    <t>цвет</t>
  </si>
  <si>
    <t>за вычетом НДС, евро</t>
  </si>
  <si>
    <t>кол-во</t>
  </si>
  <si>
    <t>курс</t>
  </si>
  <si>
    <t>в рублях,
по курсу</t>
  </si>
  <si>
    <t>всего</t>
  </si>
  <si>
    <t>доставка</t>
  </si>
  <si>
    <t>оплата</t>
  </si>
  <si>
    <t xml:space="preserve"> + / -</t>
  </si>
  <si>
    <t>мамаАси</t>
  </si>
  <si>
    <t>http://www.pompdelux.com/en_GB/girl/shorts-skirts/130/alisha-shorts?focus=92</t>
  </si>
  <si>
    <t xml:space="preserve">Size: 110-116 </t>
  </si>
  <si>
    <t xml:space="preserve">Colour: Grey  </t>
  </si>
  <si>
    <t>шорты спорт c люрексом</t>
  </si>
  <si>
    <t>http://www.pompdelux.com/en_GB/girl/tunics-blouses-tops/2609/polly-top?focus=1628</t>
  </si>
  <si>
    <t xml:space="preserve">Colour: Rose  </t>
  </si>
  <si>
    <t>топ к шортам (розовый)</t>
  </si>
  <si>
    <t xml:space="preserve">Size: 122-128 </t>
  </si>
  <si>
    <t>http://www.pompdelux.com/en_GB/girl/tunics-blouses-tops/2396/mary-blouse?focus=1510</t>
  </si>
  <si>
    <t xml:space="preserve">Colour: Off White  </t>
  </si>
  <si>
    <t>блуза (белый или розовый)</t>
  </si>
  <si>
    <t>http://www.pompdelux.com/en_GB/girl/tunics-blouses-tops/1422/emma-pants</t>
  </si>
  <si>
    <t xml:space="preserve">Colour: Khaki  </t>
  </si>
  <si>
    <t>штаны лен</t>
  </si>
  <si>
    <t>http://www.pompdelux.com/en_GB/girl/outerwear-fleece/2425/mia-jacket?focus=1532</t>
  </si>
  <si>
    <t xml:space="preserve">Colour: Sand  </t>
  </si>
  <si>
    <t>плащ короткий</t>
  </si>
  <si>
    <t>http://www.pompdelux.com/en_GB/girl/tunics-blouses-tops/1376/elisabeth-top?focus=875</t>
  </si>
  <si>
    <t xml:space="preserve">Colour: Peach  </t>
  </si>
  <si>
    <t>топ текстиль тонкий -- птички белые на цветном фоне</t>
  </si>
  <si>
    <t>http://www.pompdelux.com/en_GB/girl/tunics-blouses-tops/3011/stella-tunic?focus=1857</t>
  </si>
  <si>
    <t xml:space="preserve">Colour: Yellow  </t>
  </si>
  <si>
    <t>туника птички с пояском контрастным</t>
  </si>
  <si>
    <t>http://www.pompdelux.com/en_GB/girl/cardigans-vests/2773/samantha-cardigan?focus=1717</t>
  </si>
  <si>
    <t>кардиган бамбук (полоска</t>
  </si>
  <si>
    <t>http://www.pompdelux.com/en_GB/girl/swimwear/1009/allyson-swimsuit?focus=109</t>
  </si>
  <si>
    <t>купальник</t>
  </si>
  <si>
    <t>http://www.pompdelux.com/en_GB/girl/swimwear/993/allyson-bikini?focus=98</t>
  </si>
  <si>
    <t>купальник раздельный</t>
  </si>
  <si>
    <t>http://www.pompdelux.com/en_GB/girl/leggings/2030/joan-leggings?focus=1293</t>
  </si>
  <si>
    <t>легги с люрексом</t>
  </si>
  <si>
    <t>http://www.pompdelux.com/en_GB/girl/accessories/169/alma-tights?focus=141</t>
  </si>
  <si>
    <t>колготки</t>
  </si>
  <si>
    <t>http://www.pompdelux.com/en_GB/girl/tunics-blouses-tops/1471/erika-top?focus=924</t>
  </si>
  <si>
    <t>топ с люрексом</t>
  </si>
  <si>
    <t>http://www.pompdelux.com/en_GB/girl/cardigans-vests/1433/erika-cardigan?focus=904</t>
  </si>
  <si>
    <t>кардиган с люрексом</t>
  </si>
  <si>
    <t>http://www.pompdelux.com/en_GB/girl/shorts-skirts/433/bibi-shortall?focus=315</t>
  </si>
  <si>
    <t xml:space="preserve">Size: 128 </t>
  </si>
  <si>
    <t>Colour: Blue Denim</t>
  </si>
  <si>
    <t>ШОРТЫ-КОМБЕЗ ДЖИНСА</t>
  </si>
  <si>
    <t>17</t>
  </si>
  <si>
    <t>майка</t>
  </si>
  <si>
    <t>http://www.pompdelux.com/en_GB/little-girl/dresses/3186/uma-little-dress?focus=1983</t>
  </si>
  <si>
    <t xml:space="preserve">Size: 92 </t>
  </si>
  <si>
    <t>http://www.pompdelux.com/en_GB/little-girl/tunics/1359/elisabeth-little-tunic?focus=858</t>
  </si>
  <si>
    <t>http://www.pompdelux.com/en_GB/little-girl/tunics/2412/mary-little-tunic?focus=1517</t>
  </si>
  <si>
    <t>http://www.pompdelux.com/en_GB/little-girl/swimwear/1004/allyson-little-swimsuit?focus=102</t>
  </si>
  <si>
    <t xml:space="preserve">Size: 92-98 </t>
  </si>
  <si>
    <t>http://www.pompdelux.com/en_GB/boy/pants/1035/dolph-baggy-pants?focus=696</t>
  </si>
  <si>
    <t xml:space="preserve">Size: 146 </t>
  </si>
  <si>
    <t xml:space="preserve">Colour: Honey  </t>
  </si>
  <si>
    <t>http://www.pompdelux.com/en_GB/boy/shorts-long-shorts/453/billy-baggy-long-shorts?focus=323</t>
  </si>
  <si>
    <t xml:space="preserve">Size: 140 </t>
  </si>
  <si>
    <t xml:space="preserve">Colour: Blue Denim  </t>
  </si>
  <si>
    <t>http://www.pompdelux.com/en_GB/girl/pants/3164/tiana-leggings?focus=1956</t>
  </si>
  <si>
    <t xml:space="preserve">Size: 104 </t>
  </si>
  <si>
    <t xml:space="preserve">Colour: Blue  </t>
  </si>
  <si>
    <t>http://www.pompdelux.com/en_GB/girl/underwear-nightwear/3332/zola-top?focus=2136</t>
  </si>
  <si>
    <t xml:space="preserve">Size: 98-104 </t>
  </si>
  <si>
    <t xml:space="preserve">Colour: Off White/Blue  </t>
  </si>
  <si>
    <t>8</t>
  </si>
  <si>
    <t>ксенияZHfed</t>
  </si>
  <si>
    <t>http://www.pompdelux.com/en_GB/little-boy/shirts-polos/1232/edward-little-polo</t>
  </si>
  <si>
    <t xml:space="preserve">Size: 98 </t>
  </si>
  <si>
    <t>http://www.pompdelux.com/en_GB/little-boy/t-shirts/1857/hunter-little-ss-tshirt</t>
  </si>
  <si>
    <t>Colour: Blue</t>
  </si>
  <si>
    <t>http://www.pompdelux.com/en_GB/little-boy/t-shirts/549/burl-little-ss-granddad</t>
  </si>
  <si>
    <t>Colour: Turquoise</t>
  </si>
  <si>
    <t>http://www.pompdelux.com/en_GB/little-boy/shorts/3123/thomas-little-shorts</t>
  </si>
  <si>
    <t>http://www.pompdelux.com/en_GB/little-boy/shorts/1130/eddie-little-shorts</t>
  </si>
  <si>
    <t>http://www.pompdelux.com/en_GB/little-boy/pants/1520/ethan-little-pants</t>
  </si>
  <si>
    <t>Colour: Sand</t>
  </si>
  <si>
    <t>http://www.pompdelux.com/en_GB/boy/shirts-polos/368/austin-polo</t>
  </si>
  <si>
    <t xml:space="preserve">Colour: Turquoise  </t>
  </si>
  <si>
    <t>http://www.pompdelux.com/en_GB/boy/shirts-polos/620/cameron-polo</t>
  </si>
  <si>
    <t xml:space="preserve">Colour: Navy  </t>
  </si>
  <si>
    <t>http://www.pompdelux.com/en_GB/boy/shirts-polos/3180/tristan-shirt</t>
  </si>
  <si>
    <t>http://www.pompdelux.com/en_GB/boy/t-shirts/1722/gordon-ss-tshirt</t>
  </si>
  <si>
    <t xml:space="preserve">Size: 134-140 </t>
  </si>
  <si>
    <t>http://www.pompdelux.com/en_GB/girl/dresses/2982/stella-dress</t>
  </si>
  <si>
    <t>http://www.pompdelux.com/en_GB/girl/dresses/1321/elisabeth-dress</t>
  </si>
  <si>
    <t>9</t>
  </si>
  <si>
    <t>Ylya</t>
  </si>
  <si>
    <t>http://www.pompdelux.com/en_GB/boy/shorts-long-shorts/1791/hannibal-long-shorts</t>
  </si>
  <si>
    <t xml:space="preserve">Colour: Grey Melange  </t>
  </si>
  <si>
    <t>http://www.pompdelux.com/en_GB/boy/shirts-polos/1284/edward-polo</t>
  </si>
  <si>
    <t>http://www.pompdelux.com/en_GB/boy/sweats-cardigans-pullovers/957/danny-jacket</t>
  </si>
  <si>
    <t xml:space="preserve">Colour: Green  </t>
  </si>
  <si>
    <t>http://www.pompdelux.com/en_GB/boy/shorts-long-shorts/1638/fitz-shorts?focus=1043</t>
  </si>
  <si>
    <t>www.pompdelux.com/en_GB/boy/pants/511/bryan-regular-chinos</t>
  </si>
  <si>
    <t xml:space="preserve">Colour: Camel  </t>
  </si>
  <si>
    <t>доставка на всех</t>
  </si>
  <si>
    <t>списано</t>
  </si>
  <si>
    <t>-10 589.55 RUR</t>
  </si>
  <si>
    <t>вещей за минусом моих</t>
  </si>
  <si>
    <t>доставка на вещь</t>
  </si>
  <si>
    <t>мое несбывшееся</t>
  </si>
  <si>
    <t>http://www.pompdelux.com/en_GB/girl/pants/468/bjork-slimfit-jeans?focus=333</t>
  </si>
  <si>
    <t>116</t>
  </si>
  <si>
    <t>блу деним</t>
  </si>
  <si>
    <t>джинсы</t>
  </si>
  <si>
    <t>http://www.pompdelux.com/en_GB/girl/t-shirts/2520/nola-ls-tshirt?focus=1565</t>
  </si>
  <si>
    <t>122-128</t>
  </si>
  <si>
    <t>Colour: Rose</t>
  </si>
  <si>
    <t>водолазка</t>
  </si>
  <si>
    <t>http://www.pompdelux.com/en_GB/girl/leggings/2465/nola-leggings?focus=1557</t>
  </si>
  <si>
    <t>легги</t>
  </si>
  <si>
    <t>http://www.pompdelux.com/en_GB/girl/t-shirts/3246/viviann-tshirt</t>
  </si>
  <si>
    <t>офф вайт</t>
  </si>
  <si>
    <t>http://www.pompdelux.com/en_GB/girl/t-shirts/2195/leah-ls-tshirt?focus=1385</t>
  </si>
  <si>
    <t>блу</t>
  </si>
  <si>
    <t>майка длинный рукав полоску</t>
  </si>
  <si>
    <t>http://www.pompdelux.com/en_GB/girl/accessories/733/cecilia-socks</t>
  </si>
  <si>
    <t>27-30</t>
  </si>
  <si>
    <t>носки</t>
  </si>
  <si>
    <t>грей</t>
  </si>
  <si>
    <t>122</t>
  </si>
  <si>
    <t>шорты-комбез</t>
  </si>
  <si>
    <t>http://www.pompdelux.com/en_GB/girl/cardigans-vests/859/claire-cardigan?focus=577</t>
  </si>
  <si>
    <t>Colour: Peach</t>
  </si>
  <si>
    <t>кофта со стрекозой на спине</t>
  </si>
  <si>
    <t>http://www.pompdelux.com/en_GB/girl/shorts-skirts/3225/victoria-shorts?focus=1995</t>
  </si>
  <si>
    <t>шорты звезда</t>
  </si>
  <si>
    <t>http://www.pompdelux.com/en_GB/girl/t-shirts/2195/leah-ls-tshirt?focus=1382</t>
  </si>
  <si>
    <t>Colour:  blue</t>
  </si>
  <si>
    <t>майка тельняшка</t>
  </si>
  <si>
    <t>http://www.pompdelux.com/en_GB/girl/pants/294/april-jeans?focus=219</t>
  </si>
  <si>
    <t>джинсы широкие</t>
  </si>
  <si>
    <t>http://www.pompdelux.com/en_GB/girl/leggings/2712/riana-leggings</t>
  </si>
  <si>
    <t>Colour: Khaki</t>
  </si>
  <si>
    <t>легги бабочки</t>
  </si>
  <si>
    <t>http://www.pompdelux.com/en_GB/girl/t-shirts/1093/dothea-ls-tshirt?focus=714</t>
  </si>
  <si>
    <t>водолазка х/б</t>
  </si>
  <si>
    <t>http://www.pompdelux.com/en_GB/girl/leggings/2911/shelly-skirt</t>
  </si>
  <si>
    <t>юбка в садик розовая</t>
  </si>
  <si>
    <t>джинсы на пуговицах</t>
  </si>
  <si>
    <t>http://www.pompdelux.com/en_GB/girl/dresses/675/cecilia-leggings</t>
  </si>
  <si>
    <t>легги полоска + однотон</t>
  </si>
  <si>
    <t>из гугла</t>
  </si>
  <si>
    <t>маика</t>
  </si>
  <si>
    <t xml:space="preserve">92 / 98 </t>
  </si>
  <si>
    <t>розовый</t>
  </si>
  <si>
    <t>92 розовый</t>
  </si>
  <si>
    <t>92/98</t>
  </si>
  <si>
    <t>белый</t>
  </si>
  <si>
    <t>92 белый</t>
  </si>
  <si>
    <t>92-98 (тут размеры двойные) розовый</t>
  </si>
  <si>
    <t>мёд</t>
  </si>
  <si>
    <t>есть 146, надо??</t>
  </si>
  <si>
    <t>джинс</t>
  </si>
  <si>
    <t>есть</t>
  </si>
  <si>
    <t>синий</t>
  </si>
  <si>
    <t>98-104</t>
  </si>
  <si>
    <t>голубой</t>
  </si>
  <si>
    <t>синий/ любой какой будет</t>
  </si>
  <si>
    <t>98 сандал</t>
  </si>
  <si>
    <t xml:space="preserve"> Grey Melange</t>
  </si>
  <si>
    <t>синий/красный</t>
  </si>
  <si>
    <t>104 блу</t>
  </si>
  <si>
    <t>зеленый/синий</t>
  </si>
  <si>
    <t>104 зеленый</t>
  </si>
  <si>
    <t>navy</t>
  </si>
  <si>
    <t>любой</t>
  </si>
  <si>
    <t>104 кэмэл</t>
  </si>
  <si>
    <t>серый/ синий</t>
  </si>
  <si>
    <t>98 серый</t>
  </si>
  <si>
    <t>98 синий</t>
  </si>
  <si>
    <t>бирюзовый/синий</t>
  </si>
  <si>
    <t>98 бирюза</t>
  </si>
  <si>
    <t>джинсовый</t>
  </si>
  <si>
    <t>песок</t>
  </si>
  <si>
    <t>сандал</t>
  </si>
  <si>
    <t>бирюзовый</t>
  </si>
  <si>
    <t>военно-морской флот</t>
  </si>
  <si>
    <t>есть (ПОСМЕШИЛА ПЕРЕВОДОМ ЦВЕТА))))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</si>
</sst>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[$€-2]\ #,##0.00;[Red]\-[$€-2]\ #,##0.00"/>
    <numFmt numFmtId="166" formatCode="_-[$€-2]\ * #,##0.00_-;\-[$€-2]\ * #,##0.00_-;_-[$€-2]\ * &quot;-&quot;??_-;_-@_-"/>
    <numFmt numFmtId="167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18" fillId="33" borderId="0" xfId="0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3" fontId="19" fillId="33" borderId="0" xfId="42" applyFont="1" applyFill="1" applyAlignment="1">
      <alignment horizontal="center" vertical="center" wrapText="1"/>
    </xf>
    <xf numFmtId="43" fontId="19" fillId="33" borderId="0" xfId="42" applyFont="1" applyFill="1" applyAlignment="1">
      <alignment horizontal="center" vertical="center"/>
    </xf>
    <xf numFmtId="43" fontId="18" fillId="33" borderId="0" xfId="42" applyFont="1" applyFill="1" applyAlignment="1">
      <alignment horizontal="center" vertical="center" wrapText="1"/>
    </xf>
    <xf numFmtId="40" fontId="44" fillId="33" borderId="0" xfId="4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36" fillId="0" borderId="0" xfId="53" applyFill="1" applyAlignment="1" applyProtection="1">
      <alignment horizontal="right"/>
      <protection/>
    </xf>
    <xf numFmtId="0" fontId="18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43" fontId="19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3" fontId="18" fillId="0" borderId="0" xfId="42" applyFont="1" applyFill="1" applyBorder="1" applyAlignment="1">
      <alignment/>
    </xf>
    <xf numFmtId="43" fontId="29" fillId="0" borderId="0" xfId="42" applyFont="1" applyFill="1" applyAlignment="1">
      <alignment/>
    </xf>
    <xf numFmtId="0" fontId="18" fillId="0" borderId="0" xfId="0" applyFont="1" applyFill="1" applyAlignment="1">
      <alignment/>
    </xf>
    <xf numFmtId="43" fontId="18" fillId="0" borderId="0" xfId="42" applyFont="1" applyFill="1" applyAlignment="1">
      <alignment/>
    </xf>
    <xf numFmtId="40" fontId="44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36" fillId="0" borderId="0" xfId="53" applyFill="1" applyBorder="1" applyAlignment="1" applyProtection="1">
      <alignment horizontal="right"/>
      <protection/>
    </xf>
    <xf numFmtId="164" fontId="18" fillId="0" borderId="0" xfId="0" applyNumberFormat="1" applyFont="1" applyFill="1" applyAlignment="1">
      <alignment wrapText="1"/>
    </xf>
    <xf numFmtId="43" fontId="19" fillId="0" borderId="0" xfId="0" applyNumberFormat="1" applyFont="1" applyFill="1" applyBorder="1" applyAlignment="1">
      <alignment horizontal="center"/>
    </xf>
    <xf numFmtId="43" fontId="29" fillId="0" borderId="0" xfId="42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0" fontId="44" fillId="0" borderId="0" xfId="42" applyNumberFormat="1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43" fontId="19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43" fontId="19" fillId="0" borderId="0" xfId="42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6" fillId="0" borderId="10" xfId="53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wrapText="1"/>
    </xf>
    <xf numFmtId="43" fontId="1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18" fillId="0" borderId="10" xfId="42" applyFont="1" applyFill="1" applyBorder="1" applyAlignment="1">
      <alignment/>
    </xf>
    <xf numFmtId="43" fontId="29" fillId="0" borderId="10" xfId="42" applyFont="1" applyFill="1" applyBorder="1" applyAlignment="1">
      <alignment/>
    </xf>
    <xf numFmtId="0" fontId="18" fillId="0" borderId="10" xfId="0" applyFont="1" applyFill="1" applyBorder="1" applyAlignment="1">
      <alignment/>
    </xf>
    <xf numFmtId="40" fontId="44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19" fillId="34" borderId="0" xfId="0" applyNumberFormat="1" applyFont="1" applyFill="1" applyAlignment="1">
      <alignment horizontal="center"/>
    </xf>
    <xf numFmtId="40" fontId="19" fillId="0" borderId="0" xfId="42" applyNumberFormat="1" applyFont="1" applyFill="1" applyAlignment="1">
      <alignment/>
    </xf>
    <xf numFmtId="40" fontId="19" fillId="0" borderId="0" xfId="42" applyNumberFormat="1" applyFont="1" applyFill="1" applyAlignment="1">
      <alignment/>
    </xf>
    <xf numFmtId="40" fontId="45" fillId="0" borderId="0" xfId="0" applyNumberFormat="1" applyFon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 wrapText="1"/>
    </xf>
    <xf numFmtId="40" fontId="45" fillId="0" borderId="0" xfId="0" applyNumberFormat="1" applyFont="1" applyFill="1" applyAlignment="1">
      <alignment wrapText="1"/>
    </xf>
    <xf numFmtId="40" fontId="44" fillId="0" borderId="0" xfId="0" applyNumberFormat="1" applyFont="1" applyFill="1" applyAlignment="1">
      <alignment horizontal="center"/>
    </xf>
    <xf numFmtId="0" fontId="42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43" fontId="19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3" fontId="0" fillId="0" borderId="11" xfId="42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19" fillId="0" borderId="11" xfId="42" applyFont="1" applyFill="1" applyBorder="1" applyAlignment="1">
      <alignment/>
    </xf>
    <xf numFmtId="8" fontId="19" fillId="0" borderId="11" xfId="42" applyNumberFormat="1" applyFont="1" applyFill="1" applyBorder="1" applyAlignment="1">
      <alignment/>
    </xf>
    <xf numFmtId="43" fontId="19" fillId="0" borderId="11" xfId="42" applyFont="1" applyFill="1" applyBorder="1" applyAlignment="1">
      <alignment/>
    </xf>
    <xf numFmtId="40" fontId="44" fillId="0" borderId="11" xfId="42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11" xfId="0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49" fontId="19" fillId="0" borderId="0" xfId="0" applyNumberFormat="1" applyFont="1" applyFill="1" applyAlignment="1">
      <alignment horizontal="center"/>
    </xf>
    <xf numFmtId="43" fontId="19" fillId="0" borderId="11" xfId="42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1" fontId="19" fillId="34" borderId="12" xfId="42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3" fontId="19" fillId="0" borderId="12" xfId="0" applyNumberFormat="1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43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/>
    </xf>
    <xf numFmtId="43" fontId="19" fillId="0" borderId="0" xfId="42" applyFont="1" applyFill="1" applyAlignment="1">
      <alignment horizontal="left"/>
    </xf>
    <xf numFmtId="0" fontId="43" fillId="0" borderId="10" xfId="0" applyFont="1" applyFill="1" applyBorder="1" applyAlignment="1">
      <alignment horizontal="right"/>
    </xf>
    <xf numFmtId="1" fontId="19" fillId="0" borderId="10" xfId="42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43" fontId="42" fillId="0" borderId="10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43" fontId="19" fillId="0" borderId="10" xfId="42" applyFont="1" applyFill="1" applyBorder="1" applyAlignment="1">
      <alignment/>
    </xf>
    <xf numFmtId="166" fontId="46" fillId="0" borderId="0" xfId="0" applyNumberFormat="1" applyFont="1" applyFill="1" applyAlignment="1">
      <alignment horizontal="center"/>
    </xf>
    <xf numFmtId="43" fontId="42" fillId="0" borderId="0" xfId="42" applyFont="1" applyFill="1" applyAlignment="1">
      <alignment/>
    </xf>
    <xf numFmtId="14" fontId="19" fillId="0" borderId="0" xfId="42" applyNumberFormat="1" applyFont="1" applyFill="1" applyAlignment="1">
      <alignment/>
    </xf>
    <xf numFmtId="43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43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167" fontId="0" fillId="0" borderId="0" xfId="0" applyNumberFormat="1" applyFill="1" applyAlignment="1">
      <alignment/>
    </xf>
    <xf numFmtId="0" fontId="18" fillId="0" borderId="0" xfId="0" applyFont="1" applyFill="1" applyBorder="1" applyAlignment="1">
      <alignment horizontal="left"/>
    </xf>
    <xf numFmtId="43" fontId="46" fillId="0" borderId="0" xfId="42" applyFont="1" applyFill="1" applyAlignment="1">
      <alignment/>
    </xf>
    <xf numFmtId="0" fontId="47" fillId="0" borderId="0" xfId="53" applyFont="1" applyFill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/>
    </xf>
    <xf numFmtId="43" fontId="46" fillId="0" borderId="0" xfId="42" applyFont="1" applyFill="1" applyBorder="1" applyAlignment="1">
      <alignment/>
    </xf>
    <xf numFmtId="43" fontId="45" fillId="0" borderId="0" xfId="42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9" fillId="0" borderId="0" xfId="42" applyFont="1" applyFill="1" applyBorder="1" applyAlignment="1">
      <alignment/>
    </xf>
    <xf numFmtId="43" fontId="46" fillId="0" borderId="0" xfId="42" applyFont="1" applyFill="1" applyAlignment="1">
      <alignment horizontal="left"/>
    </xf>
    <xf numFmtId="49" fontId="36" fillId="0" borderId="0" xfId="53" applyNumberForma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pdelux.com/en_GB/girl/pants/468/bjork-slimfit-jeans?focus=333" TargetMode="External" /><Relationship Id="rId2" Type="http://schemas.openxmlformats.org/officeDocument/2006/relationships/hyperlink" Target="http://www.pompdelux.com/en_GB/girl/shorts-skirts/433/bibi-shortall?focus=315" TargetMode="External" /><Relationship Id="rId3" Type="http://schemas.openxmlformats.org/officeDocument/2006/relationships/hyperlink" Target="http://www.pompdelux.com/en_GB/girl/cardigans-vests/859/claire-cardigan?focus=577" TargetMode="External" /><Relationship Id="rId4" Type="http://schemas.openxmlformats.org/officeDocument/2006/relationships/hyperlink" Target="http://www.pompdelux.com/en_GB/girl/shorts-skirts/3225/victoria-shorts?focus=1995" TargetMode="External" /><Relationship Id="rId5" Type="http://schemas.openxmlformats.org/officeDocument/2006/relationships/hyperlink" Target="http://www.pompdelux.com/en_GB/girl/tunics-blouses-tops/1471/erika-top?focus=924" TargetMode="External" /><Relationship Id="rId6" Type="http://schemas.openxmlformats.org/officeDocument/2006/relationships/hyperlink" Target="http://www.pompdelux.com/en_GB/girl/cardigans-vests/1433/erika-cardigan?focus=904" TargetMode="External" /><Relationship Id="rId7" Type="http://schemas.openxmlformats.org/officeDocument/2006/relationships/hyperlink" Target="http://www.pompdelux.com/en_GB/girl/t-shirts/2195/leah-ls-tshirt?focus=1382" TargetMode="External" /><Relationship Id="rId8" Type="http://schemas.openxmlformats.org/officeDocument/2006/relationships/hyperlink" Target="http://www.pompdelux.com/en_GB/girl/pants/294/april-jeans?focus=219" TargetMode="External" /><Relationship Id="rId9" Type="http://schemas.openxmlformats.org/officeDocument/2006/relationships/hyperlink" Target="http://www.pompdelux.com/en_GB/girl/leggings/2712/riana-leggings" TargetMode="External" /><Relationship Id="rId10" Type="http://schemas.openxmlformats.org/officeDocument/2006/relationships/hyperlink" Target="http://www.pompdelux.com/en_GB/girl/shorts-skirts/130/alisha-shorts?focus=92" TargetMode="External" /><Relationship Id="rId11" Type="http://schemas.openxmlformats.org/officeDocument/2006/relationships/hyperlink" Target="http://www.pompdelux.com/en_GB/girl/tunics-blouses-tops/2609/polly-top?focus=1628" TargetMode="External" /><Relationship Id="rId12" Type="http://schemas.openxmlformats.org/officeDocument/2006/relationships/hyperlink" Target="http://www.pompdelux.com/en_GB/girl/tunics-blouses-tops/2396/mary-blouse?focus=1510" TargetMode="External" /><Relationship Id="rId13" Type="http://schemas.openxmlformats.org/officeDocument/2006/relationships/hyperlink" Target="http://www.pompdelux.com/en_GB/girl/tunics-blouses-tops/1422/emma-pants" TargetMode="External" /><Relationship Id="rId14" Type="http://schemas.openxmlformats.org/officeDocument/2006/relationships/hyperlink" Target="http://www.pompdelux.com/en_GB/girl/tunics-blouses-tops/2609/polly-top?focus=1628" TargetMode="External" /><Relationship Id="rId15" Type="http://schemas.openxmlformats.org/officeDocument/2006/relationships/hyperlink" Target="http://www.pompdelux.com/en_GB/girl/tunics-blouses-tops/1376/elisabeth-top?focus=875" TargetMode="External" /><Relationship Id="rId16" Type="http://schemas.openxmlformats.org/officeDocument/2006/relationships/hyperlink" Target="http://www.pompdelux.com/en_GB/girl/tunics-blouses-tops/3011/stella-tunic?focus=1857" TargetMode="External" /><Relationship Id="rId17" Type="http://schemas.openxmlformats.org/officeDocument/2006/relationships/hyperlink" Target="http://www.pompdelux.com/en_GB/girl/leggings/2911/shelly-skirt" TargetMode="External" /><Relationship Id="rId18" Type="http://schemas.openxmlformats.org/officeDocument/2006/relationships/hyperlink" Target="http://www.pompdelux.com/en_GB/girl/cardigans-vests/2773/samantha-cardigan?focus=1717" TargetMode="External" /><Relationship Id="rId19" Type="http://schemas.openxmlformats.org/officeDocument/2006/relationships/hyperlink" Target="http://www.pompdelux.com/en_GB/girl/swimwear/1009/allyson-swimsuit?focus=109" TargetMode="External" /><Relationship Id="rId20" Type="http://schemas.openxmlformats.org/officeDocument/2006/relationships/hyperlink" Target="http://www.pompdelux.com/en_GB/girl/swimwear/993/allyson-bikini?focus=98" TargetMode="External" /><Relationship Id="rId21" Type="http://schemas.openxmlformats.org/officeDocument/2006/relationships/hyperlink" Target="http://www.pompdelux.com/en_GB/girl/dresses/675/cecilia-leggings" TargetMode="External" /><Relationship Id="rId22" Type="http://schemas.openxmlformats.org/officeDocument/2006/relationships/hyperlink" Target="http://www.pompdelux.com/en_GB/girl/leggings/2030/joan-leggings?focus=1293" TargetMode="External" /><Relationship Id="rId23" Type="http://schemas.openxmlformats.org/officeDocument/2006/relationships/hyperlink" Target="http://www.pompdelux.com/en_GB/girl/t-shirts/1093/dothea-ls-tshirt?focus=714" TargetMode="External" /><Relationship Id="rId24" Type="http://schemas.openxmlformats.org/officeDocument/2006/relationships/hyperlink" Target="http://www.pompdelux.com/en_GB/girl/outerwear-fleece/2425/mia-jacket?focus=1532" TargetMode="External" /><Relationship Id="rId25" Type="http://schemas.openxmlformats.org/officeDocument/2006/relationships/hyperlink" Target="http://www.pompdelux.com/en_GB/girl/tunics-blouses-tops/1471/erika-top?focus=924" TargetMode="External" /><Relationship Id="rId26" Type="http://schemas.openxmlformats.org/officeDocument/2006/relationships/hyperlink" Target="http://www.pompdelux.com/en_GB/girl/cardigans-vests/1433/erika-cardigan?focus=904" TargetMode="External" /><Relationship Id="rId27" Type="http://schemas.openxmlformats.org/officeDocument/2006/relationships/hyperlink" Target="http://www.pompdelux.com/en_GB/girl/accessories/169/alma-tights?focus=141" TargetMode="External" /><Relationship Id="rId28" Type="http://schemas.openxmlformats.org/officeDocument/2006/relationships/hyperlink" Target="http://www.pompdelux.com/en_GB/girl/shorts-skirts/433/bibi-shortall?focus=315" TargetMode="External" /><Relationship Id="rId29" Type="http://schemas.openxmlformats.org/officeDocument/2006/relationships/hyperlink" Target="http://www.pompdelux.com/en_GB/little-boy/pants/1520/ethan-little-pants" TargetMode="External" /><Relationship Id="rId30" Type="http://schemas.openxmlformats.org/officeDocument/2006/relationships/hyperlink" Target="http://www.pompdelux.com/en_GB/little-boy/shirts-polos/1232/edward-little-polo" TargetMode="External" /><Relationship Id="rId31" Type="http://schemas.openxmlformats.org/officeDocument/2006/relationships/hyperlink" Target="http://www.pompdelux.com/en_GB/little-boy/t-shirts/1857/hunter-little-ss-tshirt" TargetMode="External" /><Relationship Id="rId32" Type="http://schemas.openxmlformats.org/officeDocument/2006/relationships/hyperlink" Target="http://www.pompdelux.com/en_GB/little-boy/t-shirts/549/burl-little-ss-granddad" TargetMode="External" /><Relationship Id="rId33" Type="http://schemas.openxmlformats.org/officeDocument/2006/relationships/hyperlink" Target="http://www.pompdelux.com/en_GB/little-boy/shorts/3123/thomas-little-shorts" TargetMode="External" /><Relationship Id="rId34" Type="http://schemas.openxmlformats.org/officeDocument/2006/relationships/hyperlink" Target="http://www.pompdelux.com/en_GB/little-boy/shorts/1130/eddie-little-shorts" TargetMode="External" /><Relationship Id="rId35" Type="http://schemas.openxmlformats.org/officeDocument/2006/relationships/hyperlink" Target="http://www.pompdelux.com/en_GB/girl/underwear-nightwear/3332/zola-top?focus=2136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3"/>
  <sheetViews>
    <sheetView tabSelected="1" zoomScalePageLayoutView="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8" sqref="A58:IV80"/>
    </sheetView>
  </sheetViews>
  <sheetFormatPr defaultColWidth="0" defaultRowHeight="15"/>
  <cols>
    <col min="1" max="1" width="13.140625" style="12" customWidth="1"/>
    <col min="2" max="2" width="43.00390625" style="71" customWidth="1"/>
    <col min="3" max="3" width="13.28125" style="79" customWidth="1"/>
    <col min="4" max="4" width="18.7109375" style="32" customWidth="1"/>
    <col min="5" max="5" width="12.7109375" style="102" customWidth="1"/>
    <col min="6" max="6" width="9.8515625" style="102" customWidth="1"/>
    <col min="7" max="7" width="8.57421875" style="12" customWidth="1"/>
    <col min="8" max="8" width="12.140625" style="19" bestFit="1" customWidth="1"/>
    <col min="9" max="9" width="11.140625" style="105" bestFit="1" customWidth="1"/>
    <col min="10" max="10" width="9.421875" style="31" customWidth="1"/>
    <col min="11" max="11" width="11.140625" style="19" bestFit="1" customWidth="1"/>
    <col min="12" max="12" width="4.140625" style="19" customWidth="1"/>
    <col min="13" max="13" width="11.28125" style="20" customWidth="1"/>
    <col min="14" max="14" width="2.7109375" style="12" customWidth="1"/>
    <col min="15" max="22" width="0" style="12" hidden="1" customWidth="1"/>
    <col min="23" max="16384" width="17.7109375" style="12" hidden="1" customWidth="1"/>
  </cols>
  <sheetData>
    <row r="1" spans="1:13" s="9" customFormat="1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7" t="s">
        <v>10</v>
      </c>
      <c r="L1" s="7"/>
      <c r="M1" s="8" t="s">
        <v>11</v>
      </c>
    </row>
    <row r="2" spans="1:13" s="21" customFormat="1" ht="15">
      <c r="A2" s="10" t="s">
        <v>12</v>
      </c>
      <c r="B2" s="11" t="s">
        <v>13</v>
      </c>
      <c r="C2" s="12" t="s">
        <v>14</v>
      </c>
      <c r="D2" s="12" t="s">
        <v>15</v>
      </c>
      <c r="E2" s="13">
        <f>16.95*0.3/1.25</f>
        <v>4.068</v>
      </c>
      <c r="F2" s="14">
        <v>1</v>
      </c>
      <c r="G2" s="15">
        <v>43.24</v>
      </c>
      <c r="H2" s="16">
        <f aca="true" t="shared" si="0" ref="H2:H48">E2*G2*F2</f>
        <v>175.90032</v>
      </c>
      <c r="I2" s="17" t="s">
        <v>16</v>
      </c>
      <c r="J2" s="18"/>
      <c r="K2" s="19"/>
      <c r="L2" s="19"/>
      <c r="M2" s="20"/>
    </row>
    <row r="3" spans="1:13" s="21" customFormat="1" ht="15">
      <c r="A3" s="10" t="s">
        <v>12</v>
      </c>
      <c r="B3" s="11" t="s">
        <v>17</v>
      </c>
      <c r="C3" s="12" t="s">
        <v>14</v>
      </c>
      <c r="D3" s="12" t="s">
        <v>18</v>
      </c>
      <c r="E3" s="13">
        <f>16.95*0.3/1.25</f>
        <v>4.068</v>
      </c>
      <c r="F3" s="14">
        <v>1</v>
      </c>
      <c r="G3" s="15">
        <v>43.24</v>
      </c>
      <c r="H3" s="16">
        <f t="shared" si="0"/>
        <v>175.90032</v>
      </c>
      <c r="I3" s="17" t="s">
        <v>19</v>
      </c>
      <c r="J3" s="18"/>
      <c r="K3" s="19"/>
      <c r="L3" s="19"/>
      <c r="M3" s="20"/>
    </row>
    <row r="4" spans="1:13" s="21" customFormat="1" ht="15">
      <c r="A4" s="10" t="s">
        <v>12</v>
      </c>
      <c r="B4" s="11" t="s">
        <v>17</v>
      </c>
      <c r="C4" s="12" t="s">
        <v>20</v>
      </c>
      <c r="D4" s="12" t="s">
        <v>18</v>
      </c>
      <c r="E4" s="13">
        <f>16.95*0.3/1.25</f>
        <v>4.068</v>
      </c>
      <c r="F4" s="14">
        <v>1</v>
      </c>
      <c r="G4" s="15">
        <v>43.24</v>
      </c>
      <c r="H4" s="16">
        <f t="shared" si="0"/>
        <v>175.90032</v>
      </c>
      <c r="I4" s="17" t="s">
        <v>19</v>
      </c>
      <c r="J4" s="18"/>
      <c r="K4" s="19"/>
      <c r="L4" s="19"/>
      <c r="M4" s="20"/>
    </row>
    <row r="5" spans="1:13" s="21" customFormat="1" ht="15">
      <c r="A5" s="10" t="s">
        <v>12</v>
      </c>
      <c r="B5" s="11" t="s">
        <v>21</v>
      </c>
      <c r="C5" s="12" t="s">
        <v>20</v>
      </c>
      <c r="D5" s="12" t="s">
        <v>22</v>
      </c>
      <c r="E5" s="13">
        <v>4.79</v>
      </c>
      <c r="F5" s="14">
        <v>1</v>
      </c>
      <c r="G5" s="15">
        <v>43.24</v>
      </c>
      <c r="H5" s="16">
        <f>E5*G5*F5</f>
        <v>207.11960000000002</v>
      </c>
      <c r="I5" s="17" t="s">
        <v>23</v>
      </c>
      <c r="J5" s="18"/>
      <c r="K5" s="19"/>
      <c r="L5" s="19"/>
      <c r="M5" s="20"/>
    </row>
    <row r="6" spans="1:13" s="21" customFormat="1" ht="15">
      <c r="A6" s="10" t="s">
        <v>12</v>
      </c>
      <c r="B6" s="11" t="s">
        <v>24</v>
      </c>
      <c r="C6" s="12" t="s">
        <v>20</v>
      </c>
      <c r="D6" s="12" t="s">
        <v>25</v>
      </c>
      <c r="E6" s="13">
        <f>26.95*0.3/1.25</f>
        <v>6.467999999999999</v>
      </c>
      <c r="F6" s="14">
        <v>1</v>
      </c>
      <c r="G6" s="15">
        <v>43.24</v>
      </c>
      <c r="H6" s="16">
        <f t="shared" si="0"/>
        <v>279.67632</v>
      </c>
      <c r="I6" s="17" t="s">
        <v>26</v>
      </c>
      <c r="J6" s="18"/>
      <c r="K6" s="12"/>
      <c r="L6" s="19"/>
      <c r="M6" s="20"/>
    </row>
    <row r="7" spans="1:13" s="21" customFormat="1" ht="15">
      <c r="A7" s="10" t="s">
        <v>12</v>
      </c>
      <c r="B7" s="11" t="s">
        <v>27</v>
      </c>
      <c r="C7" s="12" t="s">
        <v>20</v>
      </c>
      <c r="D7" s="12" t="s">
        <v>28</v>
      </c>
      <c r="E7" s="13">
        <f>52.95*0.3/1.25</f>
        <v>12.708</v>
      </c>
      <c r="F7" s="14">
        <v>1</v>
      </c>
      <c r="G7" s="15">
        <v>43.24</v>
      </c>
      <c r="H7" s="16">
        <f t="shared" si="0"/>
        <v>549.49392</v>
      </c>
      <c r="I7" s="17" t="s">
        <v>29</v>
      </c>
      <c r="J7" s="18"/>
      <c r="K7" s="19"/>
      <c r="L7" s="19"/>
      <c r="M7" s="20"/>
    </row>
    <row r="8" spans="1:13" s="15" customFormat="1" ht="15">
      <c r="A8" s="22" t="s">
        <v>12</v>
      </c>
      <c r="B8" s="23" t="s">
        <v>30</v>
      </c>
      <c r="C8" s="12" t="s">
        <v>20</v>
      </c>
      <c r="D8" s="12" t="s">
        <v>31</v>
      </c>
      <c r="E8" s="24">
        <v>4.79</v>
      </c>
      <c r="F8" s="25">
        <v>1</v>
      </c>
      <c r="G8" s="15">
        <v>43.24</v>
      </c>
      <c r="H8" s="16">
        <f>E8*G8*F8</f>
        <v>207.11960000000002</v>
      </c>
      <c r="I8" s="26" t="s">
        <v>32</v>
      </c>
      <c r="J8" s="27"/>
      <c r="K8" s="28"/>
      <c r="L8" s="16"/>
      <c r="M8" s="29"/>
    </row>
    <row r="9" spans="1:13" s="15" customFormat="1" ht="15">
      <c r="A9" s="22" t="s">
        <v>12</v>
      </c>
      <c r="B9" s="23" t="s">
        <v>33</v>
      </c>
      <c r="C9" s="12" t="s">
        <v>20</v>
      </c>
      <c r="D9" s="12" t="s">
        <v>34</v>
      </c>
      <c r="E9" s="30">
        <v>4.79</v>
      </c>
      <c r="F9" s="25">
        <v>1</v>
      </c>
      <c r="G9" s="15">
        <v>43.24</v>
      </c>
      <c r="H9" s="16">
        <f t="shared" si="0"/>
        <v>207.11960000000002</v>
      </c>
      <c r="I9" s="26" t="s">
        <v>35</v>
      </c>
      <c r="J9" s="27"/>
      <c r="K9" s="16"/>
      <c r="L9" s="16"/>
      <c r="M9" s="29"/>
    </row>
    <row r="10" spans="1:10" ht="15">
      <c r="A10" s="10" t="s">
        <v>12</v>
      </c>
      <c r="B10" s="11" t="s">
        <v>36</v>
      </c>
      <c r="C10" s="12" t="s">
        <v>20</v>
      </c>
      <c r="D10" s="12" t="s">
        <v>15</v>
      </c>
      <c r="E10" s="13">
        <f>26.95*0.3/1.25</f>
        <v>6.467999999999999</v>
      </c>
      <c r="F10" s="14">
        <v>1</v>
      </c>
      <c r="G10" s="15">
        <v>43.24</v>
      </c>
      <c r="H10" s="16">
        <f t="shared" si="0"/>
        <v>279.67632</v>
      </c>
      <c r="I10" s="17" t="s">
        <v>37</v>
      </c>
      <c r="J10" s="18"/>
    </row>
    <row r="11" spans="1:11" ht="15">
      <c r="A11" s="10" t="s">
        <v>12</v>
      </c>
      <c r="B11" s="11" t="s">
        <v>38</v>
      </c>
      <c r="C11" s="12" t="s">
        <v>20</v>
      </c>
      <c r="D11" s="12" t="s">
        <v>34</v>
      </c>
      <c r="E11" s="13">
        <f>19.95*0.3/1.25</f>
        <v>4.787999999999999</v>
      </c>
      <c r="F11" s="14">
        <v>1</v>
      </c>
      <c r="G11" s="15">
        <v>43.24</v>
      </c>
      <c r="H11" s="16">
        <f t="shared" si="0"/>
        <v>207.03311999999997</v>
      </c>
      <c r="I11" s="17" t="s">
        <v>39</v>
      </c>
      <c r="K11" s="32"/>
    </row>
    <row r="12" spans="1:11" ht="15">
      <c r="A12" s="10" t="s">
        <v>12</v>
      </c>
      <c r="B12" s="11" t="s">
        <v>40</v>
      </c>
      <c r="C12" s="12" t="s">
        <v>14</v>
      </c>
      <c r="D12" s="12" t="s">
        <v>34</v>
      </c>
      <c r="E12" s="13">
        <f>19.95*0.3/1.25</f>
        <v>4.787999999999999</v>
      </c>
      <c r="F12" s="14">
        <v>1</v>
      </c>
      <c r="G12" s="15">
        <v>43.24</v>
      </c>
      <c r="H12" s="16">
        <f t="shared" si="0"/>
        <v>207.03311999999997</v>
      </c>
      <c r="I12" s="17" t="s">
        <v>41</v>
      </c>
      <c r="K12" s="32"/>
    </row>
    <row r="13" spans="1:9" ht="15">
      <c r="A13" s="10" t="s">
        <v>12</v>
      </c>
      <c r="B13" s="11" t="s">
        <v>42</v>
      </c>
      <c r="C13" s="12" t="s">
        <v>20</v>
      </c>
      <c r="D13" s="12" t="s">
        <v>31</v>
      </c>
      <c r="E13" s="13">
        <f>15.95*0.3/1.25</f>
        <v>3.8279999999999994</v>
      </c>
      <c r="F13" s="14">
        <v>1</v>
      </c>
      <c r="G13" s="15">
        <v>43.24</v>
      </c>
      <c r="H13" s="16">
        <f t="shared" si="0"/>
        <v>165.52272</v>
      </c>
      <c r="I13" s="17" t="s">
        <v>43</v>
      </c>
    </row>
    <row r="14" spans="1:13" s="28" customFormat="1" ht="15">
      <c r="A14" s="22" t="s">
        <v>12</v>
      </c>
      <c r="B14" s="23" t="s">
        <v>44</v>
      </c>
      <c r="C14" s="12" t="s">
        <v>20</v>
      </c>
      <c r="D14" s="12" t="s">
        <v>18</v>
      </c>
      <c r="E14" s="30">
        <f>15.95*0.3/1.25</f>
        <v>3.8279999999999994</v>
      </c>
      <c r="F14" s="25">
        <v>1</v>
      </c>
      <c r="G14" s="15">
        <v>43.24</v>
      </c>
      <c r="H14" s="16">
        <f t="shared" si="0"/>
        <v>165.52272</v>
      </c>
      <c r="I14" s="26" t="s">
        <v>45</v>
      </c>
      <c r="J14" s="33"/>
      <c r="K14" s="16"/>
      <c r="L14" s="16"/>
      <c r="M14" s="29"/>
    </row>
    <row r="15" spans="1:11" ht="15">
      <c r="A15" s="10" t="s">
        <v>12</v>
      </c>
      <c r="B15" s="11" t="s">
        <v>46</v>
      </c>
      <c r="C15" s="12" t="s">
        <v>20</v>
      </c>
      <c r="D15" s="12" t="s">
        <v>31</v>
      </c>
      <c r="E15" s="13">
        <v>4.79</v>
      </c>
      <c r="F15" s="14">
        <v>1</v>
      </c>
      <c r="G15" s="15">
        <v>43.24</v>
      </c>
      <c r="H15" s="16">
        <f t="shared" si="0"/>
        <v>207.11960000000002</v>
      </c>
      <c r="I15" s="17" t="s">
        <v>47</v>
      </c>
      <c r="K15" s="32"/>
    </row>
    <row r="16" spans="1:11" ht="15">
      <c r="A16" s="10" t="s">
        <v>12</v>
      </c>
      <c r="B16" s="11" t="s">
        <v>48</v>
      </c>
      <c r="C16" s="12" t="s">
        <v>20</v>
      </c>
      <c r="D16" s="12" t="s">
        <v>31</v>
      </c>
      <c r="E16" s="13">
        <v>6.47</v>
      </c>
      <c r="F16" s="14">
        <v>1</v>
      </c>
      <c r="G16" s="15">
        <v>43.24</v>
      </c>
      <c r="H16" s="16">
        <f t="shared" si="0"/>
        <v>279.7628</v>
      </c>
      <c r="I16" s="17" t="s">
        <v>49</v>
      </c>
      <c r="K16" s="32"/>
    </row>
    <row r="17" spans="1:13" s="21" customFormat="1" ht="15.75" thickBot="1">
      <c r="A17" s="34" t="s">
        <v>12</v>
      </c>
      <c r="B17" s="35" t="s">
        <v>50</v>
      </c>
      <c r="C17" s="36" t="s">
        <v>51</v>
      </c>
      <c r="D17" s="37" t="s">
        <v>52</v>
      </c>
      <c r="E17" s="38">
        <v>7.91</v>
      </c>
      <c r="F17" s="39">
        <v>1</v>
      </c>
      <c r="G17" s="40">
        <v>43.24</v>
      </c>
      <c r="H17" s="41">
        <f t="shared" si="0"/>
        <v>342.02840000000003</v>
      </c>
      <c r="I17" s="42" t="s">
        <v>53</v>
      </c>
      <c r="J17" s="43"/>
      <c r="K17" s="36"/>
      <c r="L17" s="41"/>
      <c r="M17" s="44"/>
    </row>
    <row r="18" spans="1:13" s="21" customFormat="1" ht="15.75" thickTop="1">
      <c r="A18" s="15" t="s">
        <v>8</v>
      </c>
      <c r="B18" s="45"/>
      <c r="C18" s="46" t="s">
        <v>54</v>
      </c>
      <c r="D18" s="32"/>
      <c r="E18" s="14"/>
      <c r="F18" s="14"/>
      <c r="G18" s="21">
        <v>43.24</v>
      </c>
      <c r="H18" s="16">
        <f t="shared" si="0"/>
        <v>0</v>
      </c>
      <c r="I18" s="47">
        <f>SUM(H2:H17)</f>
        <v>3831.9288</v>
      </c>
      <c r="J18" s="48"/>
      <c r="K18" s="19"/>
      <c r="L18" s="19"/>
      <c r="M18" s="49"/>
    </row>
    <row r="19" spans="1:13" s="51" customFormat="1" ht="15">
      <c r="A19" s="22" t="s">
        <v>55</v>
      </c>
      <c r="B19" s="11" t="s">
        <v>56</v>
      </c>
      <c r="C19" s="12" t="s">
        <v>57</v>
      </c>
      <c r="D19" s="12" t="s">
        <v>18</v>
      </c>
      <c r="E19" s="13">
        <v>5.75</v>
      </c>
      <c r="F19" s="14">
        <v>1</v>
      </c>
      <c r="G19" s="21">
        <v>43.24</v>
      </c>
      <c r="H19" s="50">
        <f>E19*G19*F19</f>
        <v>248.63000000000002</v>
      </c>
      <c r="I19" s="19"/>
      <c r="J19" s="18"/>
      <c r="M19" s="52"/>
    </row>
    <row r="20" spans="1:13" s="51" customFormat="1" ht="15">
      <c r="A20" s="22" t="s">
        <v>55</v>
      </c>
      <c r="B20" s="11" t="s">
        <v>58</v>
      </c>
      <c r="C20" s="12" t="s">
        <v>57</v>
      </c>
      <c r="D20" s="12" t="s">
        <v>18</v>
      </c>
      <c r="E20" s="13">
        <v>4.55</v>
      </c>
      <c r="F20" s="14">
        <v>1</v>
      </c>
      <c r="G20" s="21">
        <v>43.24</v>
      </c>
      <c r="H20" s="50">
        <f t="shared" si="0"/>
        <v>196.742</v>
      </c>
      <c r="I20" s="19"/>
      <c r="J20" s="18"/>
      <c r="M20" s="52"/>
    </row>
    <row r="21" spans="1:13" s="51" customFormat="1" ht="15">
      <c r="A21" s="22" t="s">
        <v>55</v>
      </c>
      <c r="B21" s="11" t="s">
        <v>59</v>
      </c>
      <c r="C21" s="12" t="s">
        <v>57</v>
      </c>
      <c r="D21" s="12" t="s">
        <v>22</v>
      </c>
      <c r="E21" s="13">
        <v>4.55</v>
      </c>
      <c r="F21" s="14">
        <v>1</v>
      </c>
      <c r="G21" s="21">
        <v>43.24</v>
      </c>
      <c r="H21" s="50">
        <f t="shared" si="0"/>
        <v>196.742</v>
      </c>
      <c r="I21" s="19"/>
      <c r="J21" s="18"/>
      <c r="M21" s="52"/>
    </row>
    <row r="22" spans="1:13" s="51" customFormat="1" ht="15">
      <c r="A22" s="22" t="s">
        <v>55</v>
      </c>
      <c r="B22" s="11" t="s">
        <v>60</v>
      </c>
      <c r="C22" s="12" t="s">
        <v>61</v>
      </c>
      <c r="D22" s="12" t="s">
        <v>18</v>
      </c>
      <c r="E22" s="13">
        <v>3.83</v>
      </c>
      <c r="F22" s="14">
        <v>1</v>
      </c>
      <c r="G22" s="21">
        <v>43.24</v>
      </c>
      <c r="H22" s="50">
        <f t="shared" si="0"/>
        <v>165.60920000000002</v>
      </c>
      <c r="I22" s="19"/>
      <c r="J22" s="18"/>
      <c r="M22" s="52"/>
    </row>
    <row r="23" spans="1:13" s="51" customFormat="1" ht="15">
      <c r="A23" s="22" t="s">
        <v>55</v>
      </c>
      <c r="B23" s="11" t="s">
        <v>62</v>
      </c>
      <c r="C23" s="12" t="s">
        <v>63</v>
      </c>
      <c r="D23" s="12" t="s">
        <v>64</v>
      </c>
      <c r="E23" s="13">
        <v>6.47</v>
      </c>
      <c r="F23" s="14">
        <v>1</v>
      </c>
      <c r="G23" s="21">
        <v>43.24</v>
      </c>
      <c r="H23" s="50">
        <f t="shared" si="0"/>
        <v>279.7628</v>
      </c>
      <c r="I23" s="19"/>
      <c r="J23" s="18"/>
      <c r="M23" s="53"/>
    </row>
    <row r="24" spans="1:13" s="51" customFormat="1" ht="15">
      <c r="A24" s="22" t="s">
        <v>55</v>
      </c>
      <c r="B24" s="11" t="s">
        <v>65</v>
      </c>
      <c r="C24" s="12" t="s">
        <v>66</v>
      </c>
      <c r="D24" s="12" t="s">
        <v>67</v>
      </c>
      <c r="E24" s="13">
        <v>7.19</v>
      </c>
      <c r="F24" s="14">
        <v>1</v>
      </c>
      <c r="G24" s="21">
        <v>43.24</v>
      </c>
      <c r="H24" s="50">
        <f t="shared" si="0"/>
        <v>310.89560000000006</v>
      </c>
      <c r="I24" s="19"/>
      <c r="J24" s="18"/>
      <c r="M24" s="53"/>
    </row>
    <row r="25" spans="1:13" s="51" customFormat="1" ht="15">
      <c r="A25" s="22" t="s">
        <v>55</v>
      </c>
      <c r="B25" s="11" t="s">
        <v>68</v>
      </c>
      <c r="C25" s="12" t="s">
        <v>69</v>
      </c>
      <c r="D25" s="12" t="s">
        <v>70</v>
      </c>
      <c r="E25" s="13">
        <v>5.75</v>
      </c>
      <c r="F25" s="14">
        <v>1</v>
      </c>
      <c r="G25" s="21">
        <v>43.24</v>
      </c>
      <c r="H25" s="50">
        <f t="shared" si="0"/>
        <v>248.63000000000002</v>
      </c>
      <c r="I25" s="19"/>
      <c r="J25" s="18"/>
      <c r="M25" s="53"/>
    </row>
    <row r="26" spans="1:13" s="51" customFormat="1" ht="15">
      <c r="A26" s="22" t="s">
        <v>55</v>
      </c>
      <c r="B26" s="11" t="s">
        <v>71</v>
      </c>
      <c r="C26" s="12" t="s">
        <v>72</v>
      </c>
      <c r="D26" s="12" t="s">
        <v>73</v>
      </c>
      <c r="E26" s="13">
        <v>4.07</v>
      </c>
      <c r="F26" s="14">
        <v>1</v>
      </c>
      <c r="G26" s="21">
        <v>43.24</v>
      </c>
      <c r="H26" s="50">
        <f t="shared" si="0"/>
        <v>175.98680000000002</v>
      </c>
      <c r="I26" s="19"/>
      <c r="J26" s="18"/>
      <c r="M26" s="53"/>
    </row>
    <row r="27" spans="1:14" s="15" customFormat="1" ht="15">
      <c r="A27" s="54" t="s">
        <v>55</v>
      </c>
      <c r="B27" s="55"/>
      <c r="C27" s="56"/>
      <c r="D27" s="57"/>
      <c r="E27" s="58"/>
      <c r="F27" s="59"/>
      <c r="G27" s="60">
        <v>43.24</v>
      </c>
      <c r="H27" s="61">
        <f>E27*G27*F27</f>
        <v>0</v>
      </c>
      <c r="I27" s="62">
        <f>SUM(H19:H27)</f>
        <v>1822.9984000000004</v>
      </c>
      <c r="J27" s="63">
        <f>C28*$H$57*G27</f>
        <v>266.0923076923077</v>
      </c>
      <c r="K27" s="64"/>
      <c r="L27" s="65"/>
      <c r="M27" s="66">
        <f>K27-I27-J27</f>
        <v>-2089.090707692308</v>
      </c>
      <c r="N27" s="67"/>
    </row>
    <row r="28" spans="1:14" s="21" customFormat="1" ht="15">
      <c r="A28" s="68" t="s">
        <v>8</v>
      </c>
      <c r="B28" s="69"/>
      <c r="C28" s="46" t="s">
        <v>74</v>
      </c>
      <c r="D28" s="32"/>
      <c r="E28" s="14"/>
      <c r="F28" s="14"/>
      <c r="G28" s="21">
        <v>43.24</v>
      </c>
      <c r="H28" s="50"/>
      <c r="M28" s="20"/>
      <c r="N28" s="70"/>
    </row>
    <row r="29" spans="1:13" s="51" customFormat="1" ht="15">
      <c r="A29" s="10" t="s">
        <v>75</v>
      </c>
      <c r="B29" s="11" t="s">
        <v>76</v>
      </c>
      <c r="C29" s="71" t="s">
        <v>77</v>
      </c>
      <c r="D29" s="71" t="s">
        <v>77</v>
      </c>
      <c r="E29" s="72">
        <v>4.55</v>
      </c>
      <c r="F29" s="14">
        <v>1</v>
      </c>
      <c r="G29" s="21">
        <v>43.24</v>
      </c>
      <c r="H29" s="50">
        <f t="shared" si="0"/>
        <v>196.742</v>
      </c>
      <c r="I29" s="19"/>
      <c r="J29" s="73"/>
      <c r="M29" s="52"/>
    </row>
    <row r="30" spans="1:13" s="51" customFormat="1" ht="15">
      <c r="A30" s="10" t="s">
        <v>75</v>
      </c>
      <c r="B30" s="11" t="s">
        <v>78</v>
      </c>
      <c r="C30" s="71" t="s">
        <v>77</v>
      </c>
      <c r="D30" s="71" t="s">
        <v>79</v>
      </c>
      <c r="E30" s="72">
        <v>3.83</v>
      </c>
      <c r="F30" s="14">
        <v>1</v>
      </c>
      <c r="G30" s="21">
        <v>43.24</v>
      </c>
      <c r="H30" s="50">
        <f t="shared" si="0"/>
        <v>165.60920000000002</v>
      </c>
      <c r="I30" s="19"/>
      <c r="J30" s="73"/>
      <c r="M30" s="52"/>
    </row>
    <row r="31" spans="1:13" s="51" customFormat="1" ht="15">
      <c r="A31" s="10" t="s">
        <v>75</v>
      </c>
      <c r="B31" s="11" t="s">
        <v>80</v>
      </c>
      <c r="C31" s="71" t="s">
        <v>77</v>
      </c>
      <c r="D31" s="71" t="s">
        <v>81</v>
      </c>
      <c r="E31" s="72">
        <v>3.35</v>
      </c>
      <c r="F31" s="14">
        <v>1</v>
      </c>
      <c r="G31" s="21">
        <v>43.24</v>
      </c>
      <c r="H31" s="50">
        <f t="shared" si="0"/>
        <v>144.854</v>
      </c>
      <c r="I31" s="19"/>
      <c r="J31" s="73"/>
      <c r="M31" s="52"/>
    </row>
    <row r="32" spans="1:13" s="51" customFormat="1" ht="15">
      <c r="A32" s="10" t="s">
        <v>75</v>
      </c>
      <c r="B32" s="11" t="s">
        <v>82</v>
      </c>
      <c r="C32" s="71" t="s">
        <v>77</v>
      </c>
      <c r="D32" s="71" t="s">
        <v>79</v>
      </c>
      <c r="E32" s="72">
        <v>5.75</v>
      </c>
      <c r="F32" s="14">
        <v>1</v>
      </c>
      <c r="G32" s="21">
        <v>43.24</v>
      </c>
      <c r="H32" s="50">
        <f t="shared" si="0"/>
        <v>248.63000000000002</v>
      </c>
      <c r="I32" s="19"/>
      <c r="J32" s="73"/>
      <c r="M32" s="52"/>
    </row>
    <row r="33" spans="1:13" s="51" customFormat="1" ht="15">
      <c r="A33" s="10" t="s">
        <v>75</v>
      </c>
      <c r="B33" s="11" t="s">
        <v>83</v>
      </c>
      <c r="C33" s="71" t="s">
        <v>77</v>
      </c>
      <c r="D33" s="71" t="s">
        <v>52</v>
      </c>
      <c r="E33" s="72">
        <v>5.99</v>
      </c>
      <c r="F33" s="14">
        <v>1</v>
      </c>
      <c r="G33" s="21">
        <v>43.24</v>
      </c>
      <c r="H33" s="50">
        <f t="shared" si="0"/>
        <v>259.0076</v>
      </c>
      <c r="I33" s="19"/>
      <c r="J33" s="73"/>
      <c r="M33" s="52"/>
    </row>
    <row r="34" spans="1:13" s="51" customFormat="1" ht="15">
      <c r="A34" s="10" t="s">
        <v>75</v>
      </c>
      <c r="B34" s="11" t="s">
        <v>84</v>
      </c>
      <c r="C34" s="74" t="s">
        <v>77</v>
      </c>
      <c r="D34" s="74" t="s">
        <v>85</v>
      </c>
      <c r="E34" s="72">
        <v>5.75</v>
      </c>
      <c r="F34" s="14">
        <v>1</v>
      </c>
      <c r="G34" s="21">
        <v>43.24</v>
      </c>
      <c r="H34" s="50">
        <f t="shared" si="0"/>
        <v>248.63000000000002</v>
      </c>
      <c r="I34" s="19"/>
      <c r="J34" s="73"/>
      <c r="M34" s="52"/>
    </row>
    <row r="35" spans="1:13" s="51" customFormat="1" ht="15">
      <c r="A35" s="10" t="s">
        <v>75</v>
      </c>
      <c r="B35" s="11" t="s">
        <v>86</v>
      </c>
      <c r="C35" s="12" t="s">
        <v>69</v>
      </c>
      <c r="D35" s="12" t="s">
        <v>87</v>
      </c>
      <c r="E35" s="72">
        <v>4.79</v>
      </c>
      <c r="F35" s="14">
        <v>1</v>
      </c>
      <c r="G35" s="21">
        <v>43.24</v>
      </c>
      <c r="H35" s="50">
        <f t="shared" si="0"/>
        <v>207.11960000000002</v>
      </c>
      <c r="I35" s="19"/>
      <c r="J35" s="73"/>
      <c r="M35" s="52"/>
    </row>
    <row r="36" spans="1:13" s="51" customFormat="1" ht="15">
      <c r="A36" s="10" t="s">
        <v>75</v>
      </c>
      <c r="B36" s="11" t="s">
        <v>88</v>
      </c>
      <c r="C36" s="12" t="s">
        <v>69</v>
      </c>
      <c r="D36" s="12" t="s">
        <v>89</v>
      </c>
      <c r="E36" s="72">
        <v>5.51</v>
      </c>
      <c r="F36" s="14">
        <v>1</v>
      </c>
      <c r="G36" s="21">
        <v>43.24</v>
      </c>
      <c r="H36" s="50">
        <f t="shared" si="0"/>
        <v>238.2524</v>
      </c>
      <c r="I36" s="19"/>
      <c r="J36" s="73"/>
      <c r="M36" s="52"/>
    </row>
    <row r="37" spans="1:13" s="51" customFormat="1" ht="15">
      <c r="A37" s="10" t="s">
        <v>75</v>
      </c>
      <c r="B37" s="11" t="s">
        <v>90</v>
      </c>
      <c r="C37" s="12" t="s">
        <v>69</v>
      </c>
      <c r="D37" s="12" t="s">
        <v>70</v>
      </c>
      <c r="E37" s="72">
        <v>4.79</v>
      </c>
      <c r="F37" s="14">
        <v>1</v>
      </c>
      <c r="G37" s="21">
        <v>43.24</v>
      </c>
      <c r="H37" s="50">
        <f t="shared" si="0"/>
        <v>207.11960000000002</v>
      </c>
      <c r="I37" s="19"/>
      <c r="J37" s="73"/>
      <c r="M37" s="52"/>
    </row>
    <row r="38" spans="1:13" s="51" customFormat="1" ht="15">
      <c r="A38" s="10" t="s">
        <v>75</v>
      </c>
      <c r="B38" s="11" t="s">
        <v>91</v>
      </c>
      <c r="C38" s="12" t="s">
        <v>92</v>
      </c>
      <c r="D38" s="12" t="s">
        <v>70</v>
      </c>
      <c r="E38" s="72">
        <v>3.83</v>
      </c>
      <c r="F38" s="14">
        <v>1</v>
      </c>
      <c r="G38" s="21">
        <v>43.24</v>
      </c>
      <c r="H38" s="50">
        <f t="shared" si="0"/>
        <v>165.60920000000002</v>
      </c>
      <c r="J38" s="73"/>
      <c r="M38" s="52"/>
    </row>
    <row r="39" spans="1:13" s="51" customFormat="1" ht="15">
      <c r="A39" s="10" t="s">
        <v>75</v>
      </c>
      <c r="B39" s="11" t="s">
        <v>93</v>
      </c>
      <c r="C39" s="12" t="s">
        <v>14</v>
      </c>
      <c r="D39" s="12" t="s">
        <v>34</v>
      </c>
      <c r="E39" s="72">
        <v>6.47</v>
      </c>
      <c r="F39" s="14">
        <v>1</v>
      </c>
      <c r="G39" s="21">
        <v>43.24</v>
      </c>
      <c r="H39" s="50">
        <f t="shared" si="0"/>
        <v>279.7628</v>
      </c>
      <c r="J39" s="73"/>
      <c r="M39" s="52"/>
    </row>
    <row r="40" spans="1:13" s="51" customFormat="1" ht="15">
      <c r="A40" s="10" t="s">
        <v>75</v>
      </c>
      <c r="B40" s="11" t="s">
        <v>94</v>
      </c>
      <c r="C40" s="12" t="s">
        <v>14</v>
      </c>
      <c r="D40" s="12" t="s">
        <v>31</v>
      </c>
      <c r="E40" s="72">
        <v>6.47</v>
      </c>
      <c r="F40" s="14">
        <v>1</v>
      </c>
      <c r="G40" s="21">
        <v>43.24</v>
      </c>
      <c r="H40" s="50">
        <f t="shared" si="0"/>
        <v>279.7628</v>
      </c>
      <c r="J40" s="73"/>
      <c r="M40" s="52"/>
    </row>
    <row r="41" spans="1:14" s="21" customFormat="1" ht="15">
      <c r="A41" s="54" t="s">
        <v>75</v>
      </c>
      <c r="B41" s="75"/>
      <c r="C41" s="76"/>
      <c r="D41" s="77"/>
      <c r="E41" s="58"/>
      <c r="F41" s="59"/>
      <c r="G41" s="60">
        <v>43.24</v>
      </c>
      <c r="H41" s="61">
        <f>E41*G41*F41</f>
        <v>0</v>
      </c>
      <c r="I41" s="62">
        <f>SUM(H29:H41)</f>
        <v>2641.0992</v>
      </c>
      <c r="J41" s="63">
        <f>C42*$H$57*G41</f>
        <v>299.3538461538462</v>
      </c>
      <c r="K41" s="65"/>
      <c r="L41" s="65"/>
      <c r="M41" s="66">
        <f>K41-I41-J41</f>
        <v>-2940.453046153846</v>
      </c>
      <c r="N41" s="67"/>
    </row>
    <row r="42" spans="1:8" s="21" customFormat="1" ht="15">
      <c r="A42" s="68" t="s">
        <v>8</v>
      </c>
      <c r="B42" s="78"/>
      <c r="C42" s="46" t="s">
        <v>95</v>
      </c>
      <c r="D42" s="32"/>
      <c r="E42" s="13"/>
      <c r="F42" s="14"/>
      <c r="G42" s="21">
        <v>43.24</v>
      </c>
      <c r="H42" s="50"/>
    </row>
    <row r="43" spans="1:13" s="15" customFormat="1" ht="15">
      <c r="A43" s="22" t="s">
        <v>96</v>
      </c>
      <c r="B43" s="11" t="s">
        <v>84</v>
      </c>
      <c r="C43" s="74" t="s">
        <v>77</v>
      </c>
      <c r="D43" s="74" t="s">
        <v>85</v>
      </c>
      <c r="E43" s="72">
        <v>5.75</v>
      </c>
      <c r="F43" s="25">
        <v>1</v>
      </c>
      <c r="G43" s="15">
        <v>43.24</v>
      </c>
      <c r="H43" s="50">
        <f t="shared" si="0"/>
        <v>248.63000000000002</v>
      </c>
      <c r="I43" s="19"/>
      <c r="J43" s="31"/>
      <c r="K43" s="16"/>
      <c r="L43" s="16"/>
      <c r="M43" s="20"/>
    </row>
    <row r="44" spans="1:13" s="15" customFormat="1" ht="15">
      <c r="A44" s="22" t="s">
        <v>96</v>
      </c>
      <c r="B44" s="11" t="s">
        <v>97</v>
      </c>
      <c r="C44" s="74" t="s">
        <v>69</v>
      </c>
      <c r="D44" s="74" t="s">
        <v>98</v>
      </c>
      <c r="E44" s="72">
        <v>4.79</v>
      </c>
      <c r="F44" s="25">
        <v>1</v>
      </c>
      <c r="G44" s="15">
        <v>43.24</v>
      </c>
      <c r="H44" s="50">
        <f t="shared" si="0"/>
        <v>207.11960000000002</v>
      </c>
      <c r="I44" s="19"/>
      <c r="J44" s="31"/>
      <c r="K44" s="16"/>
      <c r="L44" s="16"/>
      <c r="M44" s="20"/>
    </row>
    <row r="45" spans="1:13" s="15" customFormat="1" ht="15">
      <c r="A45" s="22" t="s">
        <v>96</v>
      </c>
      <c r="B45" s="11" t="s">
        <v>99</v>
      </c>
      <c r="C45" s="12" t="s">
        <v>69</v>
      </c>
      <c r="D45" s="12" t="s">
        <v>70</v>
      </c>
      <c r="E45" s="72">
        <v>4.79</v>
      </c>
      <c r="F45" s="25">
        <v>1</v>
      </c>
      <c r="G45" s="15">
        <v>43.24</v>
      </c>
      <c r="H45" s="50">
        <f t="shared" si="0"/>
        <v>207.11960000000002</v>
      </c>
      <c r="I45" s="19"/>
      <c r="J45" s="31"/>
      <c r="K45" s="16"/>
      <c r="L45" s="16"/>
      <c r="M45" s="20"/>
    </row>
    <row r="46" spans="1:13" s="15" customFormat="1" ht="15">
      <c r="A46" s="22" t="s">
        <v>96</v>
      </c>
      <c r="B46" s="11" t="s">
        <v>100</v>
      </c>
      <c r="C46" s="12" t="s">
        <v>69</v>
      </c>
      <c r="D46" s="12" t="s">
        <v>101</v>
      </c>
      <c r="E46" s="72">
        <v>6.47</v>
      </c>
      <c r="F46" s="25">
        <v>1</v>
      </c>
      <c r="G46" s="15">
        <v>43.24</v>
      </c>
      <c r="H46" s="50">
        <f t="shared" si="0"/>
        <v>279.7628</v>
      </c>
      <c r="I46" s="19"/>
      <c r="J46" s="31"/>
      <c r="K46" s="16"/>
      <c r="L46" s="16"/>
      <c r="M46" s="20"/>
    </row>
    <row r="47" spans="1:13" s="15" customFormat="1" ht="15">
      <c r="A47" s="22" t="s">
        <v>96</v>
      </c>
      <c r="B47" s="11" t="s">
        <v>102</v>
      </c>
      <c r="C47" s="12" t="s">
        <v>69</v>
      </c>
      <c r="D47" s="12" t="s">
        <v>89</v>
      </c>
      <c r="E47" s="72">
        <v>4.79</v>
      </c>
      <c r="F47" s="25">
        <v>1</v>
      </c>
      <c r="G47" s="15">
        <v>43.24</v>
      </c>
      <c r="H47" s="50">
        <f t="shared" si="0"/>
        <v>207.11960000000002</v>
      </c>
      <c r="I47" s="19"/>
      <c r="J47" s="31"/>
      <c r="K47" s="16"/>
      <c r="L47" s="16"/>
      <c r="M47" s="20"/>
    </row>
    <row r="48" spans="1:13" s="15" customFormat="1" ht="15">
      <c r="A48" s="22" t="s">
        <v>96</v>
      </c>
      <c r="B48" s="11" t="s">
        <v>103</v>
      </c>
      <c r="C48" s="12" t="s">
        <v>69</v>
      </c>
      <c r="D48" s="12" t="s">
        <v>104</v>
      </c>
      <c r="E48" s="72">
        <v>6.47</v>
      </c>
      <c r="F48" s="25">
        <v>1</v>
      </c>
      <c r="G48" s="15">
        <v>43.24</v>
      </c>
      <c r="H48" s="50">
        <f t="shared" si="0"/>
        <v>279.7628</v>
      </c>
      <c r="I48" s="19"/>
      <c r="J48" s="31"/>
      <c r="K48" s="16"/>
      <c r="L48" s="16"/>
      <c r="M48" s="20"/>
    </row>
    <row r="49" spans="1:14" s="15" customFormat="1" ht="15">
      <c r="A49" s="22" t="s">
        <v>96</v>
      </c>
      <c r="B49" s="71"/>
      <c r="C49" s="79"/>
      <c r="D49" s="32"/>
      <c r="E49" s="13"/>
      <c r="F49" s="25"/>
      <c r="G49" s="15">
        <v>43.24</v>
      </c>
      <c r="H49" s="61">
        <f>E49*G49*F49</f>
        <v>0</v>
      </c>
      <c r="I49" s="62">
        <f>SUM(H43:H49)</f>
        <v>1429.5144</v>
      </c>
      <c r="J49" s="63">
        <f>C50*$H$57*G49</f>
        <v>199.56923076923078</v>
      </c>
      <c r="K49" s="80">
        <v>0</v>
      </c>
      <c r="L49" s="80"/>
      <c r="M49" s="66">
        <f>K49-I49-J49</f>
        <v>-1629.0836307692307</v>
      </c>
      <c r="N49" s="67"/>
    </row>
    <row r="50" spans="1:14" s="21" customFormat="1" ht="15">
      <c r="A50" s="81" t="s">
        <v>8</v>
      </c>
      <c r="B50" s="82"/>
      <c r="C50" s="83">
        <v>6</v>
      </c>
      <c r="D50" s="84"/>
      <c r="E50" s="85"/>
      <c r="F50" s="85"/>
      <c r="G50" s="81">
        <v>43.24</v>
      </c>
      <c r="H50" s="86"/>
      <c r="I50" s="15"/>
      <c r="J50" s="15"/>
      <c r="K50" s="15"/>
      <c r="L50" s="15"/>
      <c r="M50" s="15"/>
      <c r="N50" s="15"/>
    </row>
    <row r="51" spans="2:13" s="15" customFormat="1" ht="8.25" customHeight="1">
      <c r="B51" s="87"/>
      <c r="I51" s="88"/>
      <c r="J51" s="31"/>
      <c r="K51" s="89"/>
      <c r="L51" s="89"/>
      <c r="M51" s="20"/>
    </row>
    <row r="52" spans="1:14" s="15" customFormat="1" ht="15.75" thickBot="1">
      <c r="A52" s="90"/>
      <c r="B52" s="90"/>
      <c r="C52" s="91"/>
      <c r="D52" s="92" t="s">
        <v>105</v>
      </c>
      <c r="E52" s="93">
        <v>20</v>
      </c>
      <c r="F52" s="39">
        <f>SUM(F18:F50)</f>
        <v>26</v>
      </c>
      <c r="G52" s="40">
        <v>43.24</v>
      </c>
      <c r="H52" s="94">
        <f>G52*E52</f>
        <v>864.8000000000001</v>
      </c>
      <c r="I52" s="95"/>
      <c r="J52" s="96"/>
      <c r="K52" s="41"/>
      <c r="L52" s="41"/>
      <c r="M52" s="44"/>
      <c r="N52" s="21"/>
    </row>
    <row r="53" spans="2:13" s="21" customFormat="1" ht="15.75" thickTop="1">
      <c r="B53" s="45"/>
      <c r="C53" s="79"/>
      <c r="D53" s="32"/>
      <c r="E53" s="97">
        <f>SUM(E1:E52)</f>
        <v>244.91999999999996</v>
      </c>
      <c r="F53" s="14"/>
      <c r="H53" s="98">
        <f>SUM(H2:H52)</f>
        <v>10590.3408</v>
      </c>
      <c r="I53" s="99"/>
      <c r="J53" s="31"/>
      <c r="K53" s="19"/>
      <c r="L53" s="19"/>
      <c r="M53" s="20"/>
    </row>
    <row r="54" spans="2:13" s="21" customFormat="1" ht="15">
      <c r="B54" s="78"/>
      <c r="D54" s="100" t="s">
        <v>106</v>
      </c>
      <c r="E54" s="101"/>
      <c r="F54" s="102"/>
      <c r="H54" s="103">
        <v>10589.55</v>
      </c>
      <c r="I54" t="s">
        <v>107</v>
      </c>
      <c r="J54" s="31"/>
      <c r="K54" s="19"/>
      <c r="L54" s="19"/>
      <c r="M54" s="20"/>
    </row>
    <row r="55" spans="2:13" s="21" customFormat="1" ht="15">
      <c r="B55" s="45"/>
      <c r="C55" s="79"/>
      <c r="D55" s="32"/>
      <c r="E55" s="102"/>
      <c r="F55" s="102"/>
      <c r="G55" s="78" t="s">
        <v>6</v>
      </c>
      <c r="H55" s="104">
        <f>H54/E53</f>
        <v>43.23677119059285</v>
      </c>
      <c r="I55" s="105"/>
      <c r="J55" s="31"/>
      <c r="K55" s="19"/>
      <c r="L55" s="19"/>
      <c r="M55" s="20"/>
    </row>
    <row r="56" spans="2:13" s="21" customFormat="1" ht="15">
      <c r="B56" s="45"/>
      <c r="C56" s="79"/>
      <c r="D56" s="32"/>
      <c r="E56" s="102"/>
      <c r="F56" s="102"/>
      <c r="G56" s="78" t="s">
        <v>108</v>
      </c>
      <c r="H56" s="106">
        <f>F52</f>
        <v>26</v>
      </c>
      <c r="I56" s="105"/>
      <c r="J56" s="31"/>
      <c r="K56" s="19"/>
      <c r="L56" s="19"/>
      <c r="M56" s="20"/>
    </row>
    <row r="57" spans="2:13" s="21" customFormat="1" ht="15">
      <c r="B57" s="45"/>
      <c r="C57" s="79"/>
      <c r="D57" s="32"/>
      <c r="E57" s="102"/>
      <c r="F57" s="102"/>
      <c r="G57" s="78" t="s">
        <v>109</v>
      </c>
      <c r="H57" s="13">
        <f>E52/H56</f>
        <v>0.7692307692307693</v>
      </c>
      <c r="I57" s="105"/>
      <c r="J57" s="31"/>
      <c r="K57" s="19"/>
      <c r="L57" s="19"/>
      <c r="M57" s="20"/>
    </row>
    <row r="58" spans="1:22" s="19" customFormat="1" ht="15" hidden="1">
      <c r="A58" s="12" t="s">
        <v>110</v>
      </c>
      <c r="B58" s="74"/>
      <c r="C58" s="79"/>
      <c r="D58" s="32"/>
      <c r="E58" s="102"/>
      <c r="F58" s="102"/>
      <c r="G58" s="12"/>
      <c r="I58" s="105"/>
      <c r="J58" s="31"/>
      <c r="M58" s="20"/>
      <c r="N58" s="12"/>
      <c r="O58" s="12"/>
      <c r="P58" s="12"/>
      <c r="Q58" s="12"/>
      <c r="R58" s="12"/>
      <c r="S58" s="12"/>
      <c r="T58" s="12"/>
      <c r="U58" s="12"/>
      <c r="V58" s="12"/>
    </row>
    <row r="59" ht="15" hidden="1"/>
    <row r="60" spans="1:13" s="21" customFormat="1" ht="15" hidden="1">
      <c r="A60" s="10" t="s">
        <v>12</v>
      </c>
      <c r="B60" s="11" t="s">
        <v>111</v>
      </c>
      <c r="C60" s="79" t="s">
        <v>112</v>
      </c>
      <c r="D60" s="107" t="s">
        <v>113</v>
      </c>
      <c r="E60" s="13">
        <v>14.38</v>
      </c>
      <c r="F60" s="14">
        <v>1</v>
      </c>
      <c r="G60" s="15">
        <v>44.62062191757921</v>
      </c>
      <c r="H60" s="16">
        <f aca="true" t="shared" si="1" ref="H60:H74">E60*G60*F60</f>
        <v>641.6445431747891</v>
      </c>
      <c r="I60" s="108" t="s">
        <v>114</v>
      </c>
      <c r="J60" s="18"/>
      <c r="K60" s="19"/>
      <c r="L60" s="19"/>
      <c r="M60" s="20"/>
    </row>
    <row r="61" spans="1:13" s="21" customFormat="1" ht="15" hidden="1">
      <c r="A61" s="10" t="s">
        <v>12</v>
      </c>
      <c r="B61" s="11" t="s">
        <v>115</v>
      </c>
      <c r="C61" s="79" t="s">
        <v>116</v>
      </c>
      <c r="D61" s="107" t="s">
        <v>117</v>
      </c>
      <c r="E61" s="13">
        <v>6.7</v>
      </c>
      <c r="F61" s="14">
        <v>1</v>
      </c>
      <c r="G61" s="15">
        <v>44.62062191757921</v>
      </c>
      <c r="H61" s="16">
        <f t="shared" si="1"/>
        <v>298.9581668477807</v>
      </c>
      <c r="I61" s="108" t="s">
        <v>118</v>
      </c>
      <c r="J61" s="18"/>
      <c r="K61" s="19"/>
      <c r="L61" s="19"/>
      <c r="M61" s="20"/>
    </row>
    <row r="62" spans="1:13" s="21" customFormat="1" ht="15" hidden="1">
      <c r="A62" s="10" t="s">
        <v>12</v>
      </c>
      <c r="B62" s="11" t="s">
        <v>119</v>
      </c>
      <c r="C62" s="79" t="s">
        <v>116</v>
      </c>
      <c r="D62" s="107" t="s">
        <v>117</v>
      </c>
      <c r="E62" s="13">
        <v>7.2</v>
      </c>
      <c r="F62" s="14">
        <v>1</v>
      </c>
      <c r="G62" s="15">
        <v>44.62062191757921</v>
      </c>
      <c r="H62" s="16">
        <f t="shared" si="1"/>
        <v>321.2684778065703</v>
      </c>
      <c r="I62" s="108" t="s">
        <v>120</v>
      </c>
      <c r="J62" s="18"/>
      <c r="K62" s="19"/>
      <c r="L62" s="19"/>
      <c r="M62" s="20"/>
    </row>
    <row r="63" spans="1:13" s="21" customFormat="1" ht="15" hidden="1">
      <c r="A63" s="10" t="s">
        <v>12</v>
      </c>
      <c r="B63" s="11" t="s">
        <v>121</v>
      </c>
      <c r="C63" s="79" t="s">
        <v>116</v>
      </c>
      <c r="D63" s="107" t="s">
        <v>122</v>
      </c>
      <c r="E63" s="13">
        <f>(13.5/2)/1.25</f>
        <v>5.4</v>
      </c>
      <c r="F63" s="14">
        <v>1</v>
      </c>
      <c r="G63" s="15">
        <v>44.62062191757921</v>
      </c>
      <c r="H63" s="16">
        <f t="shared" si="1"/>
        <v>240.95135835492775</v>
      </c>
      <c r="I63" s="108" t="s">
        <v>55</v>
      </c>
      <c r="J63" s="18"/>
      <c r="K63" s="12"/>
      <c r="L63" s="19"/>
      <c r="M63" s="20"/>
    </row>
    <row r="64" spans="1:13" s="21" customFormat="1" ht="15" hidden="1">
      <c r="A64" s="10" t="s">
        <v>12</v>
      </c>
      <c r="B64" s="11" t="s">
        <v>121</v>
      </c>
      <c r="C64" s="79" t="s">
        <v>116</v>
      </c>
      <c r="D64" s="107" t="s">
        <v>117</v>
      </c>
      <c r="E64" s="13">
        <f>(16.5/2)/1.25</f>
        <v>6.6</v>
      </c>
      <c r="F64" s="14">
        <v>1</v>
      </c>
      <c r="G64" s="15">
        <v>44.62062191757921</v>
      </c>
      <c r="H64" s="16">
        <f t="shared" si="1"/>
        <v>294.49610465602274</v>
      </c>
      <c r="I64" s="108" t="s">
        <v>55</v>
      </c>
      <c r="J64" s="18"/>
      <c r="K64" s="12"/>
      <c r="L64" s="19"/>
      <c r="M64" s="20"/>
    </row>
    <row r="65" spans="1:13" s="21" customFormat="1" ht="15" hidden="1">
      <c r="A65" s="10" t="s">
        <v>12</v>
      </c>
      <c r="B65" s="11" t="s">
        <v>123</v>
      </c>
      <c r="C65" s="79" t="s">
        <v>116</v>
      </c>
      <c r="D65" s="107" t="s">
        <v>124</v>
      </c>
      <c r="E65" s="13">
        <v>7.66</v>
      </c>
      <c r="F65" s="14">
        <v>1</v>
      </c>
      <c r="G65" s="15">
        <v>44.62062191757921</v>
      </c>
      <c r="H65" s="16">
        <f t="shared" si="1"/>
        <v>341.7939638886567</v>
      </c>
      <c r="I65" s="108" t="s">
        <v>125</v>
      </c>
      <c r="J65" s="18"/>
      <c r="K65" s="12"/>
      <c r="L65" s="19"/>
      <c r="M65" s="20"/>
    </row>
    <row r="66" spans="1:13" s="21" customFormat="1" ht="15" hidden="1">
      <c r="A66" s="10" t="s">
        <v>12</v>
      </c>
      <c r="B66" s="11" t="s">
        <v>126</v>
      </c>
      <c r="C66" s="79" t="s">
        <v>127</v>
      </c>
      <c r="D66" s="107" t="s">
        <v>124</v>
      </c>
      <c r="E66" s="13">
        <v>2.86</v>
      </c>
      <c r="F66" s="14">
        <v>1</v>
      </c>
      <c r="G66" s="15">
        <v>44.62062191757921</v>
      </c>
      <c r="H66" s="16">
        <f t="shared" si="1"/>
        <v>127.61497868427652</v>
      </c>
      <c r="I66" s="108" t="s">
        <v>128</v>
      </c>
      <c r="J66" s="18"/>
      <c r="K66" s="19"/>
      <c r="L66" s="19"/>
      <c r="M66" s="20"/>
    </row>
    <row r="67" spans="1:13" s="15" customFormat="1" ht="15" hidden="1">
      <c r="A67" s="22" t="s">
        <v>12</v>
      </c>
      <c r="B67" s="109" t="s">
        <v>126</v>
      </c>
      <c r="C67" s="110" t="s">
        <v>127</v>
      </c>
      <c r="D67" s="107" t="s">
        <v>129</v>
      </c>
      <c r="E67" s="30">
        <v>2.86</v>
      </c>
      <c r="F67" s="25">
        <v>1</v>
      </c>
      <c r="G67" s="15">
        <v>44.62062191757921</v>
      </c>
      <c r="H67" s="16">
        <f t="shared" si="1"/>
        <v>127.61497868427652</v>
      </c>
      <c r="I67" s="111" t="s">
        <v>128</v>
      </c>
      <c r="J67" s="27"/>
      <c r="K67" s="28"/>
      <c r="L67" s="16"/>
      <c r="M67" s="29"/>
    </row>
    <row r="68" spans="1:13" s="15" customFormat="1" ht="15" hidden="1">
      <c r="A68" s="22" t="s">
        <v>12</v>
      </c>
      <c r="B68" s="23" t="s">
        <v>50</v>
      </c>
      <c r="C68" s="110" t="s">
        <v>130</v>
      </c>
      <c r="D68" s="107" t="s">
        <v>52</v>
      </c>
      <c r="E68" s="30">
        <f>16.48/1.25</f>
        <v>13.184000000000001</v>
      </c>
      <c r="F68" s="25">
        <v>1</v>
      </c>
      <c r="G68" s="15">
        <v>43.84</v>
      </c>
      <c r="H68" s="112">
        <f t="shared" si="1"/>
        <v>577.98656</v>
      </c>
      <c r="I68" s="111" t="s">
        <v>131</v>
      </c>
      <c r="J68" s="27"/>
      <c r="K68" s="16"/>
      <c r="L68" s="16"/>
      <c r="M68" s="29"/>
    </row>
    <row r="69" spans="1:13" s="15" customFormat="1" ht="15" hidden="1">
      <c r="A69" s="22" t="s">
        <v>12</v>
      </c>
      <c r="B69" s="23" t="s">
        <v>132</v>
      </c>
      <c r="C69" s="110" t="s">
        <v>116</v>
      </c>
      <c r="D69" s="107" t="s">
        <v>133</v>
      </c>
      <c r="E69" s="30">
        <f>13.48/1.25</f>
        <v>10.784</v>
      </c>
      <c r="F69" s="25">
        <v>1</v>
      </c>
      <c r="G69" s="15">
        <v>43.84</v>
      </c>
      <c r="H69" s="112">
        <f t="shared" si="1"/>
        <v>472.77056000000005</v>
      </c>
      <c r="I69" s="111" t="s">
        <v>134</v>
      </c>
      <c r="J69" s="27"/>
      <c r="K69" s="16"/>
      <c r="L69" s="16"/>
      <c r="M69" s="29"/>
    </row>
    <row r="70" spans="1:10" ht="15" hidden="1">
      <c r="A70" s="10" t="s">
        <v>12</v>
      </c>
      <c r="B70" s="11" t="s">
        <v>135</v>
      </c>
      <c r="C70" s="79" t="s">
        <v>130</v>
      </c>
      <c r="D70" s="107" t="s">
        <v>52</v>
      </c>
      <c r="E70" s="13">
        <f>11.98/1.25</f>
        <v>9.584</v>
      </c>
      <c r="F70" s="14">
        <v>1</v>
      </c>
      <c r="G70" s="15">
        <v>43.84</v>
      </c>
      <c r="H70" s="112">
        <f t="shared" si="1"/>
        <v>420.16256000000004</v>
      </c>
      <c r="I70" s="108" t="s">
        <v>136</v>
      </c>
      <c r="J70" s="18"/>
    </row>
    <row r="71" spans="1:11" ht="15" hidden="1">
      <c r="A71" s="10" t="s">
        <v>12</v>
      </c>
      <c r="B71" s="11" t="s">
        <v>46</v>
      </c>
      <c r="C71" s="79" t="s">
        <v>116</v>
      </c>
      <c r="D71" s="107" t="s">
        <v>117</v>
      </c>
      <c r="E71" s="13">
        <f>9.98/1.25</f>
        <v>7.984</v>
      </c>
      <c r="F71" s="14">
        <v>1</v>
      </c>
      <c r="G71" s="15">
        <v>43.84</v>
      </c>
      <c r="H71" s="112">
        <f t="shared" si="1"/>
        <v>350.01856000000004</v>
      </c>
      <c r="I71" s="105" t="s">
        <v>47</v>
      </c>
      <c r="K71" s="32"/>
    </row>
    <row r="72" spans="1:11" ht="15" hidden="1">
      <c r="A72" s="10" t="s">
        <v>12</v>
      </c>
      <c r="B72" s="11" t="s">
        <v>48</v>
      </c>
      <c r="C72" s="79" t="s">
        <v>116</v>
      </c>
      <c r="D72" s="107" t="s">
        <v>117</v>
      </c>
      <c r="E72" s="13">
        <f>13.48/1.25</f>
        <v>10.784</v>
      </c>
      <c r="F72" s="14">
        <v>1</v>
      </c>
      <c r="G72" s="15">
        <v>43.84</v>
      </c>
      <c r="H72" s="112">
        <f t="shared" si="1"/>
        <v>472.77056000000005</v>
      </c>
      <c r="I72" s="105" t="s">
        <v>49</v>
      </c>
      <c r="K72" s="32"/>
    </row>
    <row r="73" spans="1:13" s="21" customFormat="1" ht="15" hidden="1">
      <c r="A73" s="10" t="s">
        <v>12</v>
      </c>
      <c r="B73" s="11" t="s">
        <v>137</v>
      </c>
      <c r="C73" s="79" t="s">
        <v>116</v>
      </c>
      <c r="D73" s="107" t="s">
        <v>138</v>
      </c>
      <c r="E73" s="13">
        <f>7.98/1.25</f>
        <v>6.384</v>
      </c>
      <c r="F73" s="14">
        <v>1</v>
      </c>
      <c r="G73" s="15">
        <v>43.84</v>
      </c>
      <c r="H73" s="112">
        <f t="shared" si="1"/>
        <v>279.87456000000003</v>
      </c>
      <c r="I73" s="108" t="s">
        <v>139</v>
      </c>
      <c r="J73" s="18"/>
      <c r="K73" s="19"/>
      <c r="L73" s="19"/>
      <c r="M73" s="20"/>
    </row>
    <row r="74" spans="1:9" ht="15" hidden="1">
      <c r="A74" s="10" t="s">
        <v>12</v>
      </c>
      <c r="B74" s="11" t="s">
        <v>140</v>
      </c>
      <c r="C74" s="79" t="s">
        <v>116</v>
      </c>
      <c r="D74" s="107" t="s">
        <v>52</v>
      </c>
      <c r="E74" s="13">
        <f>14.98/1.25</f>
        <v>11.984</v>
      </c>
      <c r="F74" s="14">
        <v>1</v>
      </c>
      <c r="G74" s="15">
        <v>43.84</v>
      </c>
      <c r="H74" s="112">
        <f t="shared" si="1"/>
        <v>525.37856</v>
      </c>
      <c r="I74" s="105" t="s">
        <v>141</v>
      </c>
    </row>
    <row r="75" spans="1:13" s="28" customFormat="1" ht="15" hidden="1">
      <c r="A75" s="22" t="s">
        <v>12</v>
      </c>
      <c r="B75" s="23" t="s">
        <v>142</v>
      </c>
      <c r="C75" s="110" t="s">
        <v>116</v>
      </c>
      <c r="D75" s="113" t="s">
        <v>143</v>
      </c>
      <c r="E75" s="30">
        <f>11.98/1.25</f>
        <v>9.584</v>
      </c>
      <c r="F75" s="25">
        <v>1</v>
      </c>
      <c r="G75" s="15">
        <v>43.84</v>
      </c>
      <c r="H75" s="112">
        <f>E75*G75*F75</f>
        <v>420.16256000000004</v>
      </c>
      <c r="I75" s="114" t="s">
        <v>144</v>
      </c>
      <c r="J75" s="33"/>
      <c r="K75" s="16"/>
      <c r="L75" s="16"/>
      <c r="M75" s="29"/>
    </row>
    <row r="76" spans="1:13" s="28" customFormat="1" ht="15" hidden="1">
      <c r="A76" s="22" t="s">
        <v>12</v>
      </c>
      <c r="B76" s="23" t="s">
        <v>145</v>
      </c>
      <c r="C76" s="110"/>
      <c r="D76" s="113"/>
      <c r="E76" s="30">
        <f>14.95*0.3/1.25</f>
        <v>3.5879999999999996</v>
      </c>
      <c r="F76" s="25">
        <v>1</v>
      </c>
      <c r="G76" s="15">
        <v>43.84</v>
      </c>
      <c r="H76" s="112">
        <f>E76*G76*F76</f>
        <v>157.29792</v>
      </c>
      <c r="I76" s="111" t="s">
        <v>146</v>
      </c>
      <c r="J76" s="33"/>
      <c r="K76" s="16"/>
      <c r="L76" s="16"/>
      <c r="M76" s="29"/>
    </row>
    <row r="77" spans="1:13" s="15" customFormat="1" ht="15" hidden="1">
      <c r="A77" s="22" t="s">
        <v>12</v>
      </c>
      <c r="B77" s="23" t="s">
        <v>147</v>
      </c>
      <c r="C77" s="110"/>
      <c r="D77" s="107"/>
      <c r="E77" s="30">
        <f>19.95*0.3/1.25</f>
        <v>4.787999999999999</v>
      </c>
      <c r="F77" s="25">
        <v>1</v>
      </c>
      <c r="G77" s="15">
        <v>43.84</v>
      </c>
      <c r="H77" s="112">
        <f>E77*G77*F77</f>
        <v>209.90591999999998</v>
      </c>
      <c r="I77" s="111" t="s">
        <v>148</v>
      </c>
      <c r="J77" s="27"/>
      <c r="K77" s="16"/>
      <c r="L77" s="16"/>
      <c r="M77" s="29"/>
    </row>
    <row r="78" spans="1:13" s="21" customFormat="1" ht="15" hidden="1">
      <c r="A78" s="10" t="s">
        <v>12</v>
      </c>
      <c r="B78" s="11" t="s">
        <v>111</v>
      </c>
      <c r="C78" s="79" t="s">
        <v>130</v>
      </c>
      <c r="D78" s="107"/>
      <c r="E78" s="13">
        <f>29.95*0.3/1.25</f>
        <v>7.188</v>
      </c>
      <c r="F78" s="14">
        <v>1</v>
      </c>
      <c r="G78" s="15">
        <v>44.62062191757921</v>
      </c>
      <c r="H78" s="16">
        <f>E78*G78*F78</f>
        <v>320.73303034355934</v>
      </c>
      <c r="I78" s="115" t="s">
        <v>149</v>
      </c>
      <c r="J78" s="18"/>
      <c r="K78" s="12"/>
      <c r="L78" s="19"/>
      <c r="M78" s="20"/>
    </row>
    <row r="79" spans="1:13" s="21" customFormat="1" ht="15" hidden="1">
      <c r="A79" s="10" t="s">
        <v>12</v>
      </c>
      <c r="B79" s="11" t="s">
        <v>150</v>
      </c>
      <c r="C79" s="79"/>
      <c r="D79" s="107"/>
      <c r="E79" s="13">
        <f>15.95*0.3/1.25</f>
        <v>3.8279999999999994</v>
      </c>
      <c r="F79" s="14">
        <v>1</v>
      </c>
      <c r="G79" s="15">
        <v>43.84</v>
      </c>
      <c r="H79" s="112">
        <f>E79*G79*F79</f>
        <v>167.81951999999998</v>
      </c>
      <c r="I79" s="108" t="s">
        <v>151</v>
      </c>
      <c r="J79" s="18"/>
      <c r="K79" s="19"/>
      <c r="L79" s="19"/>
      <c r="M79" s="20"/>
    </row>
    <row r="80" ht="15" hidden="1">
      <c r="A80" s="12" t="s">
        <v>152</v>
      </c>
    </row>
    <row r="81" spans="1:13" ht="15" hidden="1">
      <c r="A81" s="12" t="s">
        <v>153</v>
      </c>
      <c r="B81" s="79" t="s">
        <v>56</v>
      </c>
      <c r="C81" s="32" t="s">
        <v>154</v>
      </c>
      <c r="D81" s="102" t="s">
        <v>155</v>
      </c>
      <c r="E81" s="72">
        <v>23.95</v>
      </c>
      <c r="F81" s="12">
        <v>1</v>
      </c>
      <c r="G81" s="19" t="s">
        <v>156</v>
      </c>
      <c r="H81" s="105"/>
      <c r="I81" s="31"/>
      <c r="J81" s="19"/>
      <c r="L81" s="20"/>
      <c r="M81" s="12"/>
    </row>
    <row r="82" spans="1:13" ht="15" hidden="1">
      <c r="A82" s="12" t="s">
        <v>153</v>
      </c>
      <c r="B82" s="79" t="s">
        <v>58</v>
      </c>
      <c r="C82" s="32" t="s">
        <v>157</v>
      </c>
      <c r="D82" s="102" t="s">
        <v>155</v>
      </c>
      <c r="E82" s="72">
        <v>18.95</v>
      </c>
      <c r="F82" s="12">
        <v>1</v>
      </c>
      <c r="G82" s="19" t="s">
        <v>156</v>
      </c>
      <c r="H82" s="105"/>
      <c r="I82" s="31"/>
      <c r="J82" s="19"/>
      <c r="L82" s="20"/>
      <c r="M82" s="12"/>
    </row>
    <row r="83" spans="1:13" ht="15" hidden="1">
      <c r="A83" s="12" t="s">
        <v>153</v>
      </c>
      <c r="B83" s="79" t="s">
        <v>59</v>
      </c>
      <c r="C83" s="32" t="s">
        <v>157</v>
      </c>
      <c r="D83" s="102" t="s">
        <v>158</v>
      </c>
      <c r="E83" s="72">
        <v>18.95</v>
      </c>
      <c r="F83" s="12">
        <v>1</v>
      </c>
      <c r="G83" s="19" t="s">
        <v>159</v>
      </c>
      <c r="H83" s="105"/>
      <c r="I83" s="31"/>
      <c r="J83" s="19"/>
      <c r="L83" s="20"/>
      <c r="M83" s="12"/>
    </row>
    <row r="84" spans="1:13" ht="15" hidden="1">
      <c r="A84" s="12" t="s">
        <v>153</v>
      </c>
      <c r="B84" s="79" t="s">
        <v>60</v>
      </c>
      <c r="C84" s="32">
        <v>98</v>
      </c>
      <c r="D84" s="102" t="s">
        <v>155</v>
      </c>
      <c r="E84" s="72">
        <v>12.76</v>
      </c>
      <c r="F84" s="12">
        <v>1</v>
      </c>
      <c r="G84" s="19" t="s">
        <v>160</v>
      </c>
      <c r="H84" s="105"/>
      <c r="I84" s="31"/>
      <c r="J84" s="19"/>
      <c r="L84" s="20"/>
      <c r="M84" s="12"/>
    </row>
    <row r="85" spans="1:13" ht="15" hidden="1">
      <c r="A85" s="12" t="s">
        <v>153</v>
      </c>
      <c r="B85" s="79" t="s">
        <v>62</v>
      </c>
      <c r="C85" s="32">
        <v>140</v>
      </c>
      <c r="D85" s="102" t="s">
        <v>161</v>
      </c>
      <c r="E85" s="72">
        <v>26.95</v>
      </c>
      <c r="F85" s="12">
        <v>1</v>
      </c>
      <c r="G85" s="19" t="s">
        <v>162</v>
      </c>
      <c r="H85" s="105"/>
      <c r="I85" s="31"/>
      <c r="J85" s="19"/>
      <c r="L85" s="20"/>
      <c r="M85" s="12"/>
    </row>
    <row r="86" spans="1:13" ht="15" hidden="1">
      <c r="A86" s="12" t="s">
        <v>153</v>
      </c>
      <c r="B86" s="79" t="s">
        <v>65</v>
      </c>
      <c r="C86" s="32">
        <v>140</v>
      </c>
      <c r="D86" s="102" t="s">
        <v>163</v>
      </c>
      <c r="E86" s="72">
        <v>29.95</v>
      </c>
      <c r="F86" s="12">
        <v>1</v>
      </c>
      <c r="G86" s="19" t="s">
        <v>164</v>
      </c>
      <c r="H86" s="105"/>
      <c r="I86" s="31"/>
      <c r="J86" s="19"/>
      <c r="L86" s="20"/>
      <c r="M86" s="12"/>
    </row>
    <row r="87" spans="1:13" ht="15" hidden="1">
      <c r="A87" s="12" t="s">
        <v>153</v>
      </c>
      <c r="B87" s="79" t="s">
        <v>68</v>
      </c>
      <c r="C87" s="32">
        <v>104</v>
      </c>
      <c r="D87" s="102" t="s">
        <v>165</v>
      </c>
      <c r="E87" s="72">
        <v>23.95</v>
      </c>
      <c r="F87" s="12">
        <v>1</v>
      </c>
      <c r="G87" s="19" t="s">
        <v>164</v>
      </c>
      <c r="H87" s="105"/>
      <c r="I87" s="31"/>
      <c r="J87" s="19"/>
      <c r="L87" s="20"/>
      <c r="M87" s="12"/>
    </row>
    <row r="88" spans="1:13" ht="15" hidden="1">
      <c r="A88" s="12" t="s">
        <v>153</v>
      </c>
      <c r="B88" s="116" t="s">
        <v>71</v>
      </c>
      <c r="C88" s="32" t="s">
        <v>166</v>
      </c>
      <c r="D88" s="102" t="s">
        <v>167</v>
      </c>
      <c r="E88" s="72">
        <v>16.95</v>
      </c>
      <c r="F88" s="12">
        <v>1</v>
      </c>
      <c r="G88" s="19" t="s">
        <v>164</v>
      </c>
      <c r="H88" s="105"/>
      <c r="I88" s="31"/>
      <c r="J88" s="19"/>
      <c r="L88" s="20"/>
      <c r="M88" s="12"/>
    </row>
    <row r="89" spans="1:13" ht="15" hidden="1">
      <c r="A89" s="12" t="s">
        <v>96</v>
      </c>
      <c r="B89" s="79" t="s">
        <v>84</v>
      </c>
      <c r="C89" s="32">
        <v>98</v>
      </c>
      <c r="D89" s="102" t="s">
        <v>168</v>
      </c>
      <c r="E89" s="72">
        <v>11.98</v>
      </c>
      <c r="F89" s="12">
        <v>1</v>
      </c>
      <c r="G89" s="19" t="s">
        <v>169</v>
      </c>
      <c r="H89" s="105"/>
      <c r="I89" s="31"/>
      <c r="J89" s="19"/>
      <c r="L89" s="20"/>
      <c r="M89" s="12"/>
    </row>
    <row r="90" spans="1:13" ht="15" hidden="1">
      <c r="A90" s="12" t="s">
        <v>96</v>
      </c>
      <c r="B90" s="79" t="s">
        <v>97</v>
      </c>
      <c r="C90" s="32">
        <v>104</v>
      </c>
      <c r="D90" s="102" t="s">
        <v>170</v>
      </c>
      <c r="E90" s="72">
        <v>9.98</v>
      </c>
      <c r="F90" s="12">
        <v>1</v>
      </c>
      <c r="G90" s="19" t="s">
        <v>164</v>
      </c>
      <c r="H90" s="105"/>
      <c r="I90" s="31"/>
      <c r="J90" s="19"/>
      <c r="L90" s="20"/>
      <c r="M90" s="12"/>
    </row>
    <row r="91" spans="1:13" ht="15" hidden="1">
      <c r="A91" s="12" t="s">
        <v>96</v>
      </c>
      <c r="B91" s="79" t="s">
        <v>99</v>
      </c>
      <c r="C91" s="32">
        <v>104</v>
      </c>
      <c r="D91" s="102" t="s">
        <v>171</v>
      </c>
      <c r="E91" s="72">
        <v>9.98</v>
      </c>
      <c r="F91" s="12">
        <v>1</v>
      </c>
      <c r="G91" s="19" t="s">
        <v>172</v>
      </c>
      <c r="H91" s="105"/>
      <c r="I91" s="31"/>
      <c r="J91" s="19"/>
      <c r="L91" s="20"/>
      <c r="M91" s="12"/>
    </row>
    <row r="92" spans="1:13" ht="15" hidden="1">
      <c r="A92" s="12" t="s">
        <v>96</v>
      </c>
      <c r="B92" s="79" t="s">
        <v>100</v>
      </c>
      <c r="C92" s="32">
        <v>104</v>
      </c>
      <c r="D92" s="102" t="s">
        <v>173</v>
      </c>
      <c r="E92" s="72">
        <v>13.48</v>
      </c>
      <c r="F92" s="12">
        <v>1</v>
      </c>
      <c r="G92" s="19" t="s">
        <v>174</v>
      </c>
      <c r="H92" s="105"/>
      <c r="I92" s="31"/>
      <c r="J92" s="19"/>
      <c r="L92" s="20"/>
      <c r="M92" s="12"/>
    </row>
    <row r="93" spans="1:13" ht="15" hidden="1">
      <c r="A93" s="12" t="s">
        <v>96</v>
      </c>
      <c r="B93" s="79" t="s">
        <v>102</v>
      </c>
      <c r="C93" s="32">
        <v>104</v>
      </c>
      <c r="D93" s="102" t="s">
        <v>175</v>
      </c>
      <c r="E93" s="72">
        <v>9.98</v>
      </c>
      <c r="F93" s="12">
        <v>1</v>
      </c>
      <c r="G93" s="19" t="s">
        <v>164</v>
      </c>
      <c r="H93" s="105"/>
      <c r="I93" s="31"/>
      <c r="J93" s="19"/>
      <c r="L93" s="20"/>
      <c r="M93" s="12"/>
    </row>
    <row r="94" spans="1:13" ht="15" hidden="1">
      <c r="A94" s="12" t="s">
        <v>96</v>
      </c>
      <c r="B94" s="79" t="s">
        <v>103</v>
      </c>
      <c r="C94" s="32">
        <v>104</v>
      </c>
      <c r="D94" s="102" t="s">
        <v>176</v>
      </c>
      <c r="E94" s="72">
        <v>13.48</v>
      </c>
      <c r="F94" s="12">
        <v>1</v>
      </c>
      <c r="G94" s="19" t="s">
        <v>177</v>
      </c>
      <c r="H94" s="105"/>
      <c r="I94" s="31"/>
      <c r="J94" s="19"/>
      <c r="L94" s="20"/>
      <c r="M94" s="12"/>
    </row>
    <row r="95" spans="1:13" ht="15" hidden="1">
      <c r="A95" s="12" t="s">
        <v>75</v>
      </c>
      <c r="B95" s="79" t="s">
        <v>76</v>
      </c>
      <c r="C95" s="32">
        <v>98</v>
      </c>
      <c r="D95" s="102" t="s">
        <v>178</v>
      </c>
      <c r="E95" s="72">
        <v>5.69</v>
      </c>
      <c r="F95" s="12">
        <v>1</v>
      </c>
      <c r="G95" s="19" t="s">
        <v>179</v>
      </c>
      <c r="H95" s="105"/>
      <c r="I95" s="31"/>
      <c r="J95" s="19"/>
      <c r="L95" s="20"/>
      <c r="M95" s="12"/>
    </row>
    <row r="96" spans="1:13" ht="15" hidden="1">
      <c r="A96" s="12" t="s">
        <v>75</v>
      </c>
      <c r="B96" s="79" t="s">
        <v>78</v>
      </c>
      <c r="C96" s="32">
        <v>98</v>
      </c>
      <c r="D96" s="102" t="s">
        <v>165</v>
      </c>
      <c r="E96" s="72">
        <v>4.79</v>
      </c>
      <c r="F96" s="12">
        <v>1</v>
      </c>
      <c r="G96" s="19" t="s">
        <v>180</v>
      </c>
      <c r="H96" s="105"/>
      <c r="I96" s="31"/>
      <c r="J96" s="19"/>
      <c r="L96" s="20"/>
      <c r="M96" s="12"/>
    </row>
    <row r="97" spans="1:13" ht="15" hidden="1">
      <c r="A97" s="12" t="s">
        <v>75</v>
      </c>
      <c r="B97" s="79" t="s">
        <v>80</v>
      </c>
      <c r="C97" s="32">
        <v>98</v>
      </c>
      <c r="D97" s="102" t="s">
        <v>181</v>
      </c>
      <c r="E97" s="72">
        <v>4.19</v>
      </c>
      <c r="F97" s="12">
        <v>1</v>
      </c>
      <c r="G97" s="19" t="s">
        <v>182</v>
      </c>
      <c r="H97" s="105"/>
      <c r="I97" s="31"/>
      <c r="J97" s="19"/>
      <c r="L97" s="20"/>
      <c r="M97" s="12"/>
    </row>
    <row r="98" spans="1:13" ht="15" hidden="1">
      <c r="A98" s="12" t="s">
        <v>75</v>
      </c>
      <c r="B98" s="79" t="s">
        <v>82</v>
      </c>
      <c r="C98" s="32">
        <v>98</v>
      </c>
      <c r="D98" s="102" t="s">
        <v>165</v>
      </c>
      <c r="E98" s="72">
        <v>7.19</v>
      </c>
      <c r="F98" s="12">
        <v>1</v>
      </c>
      <c r="G98" s="19" t="s">
        <v>164</v>
      </c>
      <c r="H98" s="105"/>
      <c r="I98" s="31"/>
      <c r="J98" s="19"/>
      <c r="L98" s="20"/>
      <c r="M98" s="12"/>
    </row>
    <row r="99" spans="1:13" ht="15" hidden="1">
      <c r="A99" s="12" t="s">
        <v>75</v>
      </c>
      <c r="B99" s="79" t="s">
        <v>83</v>
      </c>
      <c r="C99" s="32">
        <v>98</v>
      </c>
      <c r="D99" s="102" t="s">
        <v>183</v>
      </c>
      <c r="E99" s="72">
        <v>7.49</v>
      </c>
      <c r="F99" s="12">
        <v>1</v>
      </c>
      <c r="G99" s="19" t="s">
        <v>164</v>
      </c>
      <c r="H99" s="105"/>
      <c r="I99" s="31"/>
      <c r="J99" s="19"/>
      <c r="L99" s="20"/>
      <c r="M99" s="12"/>
    </row>
    <row r="100" spans="1:13" ht="15" hidden="1">
      <c r="A100" s="12" t="s">
        <v>75</v>
      </c>
      <c r="B100" s="79" t="s">
        <v>84</v>
      </c>
      <c r="C100" s="32">
        <v>98</v>
      </c>
      <c r="D100" s="102" t="s">
        <v>184</v>
      </c>
      <c r="E100" s="72">
        <v>7.19</v>
      </c>
      <c r="F100" s="12">
        <v>1</v>
      </c>
      <c r="G100" s="19" t="s">
        <v>185</v>
      </c>
      <c r="H100" s="105"/>
      <c r="I100" s="31"/>
      <c r="J100" s="19"/>
      <c r="L100" s="20"/>
      <c r="M100" s="12"/>
    </row>
    <row r="101" spans="1:13" ht="15" hidden="1">
      <c r="A101" s="12" t="s">
        <v>75</v>
      </c>
      <c r="B101" s="79" t="s">
        <v>86</v>
      </c>
      <c r="C101" s="32">
        <v>104</v>
      </c>
      <c r="D101" s="102" t="s">
        <v>186</v>
      </c>
      <c r="E101" s="72">
        <v>5.99</v>
      </c>
      <c r="F101" s="12">
        <v>1</v>
      </c>
      <c r="G101" s="19" t="s">
        <v>164</v>
      </c>
      <c r="H101" s="105"/>
      <c r="I101" s="31"/>
      <c r="J101" s="19"/>
      <c r="L101" s="20"/>
      <c r="M101" s="12"/>
    </row>
    <row r="102" spans="1:13" ht="15" hidden="1">
      <c r="A102" s="12" t="s">
        <v>75</v>
      </c>
      <c r="B102" s="79" t="s">
        <v>88</v>
      </c>
      <c r="C102" s="32">
        <v>104</v>
      </c>
      <c r="D102" s="102" t="s">
        <v>187</v>
      </c>
      <c r="E102" s="72">
        <v>6.89</v>
      </c>
      <c r="F102" s="12">
        <v>1</v>
      </c>
      <c r="G102" s="19" t="s">
        <v>188</v>
      </c>
      <c r="H102" s="105"/>
      <c r="I102" s="31"/>
      <c r="J102" s="19"/>
      <c r="L102" s="20"/>
      <c r="M102" s="12"/>
    </row>
    <row r="103" spans="1:13" ht="15" hidden="1">
      <c r="A103" s="12" t="s">
        <v>75</v>
      </c>
      <c r="B103" s="79" t="s">
        <v>90</v>
      </c>
      <c r="C103" s="32">
        <v>104</v>
      </c>
      <c r="D103" s="102" t="s">
        <v>165</v>
      </c>
      <c r="E103" s="72">
        <v>5.99</v>
      </c>
      <c r="F103" s="12">
        <v>1</v>
      </c>
      <c r="G103" s="19" t="s">
        <v>164</v>
      </c>
      <c r="H103" s="105"/>
      <c r="I103" s="31"/>
      <c r="J103" s="19"/>
      <c r="L103" s="20"/>
      <c r="M103" s="12"/>
    </row>
  </sheetData>
  <sheetProtection/>
  <hyperlinks>
    <hyperlink ref="B60" r:id="rId1" display="http://www.pompdelux.com/en_GB/girl/pants/468/bjork-slimfit-jeans?focus=333"/>
    <hyperlink ref="B68" r:id="rId2" display="http://www.pompdelux.com/en_GB/girl/shorts-skirts/433/bibi-shortall?focus=315"/>
    <hyperlink ref="B69" r:id="rId3" display="http://www.pompdelux.com/en_GB/girl/cardigans-vests/859/claire-cardigan?focus=577"/>
    <hyperlink ref="B70" r:id="rId4" display="http://www.pompdelux.com/en_GB/girl/shorts-skirts/3225/victoria-shorts?focus=1995"/>
    <hyperlink ref="B71" r:id="rId5" display="http://www.pompdelux.com/en_GB/girl/tunics-blouses-tops/1471/erika-top?focus=924"/>
    <hyperlink ref="B72" r:id="rId6" display="http://www.pompdelux.com/en_GB/girl/cardigans-vests/1433/erika-cardigan?focus=904"/>
    <hyperlink ref="B73" r:id="rId7" display="http://www.pompdelux.com/en_GB/girl/t-shirts/2195/leah-ls-tshirt?focus=1382"/>
    <hyperlink ref="B74" r:id="rId8" display="http://www.pompdelux.com/en_GB/girl/pants/294/april-jeans?focus=219"/>
    <hyperlink ref="B75" r:id="rId9" display="http://www.pompdelux.com/en_GB/girl/leggings/2712/riana-leggings"/>
    <hyperlink ref="B2" r:id="rId10" display="http://www.pompdelux.com/en_GB/girl/shorts-skirts/130/alisha-shorts?focus=92"/>
    <hyperlink ref="B3" r:id="rId11" display="http://www.pompdelux.com/en_GB/girl/tunics-blouses-tops/2609/polly-top?focus=1628"/>
    <hyperlink ref="B5" r:id="rId12" display="http://www.pompdelux.com/en_GB/girl/tunics-blouses-tops/2396/mary-blouse?focus=1510"/>
    <hyperlink ref="B6" r:id="rId13" display="http://www.pompdelux.com/en_GB/girl/tunics-blouses-tops/1422/emma-pants"/>
    <hyperlink ref="B4" r:id="rId14" display="http://www.pompdelux.com/en_GB/girl/tunics-blouses-tops/2609/polly-top?focus=1628"/>
    <hyperlink ref="B8" r:id="rId15" display="http://www.pompdelux.com/en_GB/girl/tunics-blouses-tops/1376/elisabeth-top?focus=875"/>
    <hyperlink ref="B9" r:id="rId16" display="http://www.pompdelux.com/en_GB/girl/tunics-blouses-tops/3011/stella-tunic?focus=1857"/>
    <hyperlink ref="B77" r:id="rId17" display="http://www.pompdelux.com/en_GB/girl/leggings/2911/shelly-skirt"/>
    <hyperlink ref="B10" r:id="rId18" display="http://www.pompdelux.com/en_GB/girl/cardigans-vests/2773/samantha-cardigan?focus=1717"/>
    <hyperlink ref="B11" r:id="rId19" display="http://www.pompdelux.com/en_GB/girl/swimwear/1009/allyson-swimsuit?focus=109"/>
    <hyperlink ref="B12" r:id="rId20" display="http://www.pompdelux.com/en_GB/girl/swimwear/993/allyson-bikini?focus=98"/>
    <hyperlink ref="B79" r:id="rId21" display="http://www.pompdelux.com/en_GB/girl/dresses/675/cecilia-leggings"/>
    <hyperlink ref="B13" r:id="rId22" display="http://www.pompdelux.com/en_GB/girl/leggings/2030/joan-leggings?focus=1293"/>
    <hyperlink ref="B76" r:id="rId23" display="http://www.pompdelux.com/en_GB/girl/t-shirts/1093/dothea-ls-tshirt?focus=714"/>
    <hyperlink ref="B7" r:id="rId24" display="http://www.pompdelux.com/en_GB/girl/outerwear-fleece/2425/mia-jacket?focus=1532"/>
    <hyperlink ref="B15" r:id="rId25" display="http://www.pompdelux.com/en_GB/girl/tunics-blouses-tops/1471/erika-top?focus=924"/>
    <hyperlink ref="B16" r:id="rId26" display="http://www.pompdelux.com/en_GB/girl/cardigans-vests/1433/erika-cardigan?focus=904"/>
    <hyperlink ref="B14" r:id="rId27" display="http://www.pompdelux.com/en_GB/girl/accessories/169/alma-tights?focus=141"/>
    <hyperlink ref="B17" r:id="rId28" display="http://www.pompdelux.com/en_GB/girl/shorts-skirts/433/bibi-shortall?focus=315"/>
    <hyperlink ref="B43" r:id="rId29" display="http://www.pompdelux.com/en_GB/little-boy/pants/1520/ethan-little-pants"/>
    <hyperlink ref="B29" r:id="rId30" display="http://www.pompdelux.com/en_GB/little-boy/shirts-polos/1232/edward-little-polo"/>
    <hyperlink ref="B30" r:id="rId31" display="http://www.pompdelux.com/en_GB/little-boy/t-shirts/1857/hunter-little-ss-tshirt"/>
    <hyperlink ref="B31" r:id="rId32" display="http://www.pompdelux.com/en_GB/little-boy/t-shirts/549/burl-little-ss-granddad"/>
    <hyperlink ref="B32" r:id="rId33" display="http://www.pompdelux.com/en_GB/little-boy/shorts/3123/thomas-little-shorts"/>
    <hyperlink ref="B33" r:id="rId34" display="http://www.pompdelux.com/en_GB/little-boy/shorts/1130/eddie-little-shorts"/>
    <hyperlink ref="B88" r:id="rId35" display="http://www.pompdelux.com/en_GB/girl/underwear-nightwear/3332/zola-top?focus=2136"/>
  </hyperlinks>
  <printOptions/>
  <pageMargins left="0.7" right="0.7" top="0.75" bottom="0.75" header="0.3" footer="0.3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2013-07-19T05:50:36Z</dcterms:created>
  <dcterms:modified xsi:type="dcterms:W3CDTF">2013-07-19T05:51:34Z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