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tabRatio="350" activeTab="2"/>
  </bookViews>
  <sheets>
    <sheet name="декабрь 2014_заказ1" sheetId="1" r:id="rId1"/>
    <sheet name="заказ2" sheetId="2" r:id="rId2"/>
    <sheet name="сводная_холд" sheetId="3" r:id="rId3"/>
  </sheets>
  <definedNames/>
  <calcPr fullCalcOnLoad="1"/>
</workbook>
</file>

<file path=xl/sharedStrings.xml><?xml version="1.0" encoding="utf-8"?>
<sst xmlns="http://schemas.openxmlformats.org/spreadsheetml/2006/main" count="424" uniqueCount="190">
  <si>
    <t>ТОВАР:</t>
  </si>
  <si>
    <t>РАЗМЕР:</t>
  </si>
  <si>
    <t>ЦВЕТ:</t>
  </si>
  <si>
    <t>КОЛ-ВО:</t>
  </si>
  <si>
    <t>ЦЕНА:</t>
  </si>
  <si>
    <t>ЦЕНА, ВСЕГО:</t>
  </si>
  <si>
    <t>В наличии</t>
  </si>
  <si>
    <t>Удалить</t>
  </si>
  <si>
    <t>50% Few items left</t>
  </si>
  <si>
    <t>Отправка в течение 6 - 10 рабочих дней</t>
  </si>
  <si>
    <t>Мягкие варежки для мальчиков и девочек</t>
  </si>
  <si>
    <t>5/6Y</t>
  </si>
  <si>
    <r>
      <t>Цена по каталогу </t>
    </r>
    <r>
      <rPr>
        <b/>
        <strike/>
        <sz val="9"/>
        <color indexed="23"/>
        <rFont val="Arial"/>
        <family val="2"/>
      </rPr>
      <t>€ 14,32</t>
    </r>
  </si>
  <si>
    <t>Liberty Purple</t>
  </si>
  <si>
    <t>30% off</t>
  </si>
  <si>
    <r>
      <t>Позиция, всего </t>
    </r>
    <r>
      <rPr>
        <b/>
        <sz val="9"/>
        <color indexed="16"/>
        <rFont val="Arial"/>
        <family val="2"/>
      </rPr>
      <t>€ 10,02</t>
    </r>
  </si>
  <si>
    <t>Изящное демисезонное пальто Nora</t>
  </si>
  <si>
    <r>
      <t>Цена по каталогу </t>
    </r>
    <r>
      <rPr>
        <b/>
        <strike/>
        <sz val="9"/>
        <color indexed="23"/>
        <rFont val="Arial"/>
        <family val="2"/>
      </rPr>
      <t>€ 87,92</t>
    </r>
  </si>
  <si>
    <t>army flowers</t>
  </si>
  <si>
    <t>35% off</t>
  </si>
  <si>
    <r>
      <t>Позиция, всего </t>
    </r>
    <r>
      <rPr>
        <b/>
        <sz val="9"/>
        <color indexed="16"/>
        <rFont val="Arial"/>
        <family val="2"/>
      </rPr>
      <t>€ 57,15</t>
    </r>
  </si>
  <si>
    <t>Мягкие перчатки из теплого флиса для мальчиков и девочек</t>
  </si>
  <si>
    <t>11/12Y</t>
  </si>
  <si>
    <r>
      <t>Цена по каталогу </t>
    </r>
    <r>
      <rPr>
        <b/>
        <strike/>
        <sz val="9"/>
        <color indexed="23"/>
        <rFont val="Arial"/>
        <family val="2"/>
      </rPr>
      <t>€ 63,68</t>
    </r>
  </si>
  <si>
    <t>Black</t>
  </si>
  <si>
    <r>
      <t>Позиция, всего </t>
    </r>
    <r>
      <rPr>
        <b/>
        <sz val="9"/>
        <color indexed="16"/>
        <rFont val="Arial"/>
        <family val="2"/>
      </rPr>
      <t>€ 44,56</t>
    </r>
  </si>
  <si>
    <t>9/10Y</t>
  </si>
  <si>
    <r>
      <t>Цена по каталогу </t>
    </r>
    <r>
      <rPr>
        <b/>
        <strike/>
        <sz val="9"/>
        <color indexed="23"/>
        <rFont val="Arial"/>
        <family val="2"/>
      </rPr>
      <t>€ 15,92</t>
    </r>
  </si>
  <si>
    <r>
      <t>Позиция, всего </t>
    </r>
    <r>
      <rPr>
        <b/>
        <sz val="9"/>
        <color indexed="16"/>
        <rFont val="Arial"/>
        <family val="2"/>
      </rPr>
      <t>€ 11,14</t>
    </r>
  </si>
  <si>
    <t>3/4Y</t>
  </si>
  <si>
    <t>Halo Blue</t>
  </si>
  <si>
    <r>
      <t>Цена по каталогу </t>
    </r>
    <r>
      <rPr>
        <b/>
        <strike/>
        <sz val="9"/>
        <color indexed="23"/>
        <rFont val="Arial"/>
        <family val="2"/>
      </rPr>
      <t>€ 31,84</t>
    </r>
  </si>
  <si>
    <r>
      <t>Позиция, всего </t>
    </r>
    <r>
      <rPr>
        <b/>
        <sz val="9"/>
        <color indexed="16"/>
        <rFont val="Arial"/>
        <family val="2"/>
      </rPr>
      <t>€ 22,28</t>
    </r>
  </si>
  <si>
    <t>Рукавицы Touch</t>
  </si>
  <si>
    <t>med. grey mel</t>
  </si>
  <si>
    <t>50% off</t>
  </si>
  <si>
    <r>
      <t>Позиция, всего </t>
    </r>
    <r>
      <rPr>
        <b/>
        <sz val="9"/>
        <color indexed="16"/>
        <rFont val="Arial"/>
        <family val="2"/>
      </rPr>
      <t>€ 7,96</t>
    </r>
  </si>
  <si>
    <t>Модная куртка Matt</t>
  </si>
  <si>
    <r>
      <t>Цена по каталогу </t>
    </r>
    <r>
      <rPr>
        <b/>
        <strike/>
        <sz val="9"/>
        <color indexed="23"/>
        <rFont val="Arial"/>
        <family val="2"/>
      </rPr>
      <t>€ 127,92</t>
    </r>
  </si>
  <si>
    <t>classic green</t>
  </si>
  <si>
    <t>40 % off</t>
  </si>
  <si>
    <r>
      <t>Позиция, всего </t>
    </r>
    <r>
      <rPr>
        <b/>
        <sz val="9"/>
        <color indexed="16"/>
        <rFont val="Arial"/>
        <family val="2"/>
      </rPr>
      <t>€ 76,75</t>
    </r>
  </si>
  <si>
    <t>Зимняя куртка - Kasper</t>
  </si>
  <si>
    <r>
      <t>Цена по каталогу </t>
    </r>
    <r>
      <rPr>
        <b/>
        <strike/>
        <sz val="9"/>
        <color indexed="23"/>
        <rFont val="Arial"/>
        <family val="2"/>
      </rPr>
      <t>€ 103,92</t>
    </r>
  </si>
  <si>
    <t>hawaii</t>
  </si>
  <si>
    <t>60% off</t>
  </si>
  <si>
    <r>
      <t>Позиция, всего </t>
    </r>
    <r>
      <rPr>
        <b/>
        <sz val="9"/>
        <color indexed="16"/>
        <rFont val="Arial"/>
        <family val="2"/>
      </rPr>
      <t>€ 41,57</t>
    </r>
  </si>
  <si>
    <t>Непромокаемый костюм с флисом</t>
  </si>
  <si>
    <r>
      <t>Цена по каталогу </t>
    </r>
    <r>
      <rPr>
        <b/>
        <strike/>
        <sz val="9"/>
        <color indexed="23"/>
        <rFont val="Arial"/>
        <family val="2"/>
      </rPr>
      <t>€ 71,92</t>
    </r>
  </si>
  <si>
    <t>true red</t>
  </si>
  <si>
    <r>
      <t>Позиция, всего </t>
    </r>
    <r>
      <rPr>
        <b/>
        <sz val="9"/>
        <color indexed="16"/>
        <rFont val="Arial"/>
        <family val="2"/>
      </rPr>
      <t>€ 35,96</t>
    </r>
  </si>
  <si>
    <t>Непромокаемый комплект с флисом</t>
  </si>
  <si>
    <r>
      <t>Цена по каталогу </t>
    </r>
    <r>
      <rPr>
        <b/>
        <strike/>
        <sz val="9"/>
        <color indexed="23"/>
        <rFont val="Arial"/>
        <family val="2"/>
      </rPr>
      <t>€ 59,92</t>
    </r>
  </si>
  <si>
    <t>Pink stripes print</t>
  </si>
  <si>
    <r>
      <t>Позиция, всего </t>
    </r>
    <r>
      <rPr>
        <b/>
        <sz val="9"/>
        <color indexed="16"/>
        <rFont val="Arial"/>
        <family val="2"/>
      </rPr>
      <t>€ 41,94</t>
    </r>
  </si>
  <si>
    <t>Детский прорезиненный костюм</t>
  </si>
  <si>
    <r>
      <t>Цена по каталогу </t>
    </r>
    <r>
      <rPr>
        <b/>
        <strike/>
        <sz val="9"/>
        <color indexed="23"/>
        <rFont val="Arial"/>
        <family val="2"/>
      </rPr>
      <t>€ 39,92</t>
    </r>
  </si>
  <si>
    <t>strong pink</t>
  </si>
  <si>
    <r>
      <t>Позиция, всего </t>
    </r>
    <r>
      <rPr>
        <b/>
        <sz val="9"/>
        <color indexed="16"/>
        <rFont val="Arial"/>
        <family val="2"/>
      </rPr>
      <t>€ 19,96</t>
    </r>
  </si>
  <si>
    <t>Промежуточный итог</t>
  </si>
  <si>
    <t>Скидка</t>
  </si>
  <si>
    <t>ЦЕНА, ВСЕГО</t>
  </si>
  <si>
    <t>мамаАси</t>
  </si>
  <si>
    <t>MissNLO</t>
  </si>
  <si>
    <t>varra</t>
  </si>
  <si>
    <t>Love</t>
  </si>
  <si>
    <t>7/8Y</t>
  </si>
  <si>
    <t>Anna Nickola</t>
  </si>
  <si>
    <t>Ateh</t>
  </si>
  <si>
    <t>chili</t>
  </si>
  <si>
    <t>Прочные лыжные штаны для мальчиков и девочек-Arena</t>
  </si>
  <si>
    <r>
      <t>Цена по каталогу </t>
    </r>
    <r>
      <rPr>
        <b/>
        <strike/>
        <sz val="9"/>
        <color indexed="23"/>
        <rFont val="Arial"/>
        <family val="2"/>
      </rPr>
      <t>€ 75,92</t>
    </r>
  </si>
  <si>
    <r>
      <t>Позиция, всего </t>
    </r>
    <r>
      <rPr>
        <b/>
        <sz val="9"/>
        <color indexed="16"/>
        <rFont val="Arial"/>
        <family val="2"/>
      </rPr>
      <t>€ 53,14</t>
    </r>
  </si>
  <si>
    <t>Эффектное демисезонное пальто Nigel</t>
  </si>
  <si>
    <t>army camouflage</t>
  </si>
  <si>
    <r>
      <t>Позиция, всего </t>
    </r>
    <r>
      <rPr>
        <b/>
        <sz val="9"/>
        <color indexed="16"/>
        <rFont val="Arial"/>
        <family val="2"/>
      </rPr>
      <t>€ 43,96</t>
    </r>
  </si>
  <si>
    <t>Лыжная куртка Mico - с принтом</t>
  </si>
  <si>
    <t>navy iris</t>
  </si>
  <si>
    <r>
      <t>Цена по каталогу </t>
    </r>
    <r>
      <rPr>
        <b/>
        <strike/>
        <sz val="9"/>
        <color indexed="23"/>
        <rFont val="Arial"/>
        <family val="2"/>
      </rPr>
      <t>€ 119,92</t>
    </r>
  </si>
  <si>
    <r>
      <t>Позиция, всего </t>
    </r>
    <r>
      <rPr>
        <b/>
        <sz val="9"/>
        <color indexed="16"/>
        <rFont val="Arial"/>
        <family val="2"/>
      </rPr>
      <t>€ 71,95</t>
    </r>
  </si>
  <si>
    <t>Зимняя куртка - Karno</t>
  </si>
  <si>
    <t>lime punch</t>
  </si>
  <si>
    <r>
      <t>Цена по каталогу </t>
    </r>
    <r>
      <rPr>
        <b/>
        <strike/>
        <sz val="9"/>
        <color indexed="23"/>
        <rFont val="Arial"/>
        <family val="2"/>
      </rPr>
      <t>€ 124,00</t>
    </r>
  </si>
  <si>
    <r>
      <t>Позиция, всего </t>
    </r>
    <r>
      <rPr>
        <b/>
        <sz val="9"/>
        <color indexed="16"/>
        <rFont val="Arial"/>
        <family val="2"/>
      </rPr>
      <t>€ 49,60</t>
    </r>
  </si>
  <si>
    <t>€ 1.192,64</t>
  </si>
  <si>
    <t>HOLD</t>
  </si>
  <si>
    <t>14061033 DK Ticket To Heaven&gt;+45451 14.12.26 14.12.26 669.75 EUR 415428++++++4396</t>
  </si>
  <si>
    <t>ДОСТАВКА</t>
  </si>
  <si>
    <t>доставка, %</t>
  </si>
  <si>
    <t xml:space="preserve"> -46 353.30 RUR</t>
  </si>
  <si>
    <t>курс</t>
  </si>
  <si>
    <t>ник</t>
  </si>
  <si>
    <t>кол-во</t>
  </si>
  <si>
    <t>сумма</t>
  </si>
  <si>
    <t>цена</t>
  </si>
  <si>
    <t>Natali_Z</t>
  </si>
  <si>
    <t>маика</t>
  </si>
  <si>
    <t>09/10Y</t>
  </si>
  <si>
    <t>с доставкой, 1,52% в рублях</t>
  </si>
  <si>
    <t>в евро, без доставки</t>
  </si>
  <si>
    <t>опл</t>
  </si>
  <si>
    <t>янв</t>
  </si>
  <si>
    <t>СКИДКА НА ЗАКАЗ:</t>
  </si>
  <si>
    <t>ВСЕГО ЗАКАЗАНО:</t>
  </si>
  <si>
    <t>Качественный зимний комбинезон для девочек - Othello - 98 Purple animal print</t>
  </si>
  <si>
    <t>Практичные лыжные брюки Kali - 104 red orange</t>
  </si>
  <si>
    <t>Весенняя куртка «Ленни» - 104 brilliant blue</t>
  </si>
  <si>
    <t>Брюки для защиты от непогоды - Kian - 122 crimson</t>
  </si>
  <si>
    <r>
      <t>Оплата - </t>
    </r>
    <r>
      <rPr>
        <b/>
        <sz val="9"/>
        <color indexed="63"/>
        <rFont val="Arial"/>
        <family val="2"/>
      </rPr>
      <t>Кредитная карта</t>
    </r>
  </si>
  <si>
    <t>Доставка - PostDK, Russia/Ukraine (exp)</t>
  </si>
  <si>
    <t>Цена, всего</t>
  </si>
  <si>
    <t>Включая налог (0%)</t>
  </si>
  <si>
    <t>ПОЗИЦИЯ</t>
  </si>
  <si>
    <t>КОЛИЧЕСТВО</t>
  </si>
  <si>
    <t>ЦЕНА</t>
  </si>
  <si>
    <t>Мягкие варежки для мальчиков и девочек -</t>
  </si>
  <si>
    <t>Цвет: Liberty Purple</t>
  </si>
  <si>
    <t>размер: 5/6Y</t>
  </si>
  <si>
    <t>- 30% off</t>
  </si>
  <si>
    <t>1,00</t>
  </si>
  <si>
    <t>Мягкие перчатки из теплого флиса для мальчиков и девочек -</t>
  </si>
  <si>
    <t>Цвет: Black</t>
  </si>
  <si>
    <t>размер: 9/10Y</t>
  </si>
  <si>
    <t>Цвет: Halo Blue</t>
  </si>
  <si>
    <t>размер: 3/4Y</t>
  </si>
  <si>
    <t>2,00</t>
  </si>
  <si>
    <t>Рукавицы Touch -</t>
  </si>
  <si>
    <t>Цвет: med. grey mel</t>
  </si>
  <si>
    <t>размер: 7/8</t>
  </si>
  <si>
    <t>- 50% off</t>
  </si>
  <si>
    <t>Модная куртка Matt -</t>
  </si>
  <si>
    <t>Цвет: classic green</t>
  </si>
  <si>
    <t>размер: 176</t>
  </si>
  <si>
    <t>- 40 % off</t>
  </si>
  <si>
    <t>Зимняя куртка - Kasper -</t>
  </si>
  <si>
    <t>Цвет: hawaii</t>
  </si>
  <si>
    <t>размер: 116</t>
  </si>
  <si>
    <t>- 60% off</t>
  </si>
  <si>
    <t>Непромокаемый костюм с флисом -</t>
  </si>
  <si>
    <t>Цвет: true red</t>
  </si>
  <si>
    <t>Непромокаемый комплект с флисом -</t>
  </si>
  <si>
    <t>Цвет: Pink stripes print</t>
  </si>
  <si>
    <t>размер: 92</t>
  </si>
  <si>
    <t>Детский прорезиненный костюм -</t>
  </si>
  <si>
    <t>Цвет: strong pink</t>
  </si>
  <si>
    <t>- 50% Few items left</t>
  </si>
  <si>
    <t>Изящное демисезонное пальто Nora -</t>
  </si>
  <si>
    <t>Цвет: army flowers</t>
  </si>
  <si>
    <t>размер: 122</t>
  </si>
  <si>
    <t>- 35% off</t>
  </si>
  <si>
    <t>размер: 9/10</t>
  </si>
  <si>
    <t>Прочные лыжные штаны для мальчиков и девочек-Arena -</t>
  </si>
  <si>
    <t>размер: 152</t>
  </si>
  <si>
    <t>Эффектное демисезонное пальто Nigel -</t>
  </si>
  <si>
    <t>Цвет: army camouflage</t>
  </si>
  <si>
    <t>размер: 11/12Y</t>
  </si>
  <si>
    <t>4,00</t>
  </si>
  <si>
    <t>Лыжная куртка Mico - с принтом -</t>
  </si>
  <si>
    <t>Цвет: navy iris</t>
  </si>
  <si>
    <t>Зимняя куртка - Karno -</t>
  </si>
  <si>
    <t>Цвет: lime punch</t>
  </si>
  <si>
    <t>Качественный зимний комбинезон для девочек - Othello -</t>
  </si>
  <si>
    <t>Цвет: Purple animal print</t>
  </si>
  <si>
    <t>размер: 98</t>
  </si>
  <si>
    <t>Практичные лыжные брюки Kali -</t>
  </si>
  <si>
    <t>Цвет: red orange</t>
  </si>
  <si>
    <t>размер: 104</t>
  </si>
  <si>
    <t>Весенняя куртка «Ленни» -</t>
  </si>
  <si>
    <t>Цвет: brilliant blue</t>
  </si>
  <si>
    <t>Брюки для защиты от непогоды - Kian -</t>
  </si>
  <si>
    <t>Цвет: crimson</t>
  </si>
  <si>
    <t>Marry1981</t>
  </si>
  <si>
    <t>доставка</t>
  </si>
  <si>
    <t>курс 1</t>
  </si>
  <si>
    <t>курс 2</t>
  </si>
  <si>
    <t>блокировка 1</t>
  </si>
  <si>
    <t>блокировка 2</t>
  </si>
  <si>
    <t>сумма, евро</t>
  </si>
  <si>
    <t>14061033 DK Ticket To Heaven&gt;+45451 14.12.29 14.12.29 203.42 EUR 415428++++++4396</t>
  </si>
  <si>
    <t xml:space="preserve"> -14 086.84 RUR</t>
  </si>
  <si>
    <t>заказ 1</t>
  </si>
  <si>
    <t>заказ 2</t>
  </si>
  <si>
    <t>сводная</t>
  </si>
  <si>
    <t>в евро, 
без доставки</t>
  </si>
  <si>
    <t>в евро,
 без доставки</t>
  </si>
  <si>
    <t>без доставки</t>
  </si>
  <si>
    <t>ВСЕГО</t>
  </si>
  <si>
    <t>оплачено</t>
  </si>
  <si>
    <t xml:space="preserve">  + / -</t>
  </si>
  <si>
    <t>с  доставкой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</si>
</sst>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;[Red]\-[$€-2]\ 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[$€-2]\ * #,##0.00_-;\-[$€-2]\ * #,##0.00_-;_-[$€-2]\ * &quot;-&quot;??_-;_-@_-"/>
    <numFmt numFmtId="170" formatCode="_-* #,##0.00\ [$₽-419]_-;\-* #,##0.00\ [$₽-419]_-;_-* &quot;-&quot;??\ [$₽-419]_-;_-@_-"/>
    <numFmt numFmtId="171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trike/>
      <sz val="9"/>
      <color indexed="23"/>
      <name val="Arial"/>
      <family val="2"/>
    </font>
    <font>
      <b/>
      <sz val="9"/>
      <color indexed="16"/>
      <name val="Arial"/>
      <family val="2"/>
    </font>
    <font>
      <b/>
      <sz val="11"/>
      <color indexed="8"/>
      <name val="Arial"/>
      <family val="2"/>
    </font>
    <font>
      <b/>
      <sz val="11"/>
      <color indexed="16"/>
      <name val="Arial"/>
      <family val="2"/>
    </font>
    <font>
      <sz val="8"/>
      <color indexed="63"/>
      <name val="Arial"/>
      <family val="2"/>
    </font>
    <font>
      <sz val="12"/>
      <color indexed="63"/>
      <name val="Arial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63"/>
      <name val="Tahoma"/>
      <family val="2"/>
    </font>
    <font>
      <i/>
      <sz val="8"/>
      <color indexed="63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9"/>
      <color indexed="16"/>
      <name val="Arial"/>
      <family val="2"/>
    </font>
    <font>
      <b/>
      <sz val="9"/>
      <color indexed="6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1"/>
      <color rgb="FF990000"/>
      <name val="Arial"/>
      <family val="2"/>
    </font>
    <font>
      <sz val="8"/>
      <color rgb="FF333333"/>
      <name val="Arial"/>
      <family val="2"/>
    </font>
    <font>
      <sz val="12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666666"/>
      <name val="Arial"/>
      <family val="2"/>
    </font>
    <font>
      <b/>
      <sz val="9"/>
      <color rgb="FF990000"/>
      <name val="Arial"/>
      <family val="2"/>
    </font>
    <font>
      <sz val="8"/>
      <color theme="1"/>
      <name val="Arial"/>
      <family val="2"/>
    </font>
    <font>
      <sz val="8"/>
      <color rgb="FF990000"/>
      <name val="Arial"/>
      <family val="2"/>
    </font>
    <font>
      <sz val="8"/>
      <color rgb="FF434343"/>
      <name val="Tahoma"/>
      <family val="2"/>
    </font>
    <font>
      <i/>
      <sz val="8"/>
      <color rgb="FF434343"/>
      <name val="Tahoma"/>
      <family val="2"/>
    </font>
    <font>
      <b/>
      <sz val="11"/>
      <color rgb="FFFF0000"/>
      <name val="Calibri"/>
      <family val="2"/>
    </font>
    <font>
      <sz val="9"/>
      <color rgb="FF99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rgb="FFF0EFEF"/>
      </bottom>
    </border>
    <border>
      <left/>
      <right/>
      <top/>
      <bottom style="medium">
        <color rgb="FFD9D9D9"/>
      </bottom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</border>
    <border>
      <left/>
      <right/>
      <top style="medium">
        <color rgb="FFD9D9D9"/>
      </top>
      <bottom/>
    </border>
    <border>
      <left>
        <color indexed="63"/>
      </left>
      <right>
        <color indexed="63"/>
      </right>
      <top style="medium">
        <color rgb="FFF0EFE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43" fontId="0" fillId="0" borderId="0" xfId="60" applyFont="1" applyAlignment="1">
      <alignment/>
    </xf>
    <xf numFmtId="0" fontId="55" fillId="0" borderId="0" xfId="0" applyFont="1" applyFill="1" applyAlignment="1">
      <alignment horizontal="left" vertical="center" wrapText="1" indent="1"/>
    </xf>
    <xf numFmtId="164" fontId="56" fillId="0" borderId="0" xfId="0" applyNumberFormat="1" applyFont="1" applyFill="1" applyAlignment="1">
      <alignment horizontal="left" vertical="center" wrapText="1" indent="1"/>
    </xf>
    <xf numFmtId="164" fontId="55" fillId="0" borderId="10" xfId="0" applyNumberFormat="1" applyFont="1" applyFill="1" applyBorder="1" applyAlignment="1">
      <alignment horizontal="left" vertical="center" wrapText="1" indent="1"/>
    </xf>
    <xf numFmtId="0" fontId="57" fillId="0" borderId="11" xfId="0" applyFont="1" applyFill="1" applyBorder="1" applyAlignment="1">
      <alignment horizontal="left" vertical="center" wrapText="1" indent="1"/>
    </xf>
    <xf numFmtId="0" fontId="57" fillId="0" borderId="1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58" fillId="0" borderId="0" xfId="0" applyFont="1" applyFill="1" applyAlignment="1">
      <alignment horizontal="left" vertical="center" wrapText="1" indent="1"/>
    </xf>
    <xf numFmtId="0" fontId="59" fillId="0" borderId="0" xfId="0" applyFont="1" applyFill="1" applyAlignment="1">
      <alignment horizontal="left" vertical="center" wrapText="1" indent="1"/>
    </xf>
    <xf numFmtId="0" fontId="59" fillId="0" borderId="0" xfId="0" applyFont="1" applyFill="1" applyAlignment="1">
      <alignment vertical="top" wrapText="1" indent="1"/>
    </xf>
    <xf numFmtId="0" fontId="60" fillId="0" borderId="0" xfId="0" applyFont="1" applyFill="1" applyAlignment="1">
      <alignment horizontal="right" vertical="top" wrapText="1" indent="1"/>
    </xf>
    <xf numFmtId="0" fontId="59" fillId="0" borderId="0" xfId="0" applyFont="1" applyFill="1" applyAlignment="1">
      <alignment horizontal="left" vertical="center" wrapText="1" indent="2"/>
    </xf>
    <xf numFmtId="0" fontId="61" fillId="0" borderId="0" xfId="0" applyFont="1" applyFill="1" applyAlignment="1">
      <alignment horizontal="right" vertical="center" wrapText="1" indent="1"/>
    </xf>
    <xf numFmtId="0" fontId="59" fillId="0" borderId="11" xfId="0" applyFont="1" applyFill="1" applyBorder="1" applyAlignment="1">
      <alignment horizontal="left" vertical="center" wrapText="1" indent="2"/>
    </xf>
    <xf numFmtId="0" fontId="0" fillId="0" borderId="11" xfId="0" applyFill="1" applyBorder="1" applyAlignment="1">
      <alignment vertical="top" wrapText="1" indent="1"/>
    </xf>
    <xf numFmtId="0" fontId="60" fillId="0" borderId="11" xfId="0" applyFont="1" applyFill="1" applyBorder="1" applyAlignment="1">
      <alignment horizontal="right" vertical="top" wrapText="1" indent="1"/>
    </xf>
    <xf numFmtId="0" fontId="62" fillId="0" borderId="0" xfId="0" applyFont="1" applyFill="1" applyAlignment="1">
      <alignment horizontal="right" vertical="center" wrapText="1"/>
    </xf>
    <xf numFmtId="0" fontId="63" fillId="0" borderId="0" xfId="0" applyFont="1" applyFill="1" applyAlignment="1">
      <alignment horizontal="right" vertical="center" wrapText="1"/>
    </xf>
    <xf numFmtId="0" fontId="62" fillId="0" borderId="10" xfId="0" applyFont="1" applyFill="1" applyBorder="1" applyAlignment="1">
      <alignment horizontal="right"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horizontal="right" vertical="center" wrapText="1"/>
    </xf>
    <xf numFmtId="14" fontId="64" fillId="0" borderId="12" xfId="0" applyNumberFormat="1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43" fontId="0" fillId="0" borderId="0" xfId="60" applyFont="1" applyFill="1" applyAlignment="1">
      <alignment/>
    </xf>
    <xf numFmtId="0" fontId="57" fillId="0" borderId="0" xfId="0" applyFont="1" applyFill="1" applyBorder="1" applyAlignment="1">
      <alignment horizontal="left" vertical="center" wrapText="1" indent="1"/>
    </xf>
    <xf numFmtId="43" fontId="57" fillId="0" borderId="0" xfId="60" applyFont="1" applyFill="1" applyBorder="1" applyAlignment="1">
      <alignment horizontal="left" vertical="center" wrapText="1" indent="1"/>
    </xf>
    <xf numFmtId="0" fontId="66" fillId="0" borderId="0" xfId="0" applyFont="1" applyFill="1" applyAlignment="1">
      <alignment horizontal="center"/>
    </xf>
    <xf numFmtId="44" fontId="66" fillId="0" borderId="0" xfId="43" applyFont="1" applyFill="1" applyAlignment="1">
      <alignment/>
    </xf>
    <xf numFmtId="43" fontId="0" fillId="0" borderId="0" xfId="60" applyFont="1" applyFill="1" applyAlignment="1">
      <alignment horizontal="center"/>
    </xf>
    <xf numFmtId="0" fontId="66" fillId="0" borderId="0" xfId="0" applyFont="1" applyFill="1" applyAlignment="1">
      <alignment horizontal="right"/>
    </xf>
    <xf numFmtId="10" fontId="66" fillId="0" borderId="0" xfId="57" applyNumberFormat="1" applyFont="1" applyFill="1" applyAlignment="1">
      <alignment horizontal="left"/>
    </xf>
    <xf numFmtId="0" fontId="59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vertical="top" wrapText="1" indent="1"/>
    </xf>
    <xf numFmtId="0" fontId="59" fillId="0" borderId="0" xfId="0" applyFont="1" applyFill="1" applyAlignment="1">
      <alignment vertical="top" wrapText="1" indent="1"/>
    </xf>
    <xf numFmtId="0" fontId="59" fillId="0" borderId="11" xfId="0" applyFont="1" applyFill="1" applyBorder="1" applyAlignment="1">
      <alignment vertical="top" wrapText="1" indent="1"/>
    </xf>
    <xf numFmtId="164" fontId="59" fillId="0" borderId="13" xfId="0" applyNumberFormat="1" applyFont="1" applyFill="1" applyBorder="1" applyAlignment="1">
      <alignment vertical="top" wrapText="1" indent="1"/>
    </xf>
    <xf numFmtId="164" fontId="59" fillId="0" borderId="0" xfId="0" applyNumberFormat="1" applyFont="1" applyFill="1" applyAlignment="1">
      <alignment vertical="top" wrapText="1" indent="1"/>
    </xf>
    <xf numFmtId="164" fontId="59" fillId="0" borderId="11" xfId="0" applyNumberFormat="1" applyFont="1" applyFill="1" applyBorder="1" applyAlignment="1">
      <alignment vertical="top" wrapText="1" indent="1"/>
    </xf>
    <xf numFmtId="16" fontId="59" fillId="0" borderId="13" xfId="0" applyNumberFormat="1" applyFont="1" applyFill="1" applyBorder="1" applyAlignment="1">
      <alignment vertical="top" wrapText="1" indent="1"/>
    </xf>
    <xf numFmtId="16" fontId="59" fillId="0" borderId="0" xfId="0" applyNumberFormat="1" applyFont="1" applyFill="1" applyAlignment="1">
      <alignment vertical="top" wrapText="1" indent="1"/>
    </xf>
    <xf numFmtId="16" fontId="59" fillId="0" borderId="11" xfId="0" applyNumberFormat="1" applyFont="1" applyFill="1" applyBorder="1" applyAlignment="1">
      <alignment vertical="top" wrapText="1" indent="1"/>
    </xf>
    <xf numFmtId="0" fontId="59" fillId="0" borderId="13" xfId="0" applyFont="1" applyFill="1" applyBorder="1" applyAlignment="1">
      <alignment horizontal="left" vertical="center" wrapText="1" indent="1"/>
    </xf>
    <xf numFmtId="0" fontId="59" fillId="0" borderId="0" xfId="0" applyFont="1" applyFill="1" applyAlignment="1">
      <alignment horizontal="left" vertical="center" wrapText="1" indent="1"/>
    </xf>
    <xf numFmtId="0" fontId="59" fillId="0" borderId="11" xfId="0" applyFont="1" applyFill="1" applyBorder="1" applyAlignment="1">
      <alignment horizontal="left" vertical="center" wrapText="1" indent="1"/>
    </xf>
    <xf numFmtId="0" fontId="57" fillId="0" borderId="11" xfId="0" applyFont="1" applyFill="1" applyBorder="1" applyAlignment="1">
      <alignment horizontal="left" vertical="center" wrapText="1" indent="1"/>
    </xf>
    <xf numFmtId="44" fontId="0" fillId="0" borderId="0" xfId="0" applyNumberFormat="1" applyFill="1" applyAlignment="1">
      <alignment/>
    </xf>
    <xf numFmtId="43" fontId="0" fillId="0" borderId="0" xfId="60" applyFont="1" applyFill="1" applyAlignment="1">
      <alignment/>
    </xf>
    <xf numFmtId="44" fontId="31" fillId="0" borderId="0" xfId="43" applyFont="1" applyFill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top" wrapText="1"/>
    </xf>
    <xf numFmtId="0" fontId="59" fillId="33" borderId="0" xfId="0" applyFont="1" applyFill="1" applyAlignment="1">
      <alignment horizontal="center" vertical="top" wrapText="1"/>
    </xf>
    <xf numFmtId="164" fontId="59" fillId="33" borderId="0" xfId="0" applyNumberFormat="1" applyFont="1" applyFill="1" applyAlignment="1">
      <alignment horizontal="right" vertical="top" wrapText="1" indent="2"/>
    </xf>
    <xf numFmtId="164" fontId="67" fillId="33" borderId="0" xfId="0" applyNumberFormat="1" applyFont="1" applyFill="1" applyAlignment="1">
      <alignment vertical="center" wrapText="1"/>
    </xf>
    <xf numFmtId="164" fontId="59" fillId="33" borderId="0" xfId="0" applyNumberFormat="1" applyFont="1" applyFill="1" applyAlignment="1">
      <alignment horizontal="right" vertical="center" wrapText="1" indent="2"/>
    </xf>
    <xf numFmtId="164" fontId="59" fillId="33" borderId="10" xfId="0" applyNumberFormat="1" applyFont="1" applyFill="1" applyBorder="1" applyAlignment="1">
      <alignment horizontal="right" vertical="center" wrapText="1" indent="2"/>
    </xf>
    <xf numFmtId="0" fontId="67" fillId="33" borderId="10" xfId="0" applyFont="1" applyFill="1" applyBorder="1" applyAlignment="1">
      <alignment vertical="center" wrapText="1"/>
    </xf>
    <xf numFmtId="0" fontId="59" fillId="33" borderId="0" xfId="0" applyFont="1" applyFill="1" applyAlignment="1">
      <alignment vertical="top" wrapText="1"/>
    </xf>
    <xf numFmtId="0" fontId="59" fillId="33" borderId="10" xfId="0" applyFont="1" applyFill="1" applyBorder="1" applyAlignment="1">
      <alignment vertical="top" wrapText="1"/>
    </xf>
    <xf numFmtId="0" fontId="59" fillId="33" borderId="0" xfId="0" applyFont="1" applyFill="1" applyAlignment="1">
      <alignment horizontal="right" vertical="top" wrapText="1"/>
    </xf>
    <xf numFmtId="0" fontId="59" fillId="33" borderId="14" xfId="0" applyFont="1" applyFill="1" applyBorder="1" applyAlignment="1">
      <alignment horizontal="right" vertical="top" wrapText="1"/>
    </xf>
    <xf numFmtId="44" fontId="0" fillId="0" borderId="0" xfId="43" applyFont="1" applyAlignment="1">
      <alignment/>
    </xf>
    <xf numFmtId="169" fontId="0" fillId="0" borderId="0" xfId="43" applyNumberFormat="1" applyFont="1" applyAlignment="1">
      <alignment/>
    </xf>
    <xf numFmtId="0" fontId="0" fillId="0" borderId="0" xfId="0" applyAlignment="1">
      <alignment horizontal="center"/>
    </xf>
    <xf numFmtId="170" fontId="0" fillId="0" borderId="0" xfId="43" applyNumberFormat="1" applyFont="1" applyAlignment="1">
      <alignment/>
    </xf>
    <xf numFmtId="169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5" fillId="33" borderId="12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right" vertical="center" wrapText="1"/>
    </xf>
    <xf numFmtId="44" fontId="45" fillId="0" borderId="0" xfId="43" applyFont="1" applyAlignment="1">
      <alignment/>
    </xf>
    <xf numFmtId="10" fontId="0" fillId="0" borderId="0" xfId="57" applyNumberFormat="1" applyFont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1" fillId="7" borderId="0" xfId="42" applyFill="1" applyAlignment="1">
      <alignment horizontal="left" vertical="center" wrapText="1" indent="1"/>
    </xf>
    <xf numFmtId="0" fontId="59" fillId="7" borderId="0" xfId="0" applyFont="1" applyFill="1" applyAlignment="1">
      <alignment horizontal="center" vertical="top" wrapText="1"/>
    </xf>
    <xf numFmtId="169" fontId="59" fillId="7" borderId="0" xfId="43" applyNumberFormat="1" applyFont="1" applyFill="1" applyAlignment="1">
      <alignment vertical="top" wrapText="1" indent="1"/>
    </xf>
    <xf numFmtId="0" fontId="0" fillId="7" borderId="0" xfId="0" applyFill="1" applyAlignment="1">
      <alignment horizontal="center"/>
    </xf>
    <xf numFmtId="169" fontId="0" fillId="7" borderId="0" xfId="0" applyNumberFormat="1" applyFill="1" applyAlignment="1">
      <alignment horizontal="center"/>
    </xf>
    <xf numFmtId="0" fontId="59" fillId="7" borderId="0" xfId="0" applyFont="1" applyFill="1" applyAlignment="1">
      <alignment vertical="center" wrapText="1" indent="1"/>
    </xf>
    <xf numFmtId="0" fontId="41" fillId="19" borderId="0" xfId="42" applyFill="1" applyAlignment="1">
      <alignment horizontal="left" vertical="center" wrapText="1" indent="1"/>
    </xf>
    <xf numFmtId="0" fontId="59" fillId="19" borderId="0" xfId="0" applyFont="1" applyFill="1" applyAlignment="1">
      <alignment horizontal="center" vertical="top" wrapText="1"/>
    </xf>
    <xf numFmtId="169" fontId="59" fillId="19" borderId="0" xfId="43" applyNumberFormat="1" applyFont="1" applyFill="1" applyAlignment="1">
      <alignment vertical="top" wrapText="1" indent="1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169" fontId="0" fillId="19" borderId="0" xfId="0" applyNumberFormat="1" applyFill="1" applyAlignment="1">
      <alignment horizontal="center"/>
    </xf>
    <xf numFmtId="0" fontId="59" fillId="19" borderId="0" xfId="0" applyFont="1" applyFill="1" applyAlignment="1">
      <alignment vertical="center" wrapText="1" indent="1"/>
    </xf>
    <xf numFmtId="169" fontId="0" fillId="19" borderId="0" xfId="43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3" fontId="0" fillId="19" borderId="0" xfId="60" applyFont="1" applyFill="1" applyAlignment="1">
      <alignment horizontal="center" wrapText="1"/>
    </xf>
    <xf numFmtId="43" fontId="0" fillId="7" borderId="0" xfId="60" applyFont="1" applyFill="1" applyAlignment="1">
      <alignment horizontal="center" wrapText="1"/>
    </xf>
    <xf numFmtId="0" fontId="31" fillId="34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44" fontId="0" fillId="0" borderId="0" xfId="0" applyNumberFormat="1" applyAlignment="1">
      <alignment horizontal="center"/>
    </xf>
    <xf numFmtId="44" fontId="31" fillId="0" borderId="0" xfId="43" applyFont="1" applyAlignment="1">
      <alignment/>
    </xf>
    <xf numFmtId="170" fontId="0" fillId="0" borderId="0" xfId="0" applyNumberFormat="1" applyAlignment="1">
      <alignment/>
    </xf>
    <xf numFmtId="44" fontId="36" fillId="0" borderId="0" xfId="43" applyFont="1" applyAlignment="1">
      <alignment/>
    </xf>
    <xf numFmtId="0" fontId="45" fillId="7" borderId="0" xfId="0" applyFont="1" applyFill="1" applyAlignment="1">
      <alignment horizontal="center"/>
    </xf>
    <xf numFmtId="44" fontId="45" fillId="0" borderId="0" xfId="0" applyNumberFormat="1" applyFont="1" applyAlignment="1">
      <alignment horizontal="center"/>
    </xf>
    <xf numFmtId="0" fontId="45" fillId="19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45" fillId="0" borderId="0" xfId="0" applyNumberFormat="1" applyFont="1" applyAlignment="1">
      <alignment/>
    </xf>
    <xf numFmtId="0" fontId="45" fillId="7" borderId="0" xfId="0" applyFont="1" applyFill="1" applyAlignment="1">
      <alignment/>
    </xf>
    <xf numFmtId="0" fontId="45" fillId="19" borderId="0" xfId="0" applyFont="1" applyFill="1" applyAlignment="1">
      <alignment/>
    </xf>
    <xf numFmtId="170" fontId="37" fillId="0" borderId="0" xfId="43" applyNumberFormat="1" applyFont="1" applyAlignment="1">
      <alignment/>
    </xf>
    <xf numFmtId="169" fontId="37" fillId="0" borderId="0" xfId="43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/6_6401.htm" TargetMode="External" /><Relationship Id="rId3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/6_6401.htm" TargetMode="External" /><Relationship Id="rId4" Type="http://schemas.openxmlformats.org/officeDocument/2006/relationships/image" Target="../media/image21.jpeg" /><Relationship Id="rId5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/6_6401.htm" TargetMode="External" /><Relationship Id="rId6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/6_6401.htm" TargetMode="External" /><Relationship Id="rId7" Type="http://schemas.openxmlformats.org/officeDocument/2006/relationships/image" Target="../media/image19.emf" /><Relationship Id="rId8" Type="http://schemas.openxmlformats.org/officeDocument/2006/relationships/image" Target="../media/image22.jpeg" /><Relationship Id="rId9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/10_9500.htm" TargetMode="External" /><Relationship Id="rId1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/10_9500.htm" TargetMode="External" /><Relationship Id="rId11" Type="http://schemas.openxmlformats.org/officeDocument/2006/relationships/image" Target="../media/image23.jpeg" /><Relationship Id="rId12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/10_9500.htm" TargetMode="External" /><Relationship Id="rId13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/10_9500.htm" TargetMode="External" /><Relationship Id="rId14" Type="http://schemas.openxmlformats.org/officeDocument/2006/relationships/image" Target="../media/image20.emf" /><Relationship Id="rId15" Type="http://schemas.openxmlformats.org/officeDocument/2006/relationships/image" Target="../media/image24.jpeg" /><Relationship Id="rId16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3/4_5690.htm" TargetMode="External" /><Relationship Id="rId1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3/4_5690.htm" TargetMode="External" /><Relationship Id="rId18" Type="http://schemas.openxmlformats.org/officeDocument/2006/relationships/image" Target="../media/image1.emf" /><Relationship Id="rId19" Type="http://schemas.openxmlformats.org/officeDocument/2006/relationships/image" Target="../media/image25.jpeg" /><Relationship Id="rId20" Type="http://schemas.openxmlformats.org/officeDocument/2006/relationships/hyperlink" Target="http://www.ticketoutdoor.ru/%D0%BF%D1%80%D0%BE%D0%B4%D1%83%D0%BA%D1%82%D1%8B/%D1%80%D1%83%D0%BA%D0%B0%D0%B2%D0%B8%D1%86%D1%8B-touch/603-807-134_7/8_912.htm" TargetMode="External" /><Relationship Id="rId21" Type="http://schemas.openxmlformats.org/officeDocument/2006/relationships/hyperlink" Target="http://www.ticketoutdoor.ru/%D0%BF%D1%80%D0%BE%D0%B4%D1%83%D0%BA%D1%82%D1%8B/%D1%80%D1%83%D0%BA%D0%B0%D0%B2%D0%B8%D1%86%D1%8B-touch/603-807-134_7/8_912.htm" TargetMode="External" /><Relationship Id="rId22" Type="http://schemas.openxmlformats.org/officeDocument/2006/relationships/image" Target="../media/image26.jpeg" /><Relationship Id="rId23" Type="http://schemas.openxmlformats.org/officeDocument/2006/relationships/hyperlink" Target="http://www.ticketoutdoor.ru/%D0%BF%D1%80%D0%BE%D0%B4%D1%83%D0%BA%D1%82%D1%8B/%D1%80%D1%83%D0%BA%D0%B0%D0%B2%D0%B8%D1%86%D1%8B-touch/603-807-134_7/8_912.htm" TargetMode="External" /><Relationship Id="rId24" Type="http://schemas.openxmlformats.org/officeDocument/2006/relationships/hyperlink" Target="http://www.ticketoutdoor.ru/%D0%BF%D1%80%D0%BE%D0%B4%D1%83%D0%BA%D1%82%D1%8B/%D1%80%D1%83%D0%BA%D0%B0%D0%B2%D0%B8%D1%86%D1%8B-touch/603-807-134_7/8_912.htm" TargetMode="External" /><Relationship Id="rId25" Type="http://schemas.openxmlformats.org/officeDocument/2006/relationships/image" Target="../media/image2.emf" /><Relationship Id="rId26" Type="http://schemas.openxmlformats.org/officeDocument/2006/relationships/image" Target="../media/image27.jpeg" /><Relationship Id="rId27" Type="http://schemas.openxmlformats.org/officeDocument/2006/relationships/hyperlink" Target="http://www.ticketoutdoor.ru/%D0%BF%D1%80%D0%BE%D0%B4%D1%83%D0%BA%D1%82%D1%8B/%D0%BC%D0%BE%D0%B4%D0%BD%D0%B0%D1%8F-%D0%BA%D1%83%D1%80%D1%82%D0%BA%D0%B0-matt/196-447-133_176_764.htm" TargetMode="External" /><Relationship Id="rId28" Type="http://schemas.openxmlformats.org/officeDocument/2006/relationships/hyperlink" Target="http://www.ticketoutdoor.ru/%D0%BF%D1%80%D0%BE%D0%B4%D1%83%D0%BA%D1%82%D1%8B/%D0%BC%D0%BE%D0%B4%D0%BD%D0%B0%D1%8F-%D0%BA%D1%83%D1%80%D1%82%D0%BA%D0%B0-matt/196-447-133_176_764.htm" TargetMode="External" /><Relationship Id="rId29" Type="http://schemas.openxmlformats.org/officeDocument/2006/relationships/image" Target="../media/image28.jpeg" /><Relationship Id="rId30" Type="http://schemas.openxmlformats.org/officeDocument/2006/relationships/hyperlink" Target="http://www.ticketoutdoor.ru/%D0%BF%D1%80%D0%BE%D0%B4%D1%83%D0%BA%D1%82%D1%8B/%D0%BC%D0%BE%D0%B4%D0%BD%D0%B0%D1%8F-%D0%BA%D1%83%D1%80%D1%82%D0%BA%D0%B0-matt/196-447-133_176_764.htm" TargetMode="External" /><Relationship Id="rId31" Type="http://schemas.openxmlformats.org/officeDocument/2006/relationships/hyperlink" Target="http://www.ticketoutdoor.ru/%D0%BF%D1%80%D0%BE%D0%B4%D1%83%D0%BA%D1%82%D1%8B/%D0%BC%D0%BE%D0%B4%D0%BD%D0%B0%D1%8F-%D0%BA%D1%83%D1%80%D1%82%D0%BA%D0%B0-matt/196-447-133_176_764.htm" TargetMode="External" /><Relationship Id="rId32" Type="http://schemas.openxmlformats.org/officeDocument/2006/relationships/image" Target="../media/image3.emf" /><Relationship Id="rId33" Type="http://schemas.openxmlformats.org/officeDocument/2006/relationships/image" Target="../media/image29.jpeg" /><Relationship Id="rId34" Type="http://schemas.openxmlformats.org/officeDocument/2006/relationships/hyperlink" Target="http://www.ticketoutdoor.ru/%D0%BF%D1%80%D0%BE%D0%B4%D1%83%D0%BA%D1%82%D1%8B/%D0%B7%D0%B8%D0%BC%D0%BD%D1%8F%D1%8F-%D0%BA%D1%83%D1%80%D1%82%D0%BA%D0%B0-kasper/165-919-123_116_540.htm" TargetMode="External" /><Relationship Id="rId35" Type="http://schemas.openxmlformats.org/officeDocument/2006/relationships/hyperlink" Target="http://www.ticketoutdoor.ru/%D0%BF%D1%80%D0%BE%D0%B4%D1%83%D0%BA%D1%82%D1%8B/%D0%B7%D0%B8%D0%BC%D0%BD%D1%8F%D1%8F-%D0%BA%D1%83%D1%80%D1%82%D0%BA%D0%B0-kasper/165-919-123_116_540.htm" TargetMode="External" /><Relationship Id="rId36" Type="http://schemas.openxmlformats.org/officeDocument/2006/relationships/image" Target="../media/image30.jpeg" /><Relationship Id="rId37" Type="http://schemas.openxmlformats.org/officeDocument/2006/relationships/hyperlink" Target="http://www.ticketoutdoor.ru/%D0%BF%D1%80%D0%BE%D0%B4%D1%83%D0%BA%D1%82%D1%8B/%D0%B7%D0%B8%D0%BC%D0%BD%D1%8F%D1%8F-%D0%BA%D1%83%D1%80%D1%82%D0%BA%D0%B0-kasper/165-919-123_116_540.htm" TargetMode="External" /><Relationship Id="rId38" Type="http://schemas.openxmlformats.org/officeDocument/2006/relationships/hyperlink" Target="http://www.ticketoutdoor.ru/%D0%BF%D1%80%D0%BE%D0%B4%D1%83%D0%BA%D1%82%D1%8B/%D0%B7%D0%B8%D0%BC%D0%BD%D1%8F%D1%8F-%D0%BA%D1%83%D1%80%D1%82%D0%BA%D0%B0-kasper/165-919-123_116_540.htm" TargetMode="External" /><Relationship Id="rId39" Type="http://schemas.openxmlformats.org/officeDocument/2006/relationships/image" Target="../media/image4.emf" /><Relationship Id="rId4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5690.htm" TargetMode="External" /><Relationship Id="rId41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5690.htm" TargetMode="External" /><Relationship Id="rId42" Type="http://schemas.openxmlformats.org/officeDocument/2006/relationships/image" Target="../media/image5.emf" /><Relationship Id="rId43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9500.htm" TargetMode="External" /><Relationship Id="rId44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9500.htm" TargetMode="External" /><Relationship Id="rId45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9500.htm" TargetMode="External" /><Relationship Id="rId46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/6_9500.htm" TargetMode="External" /><Relationship Id="rId47" Type="http://schemas.openxmlformats.org/officeDocument/2006/relationships/image" Target="../media/image6.emf" /><Relationship Id="rId48" Type="http://schemas.openxmlformats.org/officeDocument/2006/relationships/image" Target="../media/image31.jpeg" /><Relationship Id="rId49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" TargetMode="External" /><Relationship Id="rId50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" TargetMode="External" /><Relationship Id="rId51" Type="http://schemas.openxmlformats.org/officeDocument/2006/relationships/image" Target="../media/image32.jpeg" /><Relationship Id="rId52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" TargetMode="External" /><Relationship Id="rId53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" TargetMode="External" /><Relationship Id="rId54" Type="http://schemas.openxmlformats.org/officeDocument/2006/relationships/image" Target="../media/image7.emf" /><Relationship Id="rId55" Type="http://schemas.openxmlformats.org/officeDocument/2006/relationships/image" Target="../media/image33.jpeg" /><Relationship Id="rId56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" TargetMode="External" /><Relationship Id="rId5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" TargetMode="External" /><Relationship Id="rId58" Type="http://schemas.openxmlformats.org/officeDocument/2006/relationships/image" Target="../media/image34.jpeg" /><Relationship Id="rId59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" TargetMode="External" /><Relationship Id="rId6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" TargetMode="External" /><Relationship Id="rId61" Type="http://schemas.openxmlformats.org/officeDocument/2006/relationships/image" Target="../media/image8.emf" /><Relationship Id="rId62" Type="http://schemas.openxmlformats.org/officeDocument/2006/relationships/image" Target="../media/image35.jpeg" /><Relationship Id="rId63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" TargetMode="External" /><Relationship Id="rId64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" TargetMode="External" /><Relationship Id="rId65" Type="http://schemas.openxmlformats.org/officeDocument/2006/relationships/image" Target="../media/image36.jpeg" /><Relationship Id="rId66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" TargetMode="External" /><Relationship Id="rId67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" TargetMode="External" /><Relationship Id="rId68" Type="http://schemas.openxmlformats.org/officeDocument/2006/relationships/image" Target="../media/image9.emf" /><Relationship Id="rId69" Type="http://schemas.openxmlformats.org/officeDocument/2006/relationships/hyperlink" Target="http://www.ticketoutdoor.ru/%D0%BF%D1%80%D0%BE%D0%B4%D1%83%D0%BA%D1%82%D1%8B/%D0%B7%D0%B8%D0%BC%D0%BD%D1%8F%D1%8F-%D0%BA%D1%83%D1%80%D1%82%D0%BA%D0%B0-kasper/165-919-123_92_540.htm" TargetMode="External" /><Relationship Id="rId70" Type="http://schemas.openxmlformats.org/officeDocument/2006/relationships/hyperlink" Target="http://www.ticketoutdoor.ru/%D0%BF%D1%80%D0%BE%D0%B4%D1%83%D0%BA%D1%82%D1%8B/%D0%B7%D0%B8%D0%BC%D0%BD%D1%8F%D1%8F-%D0%BA%D1%83%D1%80%D1%82%D0%BA%D0%B0-kasper/165-919-123_92_540.htm" TargetMode="External" /><Relationship Id="rId71" Type="http://schemas.openxmlformats.org/officeDocument/2006/relationships/hyperlink" Target="http://www.ticketoutdoor.ru/%D0%BF%D1%80%D0%BE%D0%B4%D1%83%D0%BA%D1%82%D1%8B/%D0%B7%D0%B8%D0%BC%D0%BD%D1%8F%D1%8F-%D0%BA%D1%83%D1%80%D1%82%D0%BA%D0%B0-kasper/165-919-123_92_540.htm" TargetMode="External" /><Relationship Id="rId72" Type="http://schemas.openxmlformats.org/officeDocument/2006/relationships/hyperlink" Target="http://www.ticketoutdoor.ru/%D0%BF%D1%80%D0%BE%D0%B4%D1%83%D0%BA%D1%82%D1%8B/%D0%B7%D0%B8%D0%BC%D0%BD%D1%8F%D1%8F-%D0%BA%D1%83%D1%80%D1%82%D0%BA%D0%B0-kasper/165-919-123_92_540.htm" TargetMode="External" /><Relationship Id="rId73" Type="http://schemas.openxmlformats.org/officeDocument/2006/relationships/image" Target="../media/image10.emf" /><Relationship Id="rId74" Type="http://schemas.openxmlformats.org/officeDocument/2006/relationships/image" Target="../media/image37.jpeg" /><Relationship Id="rId75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" TargetMode="External" /><Relationship Id="rId76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" TargetMode="External" /><Relationship Id="rId77" Type="http://schemas.openxmlformats.org/officeDocument/2006/relationships/image" Target="../media/image38.jpeg" /><Relationship Id="rId78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" TargetMode="External" /><Relationship Id="rId79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" TargetMode="External" /><Relationship Id="rId80" Type="http://schemas.openxmlformats.org/officeDocument/2006/relationships/image" Target="../media/image11.emf" /><Relationship Id="rId81" Type="http://schemas.openxmlformats.org/officeDocument/2006/relationships/hyperlink" Target="http://www.ticketoutdoor.ru/%D0%BF%D1%80%D0%BE%D0%B4%D1%83%D0%BA%D1%82%D1%8B/%D1%80%D1%83%D0%BA%D0%B0%D0%B2%D0%B8%D1%86%D1%8B-touch/603-807-134_9/10_912.htm" TargetMode="External" /><Relationship Id="rId82" Type="http://schemas.openxmlformats.org/officeDocument/2006/relationships/hyperlink" Target="http://www.ticketoutdoor.ru/%D0%BF%D1%80%D0%BE%D0%B4%D1%83%D0%BA%D1%82%D1%8B/%D1%80%D1%83%D0%BA%D0%B0%D0%B2%D0%B8%D1%86%D1%8B-touch/603-807-134_9/10_912.htm" TargetMode="External" /><Relationship Id="rId83" Type="http://schemas.openxmlformats.org/officeDocument/2006/relationships/hyperlink" Target="http://www.ticketoutdoor.ru/%D0%BF%D1%80%D0%BE%D0%B4%D1%83%D0%BA%D1%82%D1%8B/%D1%80%D1%83%D0%BA%D0%B0%D0%B2%D0%B8%D1%86%D1%8B-touch/603-807-134_9/10_912.htm" TargetMode="External" /><Relationship Id="rId84" Type="http://schemas.openxmlformats.org/officeDocument/2006/relationships/hyperlink" Target="http://www.ticketoutdoor.ru/%D0%BF%D1%80%D0%BE%D0%B4%D1%83%D0%BA%D1%82%D1%8B/%D1%80%D1%83%D0%BA%D0%B0%D0%B2%D0%B8%D1%86%D1%8B-touch/603-807-134_9/10_912.htm" TargetMode="External" /><Relationship Id="rId85" Type="http://schemas.openxmlformats.org/officeDocument/2006/relationships/image" Target="../media/image12.emf" /><Relationship Id="rId86" Type="http://schemas.openxmlformats.org/officeDocument/2006/relationships/image" Target="../media/image39.jpeg" /><Relationship Id="rId8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" TargetMode="External" /><Relationship Id="rId88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" TargetMode="External" /><Relationship Id="rId89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" TargetMode="External" /><Relationship Id="rId9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" TargetMode="External" /><Relationship Id="rId91" Type="http://schemas.openxmlformats.org/officeDocument/2006/relationships/image" Target="../media/image13.emf" /><Relationship Id="rId92" Type="http://schemas.openxmlformats.org/officeDocument/2006/relationships/image" Target="../media/image40.jpeg" /><Relationship Id="rId93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" TargetMode="External" /><Relationship Id="rId94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" TargetMode="External" /><Relationship Id="rId95" Type="http://schemas.openxmlformats.org/officeDocument/2006/relationships/image" Target="../media/image41.jpeg" /><Relationship Id="rId96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" TargetMode="External" /><Relationship Id="rId97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" TargetMode="External" /><Relationship Id="rId98" Type="http://schemas.openxmlformats.org/officeDocument/2006/relationships/image" Target="../media/image14.emf" /><Relationship Id="rId99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/12_9500.htm" TargetMode="External" /><Relationship Id="rId10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/12_9500.htm" TargetMode="External" /><Relationship Id="rId101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/12_9500.htm" TargetMode="External" /><Relationship Id="rId102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/12_9500.htm" TargetMode="External" /><Relationship Id="rId103" Type="http://schemas.openxmlformats.org/officeDocument/2006/relationships/image" Target="../media/image15.emf" /><Relationship Id="rId104" Type="http://schemas.openxmlformats.org/officeDocument/2006/relationships/image" Target="../media/image42.jpeg" /><Relationship Id="rId105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" TargetMode="External" /><Relationship Id="rId106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" TargetMode="External" /><Relationship Id="rId107" Type="http://schemas.openxmlformats.org/officeDocument/2006/relationships/image" Target="../media/image43.jpeg" /><Relationship Id="rId108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" TargetMode="External" /><Relationship Id="rId109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" TargetMode="External" /><Relationship Id="rId110" Type="http://schemas.openxmlformats.org/officeDocument/2006/relationships/image" Target="../media/image16.emf" /><Relationship Id="rId111" Type="http://schemas.openxmlformats.org/officeDocument/2006/relationships/image" Target="../media/image44.jpeg" /><Relationship Id="rId112" Type="http://schemas.openxmlformats.org/officeDocument/2006/relationships/hyperlink" Target="http://www.ticketoutdoor.ru/%D0%BF%D1%80%D0%BE%D0%B4%D1%83%D0%BA%D1%82%D1%8B/%D0%B7%D0%B8%D0%BC%D0%BD%D1%8F%D1%8F-%D0%BA%D1%83%D1%80%D1%82%D0%BA%D0%B0-karno/165-937-123_176_760.htm" TargetMode="External" /><Relationship Id="rId113" Type="http://schemas.openxmlformats.org/officeDocument/2006/relationships/hyperlink" Target="http://www.ticketoutdoor.ru/%D0%BF%D1%80%D0%BE%D0%B4%D1%83%D0%BA%D1%82%D1%8B/%D0%B7%D0%B8%D0%BC%D0%BD%D1%8F%D1%8F-%D0%BA%D1%83%D1%80%D1%82%D0%BA%D0%B0-karno/165-937-123_176_760.htm" TargetMode="External" /><Relationship Id="rId114" Type="http://schemas.openxmlformats.org/officeDocument/2006/relationships/image" Target="../media/image45.jpeg" /><Relationship Id="rId115" Type="http://schemas.openxmlformats.org/officeDocument/2006/relationships/hyperlink" Target="http://www.ticketoutdoor.ru/%D0%BF%D1%80%D0%BE%D0%B4%D1%83%D0%BA%D1%82%D1%8B/%D0%B7%D0%B8%D0%BC%D0%BD%D1%8F%D1%8F-%D0%BA%D1%83%D1%80%D1%82%D0%BA%D0%B0-karno/165-937-123_176_760.htm" TargetMode="External" /><Relationship Id="rId116" Type="http://schemas.openxmlformats.org/officeDocument/2006/relationships/hyperlink" Target="http://www.ticketoutdoor.ru/%D0%BF%D1%80%D0%BE%D0%B4%D1%83%D0%BA%D1%82%D1%8B/%D0%B7%D0%B8%D0%BC%D0%BD%D1%8F%D1%8F-%D0%BA%D1%83%D1%80%D1%82%D0%BA%D0%B0-karno/165-937-123_176_760.htm" TargetMode="External" /><Relationship Id="rId11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2</xdr:row>
      <xdr:rowOff>0</xdr:rowOff>
    </xdr:to>
    <xdr:pic>
      <xdr:nvPicPr>
        <xdr:cNvPr id="1" name="Рисунок 1" descr="Мягкие варежки для мальчиков и девочек, Liberty Purple, hi-r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209550</xdr:colOff>
      <xdr:row>1</xdr:row>
      <xdr:rowOff>209550</xdr:rowOff>
    </xdr:to>
    <xdr:pic>
      <xdr:nvPicPr>
        <xdr:cNvPr id="2" name="Рисунок 2" descr="Мягкие варежки для мальчиков и девочек, Liberty Purple, swatch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200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2000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790575</xdr:colOff>
      <xdr:row>5</xdr:row>
      <xdr:rowOff>0</xdr:rowOff>
    </xdr:to>
    <xdr:pic>
      <xdr:nvPicPr>
        <xdr:cNvPr id="4" name="Рисунок 4" descr="Мягкие перчатки из теплого флиса для мальчиков и девочек, Black, hi-res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239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209550</xdr:colOff>
      <xdr:row>4</xdr:row>
      <xdr:rowOff>209550</xdr:rowOff>
    </xdr:to>
    <xdr:pic>
      <xdr:nvPicPr>
        <xdr:cNvPr id="5" name="Рисунок 5" descr="Мягкие перчатки из теплого флиса для мальчиков и девочек, Black, swatch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123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342900</xdr:colOff>
      <xdr:row>4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24600" y="11239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790575</xdr:colOff>
      <xdr:row>8</xdr:row>
      <xdr:rowOff>0</xdr:rowOff>
    </xdr:to>
    <xdr:pic>
      <xdr:nvPicPr>
        <xdr:cNvPr id="7" name="Рисунок 7" descr="Мягкие перчатки из теплого флиса для мальчиков и девочек, Halo Blue, hi-res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124075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342900</xdr:colOff>
      <xdr:row>7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24600" y="21240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790575</xdr:colOff>
      <xdr:row>12</xdr:row>
      <xdr:rowOff>123825</xdr:rowOff>
    </xdr:to>
    <xdr:pic>
      <xdr:nvPicPr>
        <xdr:cNvPr id="9" name="Рисунок 9" descr="Рукавицы Touch, med. grey mel, hi-res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12420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209550</xdr:colOff>
      <xdr:row>10</xdr:row>
      <xdr:rowOff>209550</xdr:rowOff>
    </xdr:to>
    <xdr:pic>
      <xdr:nvPicPr>
        <xdr:cNvPr id="10" name="Рисунок 10" descr="Рукавицы Touch, med. grey mel, swatch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43525" y="312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342900</xdr:colOff>
      <xdr:row>10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24600" y="31242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200025</xdr:colOff>
      <xdr:row>15</xdr:row>
      <xdr:rowOff>0</xdr:rowOff>
    </xdr:to>
    <xdr:pic>
      <xdr:nvPicPr>
        <xdr:cNvPr id="12" name="Рисунок 12" descr="Модная куртка Matt, classic green, hi-res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4200525"/>
          <a:ext cx="1104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209550</xdr:colOff>
      <xdr:row>13</xdr:row>
      <xdr:rowOff>209550</xdr:rowOff>
    </xdr:to>
    <xdr:pic>
      <xdr:nvPicPr>
        <xdr:cNvPr id="13" name="Рисунок 13" descr="Модная куртка Matt, classic green, swatch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43525" y="4200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342900</xdr:colOff>
      <xdr:row>13</xdr:row>
      <xdr:rowOff>228600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24600" y="42005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114300</xdr:colOff>
      <xdr:row>17</xdr:row>
      <xdr:rowOff>76200</xdr:rowOff>
    </xdr:to>
    <xdr:pic>
      <xdr:nvPicPr>
        <xdr:cNvPr id="15" name="Рисунок 15" descr="Зимняя куртка - Kasper, hawaii, hi-res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12445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209550</xdr:colOff>
      <xdr:row>16</xdr:row>
      <xdr:rowOff>209550</xdr:rowOff>
    </xdr:to>
    <xdr:pic>
      <xdr:nvPicPr>
        <xdr:cNvPr id="16" name="Рисунок 16" descr="Зимняя куртка - Kasper, hawaii, swatch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43525" y="512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342900</xdr:colOff>
      <xdr:row>16</xdr:row>
      <xdr:rowOff>228600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324600" y="51244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790575</xdr:colOff>
      <xdr:row>20</xdr:row>
      <xdr:rowOff>0</xdr:rowOff>
    </xdr:to>
    <xdr:pic>
      <xdr:nvPicPr>
        <xdr:cNvPr id="18" name="Рисунок 18" descr="Мягкие перчатки из теплого флиса для мальчиков и девочек, Halo Blue, hi-res">
          <a:hlinkClick r:id="rId41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048375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342900</xdr:colOff>
      <xdr:row>19</xdr:row>
      <xdr:rowOff>228600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324600" y="60483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790575</xdr:colOff>
      <xdr:row>23</xdr:row>
      <xdr:rowOff>0</xdr:rowOff>
    </xdr:to>
    <xdr:pic>
      <xdr:nvPicPr>
        <xdr:cNvPr id="20" name="Рисунок 20" descr="Мягкие перчатки из теплого флиса для мальчиков и девочек, Black, hi-res">
          <a:hlinkClick r:id="rId44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4850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209550</xdr:colOff>
      <xdr:row>22</xdr:row>
      <xdr:rowOff>209550</xdr:rowOff>
    </xdr:to>
    <xdr:pic>
      <xdr:nvPicPr>
        <xdr:cNvPr id="21" name="Рисунок 21" descr="Мягкие перчатки из теплого флиса для мальчиков и девочек, Black, swatch">
          <a:hlinkClick r:id="rId46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7048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342900</xdr:colOff>
      <xdr:row>22</xdr:row>
      <xdr:rowOff>228600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324600" y="70485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609600</xdr:colOff>
      <xdr:row>26</xdr:row>
      <xdr:rowOff>0</xdr:rowOff>
    </xdr:to>
    <xdr:pic>
      <xdr:nvPicPr>
        <xdr:cNvPr id="23" name="Рисунок 23" descr="Непромокаемый костюм с флисом, true red, hi-res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80486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209550</xdr:colOff>
      <xdr:row>25</xdr:row>
      <xdr:rowOff>209550</xdr:rowOff>
    </xdr:to>
    <xdr:pic>
      <xdr:nvPicPr>
        <xdr:cNvPr id="24" name="Рисунок 24" descr="Непромокаемый костюм с флисом, true red, swatch">
          <a:hlinkClick r:id="rId53"/>
        </xdr:cNvPr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343525" y="8048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342900</xdr:colOff>
      <xdr:row>25</xdr:row>
      <xdr:rowOff>228600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324600" y="80486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790575</xdr:colOff>
      <xdr:row>29</xdr:row>
      <xdr:rowOff>0</xdr:rowOff>
    </xdr:to>
    <xdr:pic>
      <xdr:nvPicPr>
        <xdr:cNvPr id="26" name="Рисунок 26" descr="Непромокаемый комплект с флисом, Pink stripes print, hi-res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89725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209550</xdr:colOff>
      <xdr:row>28</xdr:row>
      <xdr:rowOff>209550</xdr:rowOff>
    </xdr:to>
    <xdr:pic>
      <xdr:nvPicPr>
        <xdr:cNvPr id="27" name="Рисунок 27" descr="Непромокаемый комплект с флисом, Pink stripes print, swatch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343525" y="897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342900</xdr:colOff>
      <xdr:row>28</xdr:row>
      <xdr:rowOff>228600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324600" y="89725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590550</xdr:colOff>
      <xdr:row>32</xdr:row>
      <xdr:rowOff>0</xdr:rowOff>
    </xdr:to>
    <xdr:pic>
      <xdr:nvPicPr>
        <xdr:cNvPr id="29" name="Рисунок 29" descr="Детский прорезиненный костюм, strong pink, hi-res">
          <a:hlinkClick r:id="rId64"/>
        </xdr:cNvPr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9896475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209550</xdr:colOff>
      <xdr:row>31</xdr:row>
      <xdr:rowOff>209550</xdr:rowOff>
    </xdr:to>
    <xdr:pic>
      <xdr:nvPicPr>
        <xdr:cNvPr id="30" name="Рисунок 30" descr="Детский прорезиненный костюм, strong pink, swatch">
          <a:hlinkClick r:id="rId67"/>
        </xdr:cNvPr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343525" y="9896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342900</xdr:colOff>
      <xdr:row>31</xdr:row>
      <xdr:rowOff>228600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324600" y="98964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114300</xdr:colOff>
      <xdr:row>35</xdr:row>
      <xdr:rowOff>76200</xdr:rowOff>
    </xdr:to>
    <xdr:pic>
      <xdr:nvPicPr>
        <xdr:cNvPr id="32" name="Рисунок 32" descr="Зимняя куртка - Kasper, hawaii, hi-res">
          <a:hlinkClick r:id="rId70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08204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209550</xdr:colOff>
      <xdr:row>34</xdr:row>
      <xdr:rowOff>209550</xdr:rowOff>
    </xdr:to>
    <xdr:pic>
      <xdr:nvPicPr>
        <xdr:cNvPr id="33" name="Рисунок 33" descr="Зимняя куртка - Kasper, hawaii, swatch">
          <a:hlinkClick r:id="rId72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43525" y="10820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342900</xdr:colOff>
      <xdr:row>34</xdr:row>
      <xdr:rowOff>228600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324600" y="108204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790575</xdr:colOff>
      <xdr:row>38</xdr:row>
      <xdr:rowOff>0</xdr:rowOff>
    </xdr:to>
    <xdr:pic>
      <xdr:nvPicPr>
        <xdr:cNvPr id="35" name="Рисунок 35" descr="Изящное демисезонное пальто Nora, , hi-res">
          <a:hlinkClick r:id="rId76"/>
        </xdr:cNvPr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117443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209550</xdr:colOff>
      <xdr:row>37</xdr:row>
      <xdr:rowOff>209550</xdr:rowOff>
    </xdr:to>
    <xdr:pic>
      <xdr:nvPicPr>
        <xdr:cNvPr id="36" name="Рисунок 36" descr="Изящное демисезонное пальто Nora, , swatch">
          <a:hlinkClick r:id="rId79"/>
        </xdr:cNvPr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343525" y="11744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342900</xdr:colOff>
      <xdr:row>37</xdr:row>
      <xdr:rowOff>228600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324600" y="117443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790575</xdr:colOff>
      <xdr:row>42</xdr:row>
      <xdr:rowOff>276225</xdr:rowOff>
    </xdr:to>
    <xdr:pic>
      <xdr:nvPicPr>
        <xdr:cNvPr id="38" name="Рисунок 38" descr="Рукавицы Touch, med. grey mel, hi-res">
          <a:hlinkClick r:id="rId82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66825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209550</xdr:colOff>
      <xdr:row>40</xdr:row>
      <xdr:rowOff>209550</xdr:rowOff>
    </xdr:to>
    <xdr:pic>
      <xdr:nvPicPr>
        <xdr:cNvPr id="39" name="Рисунок 39" descr="Рукавицы Touch, med. grey mel, swatch">
          <a:hlinkClick r:id="rId8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43525" y="12668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342900</xdr:colOff>
      <xdr:row>40</xdr:row>
      <xdr:rowOff>228600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324600" y="126682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790575</xdr:colOff>
      <xdr:row>44</xdr:row>
      <xdr:rowOff>0</xdr:rowOff>
    </xdr:to>
    <xdr:pic>
      <xdr:nvPicPr>
        <xdr:cNvPr id="41" name="Рисунок 41" descr="Прочные лыжные штаны для мальчиков и девочек-Arena, Black, hi-res">
          <a:hlinkClick r:id="rId88"/>
        </xdr:cNvPr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13592175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209550</xdr:colOff>
      <xdr:row>43</xdr:row>
      <xdr:rowOff>209550</xdr:rowOff>
    </xdr:to>
    <xdr:pic>
      <xdr:nvPicPr>
        <xdr:cNvPr id="42" name="Рисунок 42" descr="Прочные лыжные штаны для мальчиков и девочек-Arena, Black, swatch">
          <a:hlinkClick r:id="rId90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3592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342900</xdr:colOff>
      <xdr:row>43</xdr:row>
      <xdr:rowOff>228600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324600" y="135921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790575</xdr:colOff>
      <xdr:row>47</xdr:row>
      <xdr:rowOff>0</xdr:rowOff>
    </xdr:to>
    <xdr:pic>
      <xdr:nvPicPr>
        <xdr:cNvPr id="44" name="Рисунок 44" descr="Эффектное демисезонное пальто Nigel, , hi-res">
          <a:hlinkClick r:id="rId94"/>
        </xdr:cNvPr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1459230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209550</xdr:colOff>
      <xdr:row>46</xdr:row>
      <xdr:rowOff>209550</xdr:rowOff>
    </xdr:to>
    <xdr:pic>
      <xdr:nvPicPr>
        <xdr:cNvPr id="45" name="Рисунок 45" descr="Эффектное демисезонное пальто Nigel, , swatch">
          <a:hlinkClick r:id="rId97"/>
        </xdr:cNvPr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343525" y="1459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342900</xdr:colOff>
      <xdr:row>46</xdr:row>
      <xdr:rowOff>228600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324600" y="145923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790575</xdr:colOff>
      <xdr:row>50</xdr:row>
      <xdr:rowOff>123825</xdr:rowOff>
    </xdr:to>
    <xdr:pic>
      <xdr:nvPicPr>
        <xdr:cNvPr id="47" name="Рисунок 47" descr="Мягкие перчатки из теплого флиса для мальчиков и девочек, Black, hi-res">
          <a:hlinkClick r:id="rId10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5516225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209550</xdr:colOff>
      <xdr:row>49</xdr:row>
      <xdr:rowOff>209550</xdr:rowOff>
    </xdr:to>
    <xdr:pic>
      <xdr:nvPicPr>
        <xdr:cNvPr id="48" name="Рисунок 48" descr="Мягкие перчатки из теплого флиса для мальчиков и девочек, Black, swatch">
          <a:hlinkClick r:id="rId102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5516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342900</xdr:colOff>
      <xdr:row>49</xdr:row>
      <xdr:rowOff>228600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324600" y="155162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200025</xdr:colOff>
      <xdr:row>53</xdr:row>
      <xdr:rowOff>247650</xdr:rowOff>
    </xdr:to>
    <xdr:pic>
      <xdr:nvPicPr>
        <xdr:cNvPr id="50" name="Рисунок 50" descr="Лыжная куртка Mico - с принтом, navy iris, hi-res">
          <a:hlinkClick r:id="rId106"/>
        </xdr:cNvPr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16516350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209550</xdr:colOff>
      <xdr:row>52</xdr:row>
      <xdr:rowOff>209550</xdr:rowOff>
    </xdr:to>
    <xdr:pic>
      <xdr:nvPicPr>
        <xdr:cNvPr id="51" name="Рисунок 51" descr="Лыжная куртка Mico - с принтом, navy iris, swatch">
          <a:hlinkClick r:id="rId109"/>
        </xdr:cNvPr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343525" y="16516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342900</xdr:colOff>
      <xdr:row>52</xdr:row>
      <xdr:rowOff>228600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6324600" y="1651635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781050</xdr:colOff>
      <xdr:row>57</xdr:row>
      <xdr:rowOff>0</xdr:rowOff>
    </xdr:to>
    <xdr:pic>
      <xdr:nvPicPr>
        <xdr:cNvPr id="53" name="Рисунок 53" descr="Зимняя куртка - Karno, lime punch, hi-res">
          <a:hlinkClick r:id="rId113"/>
        </xdr:cNvPr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174402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209550</xdr:colOff>
      <xdr:row>55</xdr:row>
      <xdr:rowOff>209550</xdr:rowOff>
    </xdr:to>
    <xdr:pic>
      <xdr:nvPicPr>
        <xdr:cNvPr id="54" name="Рисунок 54" descr="Зимняя куртка - Karno, lime punch, swatch">
          <a:hlinkClick r:id="rId116"/>
        </xdr:cNvPr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343525" y="17440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342900</xdr:colOff>
      <xdr:row>55</xdr:row>
      <xdr:rowOff>228600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324600" y="174402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%2F6_6401.html" TargetMode="External" /><Relationship Id="rId2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%2F10_9500.html" TargetMode="External" /><Relationship Id="rId3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3%2F4_5690.html" TargetMode="External" /><Relationship Id="rId4" Type="http://schemas.openxmlformats.org/officeDocument/2006/relationships/hyperlink" Target="http://www.ticketoutdoor.ru/%D0%BF%D1%80%D0%BE%D0%B4%D1%83%D0%BA%D1%82%D1%8B/%D1%80%D1%83%D0%BA%D0%B0%D0%B2%D0%B8%D1%86%D1%8B-touch/603-807-134_7%2F8_912.html" TargetMode="External" /><Relationship Id="rId5" Type="http://schemas.openxmlformats.org/officeDocument/2006/relationships/hyperlink" Target="http://www.ticketoutdoor.ru/%D0%BF%D1%80%D0%BE%D0%B4%D1%83%D0%BA%D1%82%D1%8B/%D0%BC%D0%BE%D0%B4%D0%BD%D0%B0%D1%8F-%D0%BA%D1%83%D1%80%D1%82%D0%BA%D0%B0-matt/196-447-133_176_764.html" TargetMode="External" /><Relationship Id="rId6" Type="http://schemas.openxmlformats.org/officeDocument/2006/relationships/hyperlink" Target="http://www.ticketoutdoor.ru/%D0%BF%D1%80%D0%BE%D0%B4%D1%83%D0%BA%D1%82%D1%8B/%D0%B7%D0%B8%D0%BC%D0%BD%D1%8F%D1%8F-%D0%BA%D1%83%D1%80%D1%82%D0%BA%D0%B0-kasper/165-919-123_116_540.html" TargetMode="External" /><Relationship Id="rId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%2F6_5690.html" TargetMode="External" /><Relationship Id="rId8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%2F6_9500.html" TargetMode="External" /><Relationship Id="rId9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l" TargetMode="External" /><Relationship Id="rId1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l" TargetMode="External" /><Relationship Id="rId11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l" TargetMode="External" /><Relationship Id="rId12" Type="http://schemas.openxmlformats.org/officeDocument/2006/relationships/hyperlink" Target="http://www.ticketoutdoor.ru/%D0%BF%D1%80%D0%BE%D0%B4%D1%83%D0%BA%D1%82%D1%8B/%D0%B7%D0%B8%D0%BC%D0%BD%D1%8F%D1%8F-%D0%BA%D1%83%D1%80%D1%82%D0%BA%D0%B0-kasper/165-919-123_92_540.html" TargetMode="External" /><Relationship Id="rId13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l" TargetMode="External" /><Relationship Id="rId14" Type="http://schemas.openxmlformats.org/officeDocument/2006/relationships/hyperlink" Target="http://www.ticketoutdoor.ru/%D0%BF%D1%80%D0%BE%D0%B4%D1%83%D0%BA%D1%82%D1%8B/%D1%80%D1%83%D0%BA%D0%B0%D0%B2%D0%B8%D1%86%D1%8B-touch/603-807-134_9%2F10_912.html" TargetMode="External" /><Relationship Id="rId15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l" TargetMode="External" /><Relationship Id="rId16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l" TargetMode="External" /><Relationship Id="rId1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%2F12_9500.html" TargetMode="External" /><Relationship Id="rId18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l" TargetMode="External" /><Relationship Id="rId19" Type="http://schemas.openxmlformats.org/officeDocument/2006/relationships/hyperlink" Target="http://www.ticketoutdoor.ru/%D0%BF%D1%80%D0%BE%D0%B4%D1%83%D0%BA%D1%82%D1%8B/%D0%B7%D0%B8%D0%BC%D0%BD%D1%8F%D1%8F-%D0%BA%D1%83%D1%80%D1%82%D0%BA%D0%B0-karno/165-937-123_176_760.html" TargetMode="External" /><Relationship Id="rId2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A%D0%B0%D1%87%D0%B5%D1%81%D1%82%D0%B2%D0%B5%D0%BD%D0%BD%D1%8B%D0%B9-%D0%B7%D0%B8%D0%BC%D0%BD%D0%B8%D0%B9-%D0%BA%D0%BE%D0%BC%D0%B1%D0%B8%D0%BD%D0%B5%D0%B7%D0%BE%D0%BD-%D0%B4%D0%BB%D1%8F-%D0%B4%D0%B5%D0%B2%D0%BE%D1%87%D0%B5%D0%BA---othello/126-377-143_98_6401-001.html" TargetMode="External" /><Relationship Id="rId21" Type="http://schemas.openxmlformats.org/officeDocument/2006/relationships/hyperlink" Target="http://www.ticketoutdoor.ru/%D0%BF%D1%80%D0%BE%D0%B4%D1%83%D0%BA%D1%82%D1%8B/%D0%BF%D1%80%D0%B0%D0%BA%D1%82%D0%B8%D1%87%D0%BD%D1%8B%D0%B5-%D0%BB%D1%8B%D0%B6%D0%BD%D1%8B%D0%B5-%D0%B1%D1%80%D1%8E%D0%BA%D0%B8-kali/230-903-133_104_130.html" TargetMode="External" /><Relationship Id="rId22" Type="http://schemas.openxmlformats.org/officeDocument/2006/relationships/hyperlink" Target="http://www.ticketoutdoor.ru/%D0%BF%D1%80%D0%BE%D0%B4%D1%83%D0%BA%D1%82%D1%8B/%D0%B2%D0%B5%D1%81%D0%B5%D0%BD%D0%BD%D1%8F%D1%8F-%D0%BA%D1%83%D1%80%D1%82%D0%BA%D0%B0-%C2%AB%D0%BB%D0%B5%D0%BD%D0%BD%D0%B8%C2%BB/123-199-131_104_597.html" TargetMode="External" /><Relationship Id="rId23" Type="http://schemas.openxmlformats.org/officeDocument/2006/relationships/hyperlink" Target="http://www.ticketoutdoor.ru/%D0%BF%D1%80%D0%BE%D0%B4%D1%83%D0%BA%D1%82%D1%8B/%D0%B1%D1%80%D1%8E%D0%BA%D0%B8-%D0%B4%D0%BB%D1%8F-%D0%B7%D0%B0%D1%89%D0%B8%D1%82%D1%8B-%D0%BE%D1%82-%D0%BD%D0%B5%D0%BF%D0%BE%D0%B3%D0%BE%D0%B4%D1%8B-kian/102-901-123_122_24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75"/>
  <sheetViews>
    <sheetView zoomScalePageLayoutView="0" workbookViewId="0" topLeftCell="A1">
      <pane xSplit="1" ySplit="1" topLeftCell="B6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2" sqref="D72"/>
    </sheetView>
  </sheetViews>
  <sheetFormatPr defaultColWidth="9.140625" defaultRowHeight="15"/>
  <cols>
    <col min="1" max="1" width="13.57421875" style="7" customWidth="1"/>
    <col min="2" max="2" width="57.421875" style="7" customWidth="1"/>
    <col min="3" max="3" width="9.140625" style="7" customWidth="1"/>
    <col min="4" max="4" width="14.7109375" style="7" customWidth="1"/>
    <col min="5" max="6" width="9.140625" style="7" customWidth="1"/>
    <col min="7" max="7" width="19.7109375" style="7" customWidth="1"/>
    <col min="8" max="8" width="2.7109375" style="7" customWidth="1"/>
    <col min="9" max="9" width="15.28125" style="7" customWidth="1"/>
    <col min="10" max="10" width="9.140625" style="7" customWidth="1"/>
    <col min="11" max="11" width="9.00390625" style="7" customWidth="1"/>
    <col min="12" max="12" width="12.00390625" style="24" customWidth="1"/>
    <col min="13" max="16384" width="9.140625" style="7" customWidth="1"/>
  </cols>
  <sheetData>
    <row r="1" spans="1:12" ht="15.75" thickBot="1">
      <c r="A1" s="47" t="s">
        <v>0</v>
      </c>
      <c r="B1" s="47"/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I1" s="25" t="s">
        <v>91</v>
      </c>
      <c r="J1" s="25" t="s">
        <v>92</v>
      </c>
      <c r="K1" s="25" t="s">
        <v>94</v>
      </c>
      <c r="L1" s="26" t="s">
        <v>93</v>
      </c>
    </row>
    <row r="2" spans="1:12" ht="24">
      <c r="A2" s="32"/>
      <c r="B2" s="8" t="s">
        <v>10</v>
      </c>
      <c r="C2" s="35" t="s">
        <v>11</v>
      </c>
      <c r="D2" s="9"/>
      <c r="E2" s="10"/>
      <c r="F2" s="38">
        <v>14.32</v>
      </c>
      <c r="G2" s="11" t="s">
        <v>12</v>
      </c>
      <c r="I2" s="7" t="s">
        <v>62</v>
      </c>
      <c r="J2" s="7">
        <v>1</v>
      </c>
      <c r="K2" s="7">
        <v>10.02</v>
      </c>
      <c r="L2" s="24">
        <f>K2*J2</f>
        <v>10.02</v>
      </c>
    </row>
    <row r="3" spans="1:7" ht="24">
      <c r="A3" s="33"/>
      <c r="B3" s="12" t="s">
        <v>6</v>
      </c>
      <c r="C3" s="36"/>
      <c r="D3" s="9" t="s">
        <v>13</v>
      </c>
      <c r="E3" s="9" t="s">
        <v>7</v>
      </c>
      <c r="F3" s="39"/>
      <c r="G3" s="13" t="s">
        <v>14</v>
      </c>
    </row>
    <row r="4" spans="1:7" ht="24.75" thickBot="1">
      <c r="A4" s="34"/>
      <c r="B4" s="14" t="s">
        <v>9</v>
      </c>
      <c r="C4" s="37"/>
      <c r="D4" s="15"/>
      <c r="E4" s="15"/>
      <c r="F4" s="40"/>
      <c r="G4" s="16" t="s">
        <v>15</v>
      </c>
    </row>
    <row r="5" spans="1:12" ht="30">
      <c r="A5" s="32"/>
      <c r="B5" s="8" t="s">
        <v>21</v>
      </c>
      <c r="C5" s="35" t="s">
        <v>26</v>
      </c>
      <c r="D5" s="9"/>
      <c r="E5" s="10"/>
      <c r="F5" s="38">
        <v>15.92</v>
      </c>
      <c r="G5" s="11" t="s">
        <v>27</v>
      </c>
      <c r="I5" t="s">
        <v>63</v>
      </c>
      <c r="J5" s="7">
        <v>1</v>
      </c>
      <c r="K5" s="7">
        <v>11.14</v>
      </c>
      <c r="L5" s="24">
        <f>K5*J5</f>
        <v>11.14</v>
      </c>
    </row>
    <row r="6" spans="1:7" ht="24">
      <c r="A6" s="33"/>
      <c r="B6" s="12" t="s">
        <v>6</v>
      </c>
      <c r="C6" s="36"/>
      <c r="D6" s="9" t="s">
        <v>24</v>
      </c>
      <c r="E6" s="9" t="s">
        <v>7</v>
      </c>
      <c r="F6" s="39"/>
      <c r="G6" s="13" t="s">
        <v>14</v>
      </c>
    </row>
    <row r="7" spans="1:7" ht="24.75" thickBot="1">
      <c r="A7" s="34"/>
      <c r="B7" s="14" t="s">
        <v>9</v>
      </c>
      <c r="C7" s="37"/>
      <c r="D7" s="15"/>
      <c r="E7" s="15"/>
      <c r="F7" s="40"/>
      <c r="G7" s="16" t="s">
        <v>28</v>
      </c>
    </row>
    <row r="8" spans="1:12" ht="30">
      <c r="A8" s="32"/>
      <c r="B8" s="8" t="s">
        <v>21</v>
      </c>
      <c r="C8" s="35" t="s">
        <v>29</v>
      </c>
      <c r="D8" s="44" t="s">
        <v>30</v>
      </c>
      <c r="E8" s="10"/>
      <c r="F8" s="38">
        <v>15.92</v>
      </c>
      <c r="G8" s="11" t="s">
        <v>31</v>
      </c>
      <c r="I8" t="s">
        <v>63</v>
      </c>
      <c r="J8" s="7">
        <v>1</v>
      </c>
      <c r="K8" s="7">
        <v>11.14</v>
      </c>
      <c r="L8" s="24">
        <f>K8*J8</f>
        <v>11.14</v>
      </c>
    </row>
    <row r="9" spans="1:12" ht="24">
      <c r="A9" s="33"/>
      <c r="B9" s="12" t="s">
        <v>6</v>
      </c>
      <c r="C9" s="36"/>
      <c r="D9" s="45"/>
      <c r="E9" s="9" t="s">
        <v>7</v>
      </c>
      <c r="F9" s="39"/>
      <c r="G9" s="13" t="s">
        <v>14</v>
      </c>
      <c r="I9" t="s">
        <v>68</v>
      </c>
      <c r="J9" s="7">
        <v>1</v>
      </c>
      <c r="K9" s="7">
        <v>11.14</v>
      </c>
      <c r="L9" s="24">
        <f>K9*J9</f>
        <v>11.14</v>
      </c>
    </row>
    <row r="10" spans="1:7" ht="24.75" thickBot="1">
      <c r="A10" s="34"/>
      <c r="B10" s="14" t="s">
        <v>9</v>
      </c>
      <c r="C10" s="37"/>
      <c r="D10" s="46"/>
      <c r="E10" s="15"/>
      <c r="F10" s="40"/>
      <c r="G10" s="16" t="s">
        <v>32</v>
      </c>
    </row>
    <row r="11" spans="1:12" ht="36" customHeight="1">
      <c r="A11" s="32"/>
      <c r="B11" s="8" t="s">
        <v>33</v>
      </c>
      <c r="C11" s="41" t="s">
        <v>66</v>
      </c>
      <c r="D11" s="9"/>
      <c r="E11" s="10"/>
      <c r="F11" s="38">
        <v>15.92</v>
      </c>
      <c r="G11" s="11" t="s">
        <v>27</v>
      </c>
      <c r="I11" t="s">
        <v>65</v>
      </c>
      <c r="J11" s="7">
        <v>1</v>
      </c>
      <c r="K11" s="7">
        <v>7.96</v>
      </c>
      <c r="L11" s="24">
        <f>J11*K11</f>
        <v>7.96</v>
      </c>
    </row>
    <row r="12" spans="1:7" ht="24">
      <c r="A12" s="33"/>
      <c r="B12" s="12" t="s">
        <v>6</v>
      </c>
      <c r="C12" s="42"/>
      <c r="D12" s="9" t="s">
        <v>34</v>
      </c>
      <c r="E12" s="9" t="s">
        <v>7</v>
      </c>
      <c r="F12" s="39"/>
      <c r="G12" s="13" t="s">
        <v>35</v>
      </c>
    </row>
    <row r="13" spans="1:7" ht="24.75" thickBot="1">
      <c r="A13" s="34"/>
      <c r="B13" s="14" t="s">
        <v>9</v>
      </c>
      <c r="C13" s="43"/>
      <c r="D13" s="15"/>
      <c r="E13" s="15"/>
      <c r="F13" s="40"/>
      <c r="G13" s="16" t="s">
        <v>36</v>
      </c>
    </row>
    <row r="14" spans="1:12" ht="24">
      <c r="A14" s="32"/>
      <c r="B14" s="8" t="s">
        <v>37</v>
      </c>
      <c r="C14" s="35">
        <v>176</v>
      </c>
      <c r="D14" s="9"/>
      <c r="E14" s="10"/>
      <c r="F14" s="38">
        <v>127.92</v>
      </c>
      <c r="G14" s="11" t="s">
        <v>38</v>
      </c>
      <c r="I14" t="s">
        <v>69</v>
      </c>
      <c r="J14" s="7">
        <v>1</v>
      </c>
      <c r="K14" s="7">
        <v>76.75</v>
      </c>
      <c r="L14" s="24">
        <f>J14*K14</f>
        <v>76.75</v>
      </c>
    </row>
    <row r="15" spans="1:7" ht="24">
      <c r="A15" s="33"/>
      <c r="B15" s="12" t="s">
        <v>6</v>
      </c>
      <c r="C15" s="36"/>
      <c r="D15" s="9" t="s">
        <v>39</v>
      </c>
      <c r="E15" s="9" t="s">
        <v>7</v>
      </c>
      <c r="F15" s="39"/>
      <c r="G15" s="13" t="s">
        <v>40</v>
      </c>
    </row>
    <row r="16" spans="1:7" ht="24.75" thickBot="1">
      <c r="A16" s="34"/>
      <c r="B16" s="14" t="s">
        <v>9</v>
      </c>
      <c r="C16" s="37"/>
      <c r="D16" s="15"/>
      <c r="E16" s="15"/>
      <c r="F16" s="40"/>
      <c r="G16" s="16" t="s">
        <v>41</v>
      </c>
    </row>
    <row r="17" spans="1:12" ht="24">
      <c r="A17" s="32"/>
      <c r="B17" s="8" t="s">
        <v>42</v>
      </c>
      <c r="C17" s="35">
        <v>116</v>
      </c>
      <c r="D17" s="9"/>
      <c r="E17" s="10"/>
      <c r="F17" s="38">
        <v>103.92</v>
      </c>
      <c r="G17" s="11" t="s">
        <v>43</v>
      </c>
      <c r="I17" t="s">
        <v>67</v>
      </c>
      <c r="J17" s="7">
        <v>1</v>
      </c>
      <c r="K17" s="7">
        <v>41.57</v>
      </c>
      <c r="L17" s="24">
        <f>J17*K17</f>
        <v>41.57</v>
      </c>
    </row>
    <row r="18" spans="1:7" ht="24">
      <c r="A18" s="33"/>
      <c r="B18" s="12" t="s">
        <v>6</v>
      </c>
      <c r="C18" s="36"/>
      <c r="D18" s="9" t="s">
        <v>44</v>
      </c>
      <c r="E18" s="9" t="s">
        <v>7</v>
      </c>
      <c r="F18" s="39"/>
      <c r="G18" s="13" t="s">
        <v>45</v>
      </c>
    </row>
    <row r="19" spans="1:7" ht="24.75" thickBot="1">
      <c r="A19" s="34"/>
      <c r="B19" s="14" t="s">
        <v>9</v>
      </c>
      <c r="C19" s="37"/>
      <c r="D19" s="15"/>
      <c r="E19" s="15"/>
      <c r="F19" s="40"/>
      <c r="G19" s="16" t="s">
        <v>46</v>
      </c>
    </row>
    <row r="20" spans="1:12" ht="30">
      <c r="A20" s="32"/>
      <c r="B20" s="8" t="s">
        <v>21</v>
      </c>
      <c r="C20" s="35" t="s">
        <v>11</v>
      </c>
      <c r="D20" s="44" t="s">
        <v>30</v>
      </c>
      <c r="E20" s="10"/>
      <c r="F20" s="38">
        <v>15.92</v>
      </c>
      <c r="G20" s="11" t="s">
        <v>27</v>
      </c>
      <c r="I20" t="s">
        <v>67</v>
      </c>
      <c r="J20" s="7">
        <v>1</v>
      </c>
      <c r="K20" s="7">
        <v>11.14</v>
      </c>
      <c r="L20" s="24">
        <f>J20*K20</f>
        <v>11.14</v>
      </c>
    </row>
    <row r="21" spans="1:7" ht="24">
      <c r="A21" s="33"/>
      <c r="B21" s="12" t="s">
        <v>6</v>
      </c>
      <c r="C21" s="36"/>
      <c r="D21" s="45"/>
      <c r="E21" s="9" t="s">
        <v>7</v>
      </c>
      <c r="F21" s="39"/>
      <c r="G21" s="13" t="s">
        <v>14</v>
      </c>
    </row>
    <row r="22" spans="1:7" ht="24.75" thickBot="1">
      <c r="A22" s="34"/>
      <c r="B22" s="14" t="s">
        <v>9</v>
      </c>
      <c r="C22" s="37"/>
      <c r="D22" s="46"/>
      <c r="E22" s="15"/>
      <c r="F22" s="40"/>
      <c r="G22" s="16" t="s">
        <v>28</v>
      </c>
    </row>
    <row r="23" spans="1:12" ht="30">
      <c r="A23" s="32"/>
      <c r="B23" s="8" t="s">
        <v>21</v>
      </c>
      <c r="C23" s="35" t="s">
        <v>11</v>
      </c>
      <c r="D23" s="9"/>
      <c r="E23" s="10"/>
      <c r="F23" s="38">
        <v>15.92</v>
      </c>
      <c r="G23" s="11" t="s">
        <v>27</v>
      </c>
      <c r="I23" t="s">
        <v>68</v>
      </c>
      <c r="J23" s="7">
        <v>1</v>
      </c>
      <c r="K23" s="7">
        <v>11.14</v>
      </c>
      <c r="L23" s="24">
        <f>J23*K23</f>
        <v>11.14</v>
      </c>
    </row>
    <row r="24" spans="1:7" ht="24">
      <c r="A24" s="33"/>
      <c r="B24" s="12" t="s">
        <v>6</v>
      </c>
      <c r="C24" s="36"/>
      <c r="D24" s="9" t="s">
        <v>24</v>
      </c>
      <c r="E24" s="9" t="s">
        <v>7</v>
      </c>
      <c r="F24" s="39"/>
      <c r="G24" s="13" t="s">
        <v>14</v>
      </c>
    </row>
    <row r="25" spans="1:7" ht="24.75" thickBot="1">
      <c r="A25" s="34"/>
      <c r="B25" s="14" t="s">
        <v>9</v>
      </c>
      <c r="C25" s="37"/>
      <c r="D25" s="15"/>
      <c r="E25" s="15"/>
      <c r="F25" s="40"/>
      <c r="G25" s="16" t="s">
        <v>28</v>
      </c>
    </row>
    <row r="26" spans="1:12" ht="24">
      <c r="A26" s="32"/>
      <c r="B26" s="8" t="s">
        <v>47</v>
      </c>
      <c r="C26" s="35">
        <v>116</v>
      </c>
      <c r="D26" s="9"/>
      <c r="E26" s="10"/>
      <c r="F26" s="38">
        <v>71.92</v>
      </c>
      <c r="G26" s="11" t="s">
        <v>48</v>
      </c>
      <c r="I26" t="s">
        <v>68</v>
      </c>
      <c r="J26" s="7">
        <v>1</v>
      </c>
      <c r="K26" s="7">
        <v>35.96</v>
      </c>
      <c r="L26" s="24">
        <f>J26*K26</f>
        <v>35.96</v>
      </c>
    </row>
    <row r="27" spans="1:7" ht="24">
      <c r="A27" s="33"/>
      <c r="B27" s="12" t="s">
        <v>6</v>
      </c>
      <c r="C27" s="36"/>
      <c r="D27" s="9" t="s">
        <v>49</v>
      </c>
      <c r="E27" s="9" t="s">
        <v>7</v>
      </c>
      <c r="F27" s="39"/>
      <c r="G27" s="13" t="s">
        <v>35</v>
      </c>
    </row>
    <row r="28" spans="1:7" ht="24.75" thickBot="1">
      <c r="A28" s="34"/>
      <c r="B28" s="14" t="s">
        <v>9</v>
      </c>
      <c r="C28" s="37"/>
      <c r="D28" s="15"/>
      <c r="E28" s="15"/>
      <c r="F28" s="40"/>
      <c r="G28" s="16" t="s">
        <v>50</v>
      </c>
    </row>
    <row r="29" spans="1:12" ht="24">
      <c r="A29" s="32"/>
      <c r="B29" s="8" t="s">
        <v>51</v>
      </c>
      <c r="C29" s="35">
        <v>92</v>
      </c>
      <c r="D29" s="9"/>
      <c r="E29" s="10"/>
      <c r="F29" s="38">
        <v>59.92</v>
      </c>
      <c r="G29" s="11" t="s">
        <v>52</v>
      </c>
      <c r="I29" t="s">
        <v>69</v>
      </c>
      <c r="J29" s="7">
        <v>1</v>
      </c>
      <c r="K29" s="7">
        <v>41.94</v>
      </c>
      <c r="L29" s="24">
        <f>J29*K29</f>
        <v>41.94</v>
      </c>
    </row>
    <row r="30" spans="1:7" ht="24">
      <c r="A30" s="33"/>
      <c r="B30" s="12" t="s">
        <v>6</v>
      </c>
      <c r="C30" s="36"/>
      <c r="D30" s="9" t="s">
        <v>53</v>
      </c>
      <c r="E30" s="9" t="s">
        <v>7</v>
      </c>
      <c r="F30" s="39"/>
      <c r="G30" s="13" t="s">
        <v>14</v>
      </c>
    </row>
    <row r="31" spans="1:7" ht="24.75" thickBot="1">
      <c r="A31" s="34"/>
      <c r="B31" s="14" t="s">
        <v>9</v>
      </c>
      <c r="C31" s="37"/>
      <c r="D31" s="15"/>
      <c r="E31" s="15"/>
      <c r="F31" s="40"/>
      <c r="G31" s="16" t="s">
        <v>54</v>
      </c>
    </row>
    <row r="32" spans="1:12" ht="24">
      <c r="A32" s="32"/>
      <c r="B32" s="8" t="s">
        <v>55</v>
      </c>
      <c r="C32" s="35">
        <v>92</v>
      </c>
      <c r="D32" s="9"/>
      <c r="E32" s="10"/>
      <c r="F32" s="38">
        <v>39.92</v>
      </c>
      <c r="G32" s="11" t="s">
        <v>56</v>
      </c>
      <c r="I32" t="s">
        <v>69</v>
      </c>
      <c r="J32" s="7">
        <v>1</v>
      </c>
      <c r="K32" s="7">
        <v>19.96</v>
      </c>
      <c r="L32" s="24">
        <f>J32*K32</f>
        <v>19.96</v>
      </c>
    </row>
    <row r="33" spans="1:7" ht="24">
      <c r="A33" s="33"/>
      <c r="B33" s="12" t="s">
        <v>6</v>
      </c>
      <c r="C33" s="36"/>
      <c r="D33" s="9" t="s">
        <v>57</v>
      </c>
      <c r="E33" s="9" t="s">
        <v>7</v>
      </c>
      <c r="F33" s="39"/>
      <c r="G33" s="13" t="s">
        <v>8</v>
      </c>
    </row>
    <row r="34" spans="1:7" ht="24.75" thickBot="1">
      <c r="A34" s="34"/>
      <c r="B34" s="14" t="s">
        <v>9</v>
      </c>
      <c r="C34" s="37"/>
      <c r="D34" s="15"/>
      <c r="E34" s="15"/>
      <c r="F34" s="40"/>
      <c r="G34" s="16" t="s">
        <v>58</v>
      </c>
    </row>
    <row r="35" spans="1:12" ht="24">
      <c r="A35" s="32"/>
      <c r="B35" s="8" t="s">
        <v>42</v>
      </c>
      <c r="C35" s="35">
        <v>92</v>
      </c>
      <c r="D35" s="9"/>
      <c r="E35" s="10"/>
      <c r="F35" s="38">
        <v>103.92</v>
      </c>
      <c r="G35" s="11" t="s">
        <v>43</v>
      </c>
      <c r="I35" t="s">
        <v>68</v>
      </c>
      <c r="J35" s="7">
        <v>1</v>
      </c>
      <c r="K35" s="7">
        <v>41.57</v>
      </c>
      <c r="L35" s="24">
        <f>J35*K35</f>
        <v>41.57</v>
      </c>
    </row>
    <row r="36" spans="1:7" ht="24">
      <c r="A36" s="33"/>
      <c r="B36" s="12" t="s">
        <v>6</v>
      </c>
      <c r="C36" s="36"/>
      <c r="D36" s="9" t="s">
        <v>44</v>
      </c>
      <c r="E36" s="9" t="s">
        <v>7</v>
      </c>
      <c r="F36" s="39"/>
      <c r="G36" s="13" t="s">
        <v>45</v>
      </c>
    </row>
    <row r="37" spans="1:7" ht="24.75" thickBot="1">
      <c r="A37" s="34"/>
      <c r="B37" s="14" t="s">
        <v>9</v>
      </c>
      <c r="C37" s="37"/>
      <c r="D37" s="15"/>
      <c r="E37" s="15"/>
      <c r="F37" s="40"/>
      <c r="G37" s="16" t="s">
        <v>46</v>
      </c>
    </row>
    <row r="38" spans="1:12" ht="24">
      <c r="A38" s="32"/>
      <c r="B38" s="8" t="s">
        <v>16</v>
      </c>
      <c r="C38" s="35">
        <v>122</v>
      </c>
      <c r="D38" s="9"/>
      <c r="E38" s="10"/>
      <c r="F38" s="38">
        <v>87.92</v>
      </c>
      <c r="G38" s="11" t="s">
        <v>17</v>
      </c>
      <c r="I38" s="7" t="s">
        <v>62</v>
      </c>
      <c r="J38" s="7">
        <v>1</v>
      </c>
      <c r="K38" s="7">
        <v>57.15</v>
      </c>
      <c r="L38" s="24">
        <f>J38*K38</f>
        <v>57.15</v>
      </c>
    </row>
    <row r="39" spans="1:7" ht="24">
      <c r="A39" s="33"/>
      <c r="B39" s="12" t="s">
        <v>6</v>
      </c>
      <c r="C39" s="36"/>
      <c r="D39" s="9" t="s">
        <v>18</v>
      </c>
      <c r="E39" s="9" t="s">
        <v>7</v>
      </c>
      <c r="F39" s="39"/>
      <c r="G39" s="13" t="s">
        <v>19</v>
      </c>
    </row>
    <row r="40" spans="1:7" ht="24.75" thickBot="1">
      <c r="A40" s="34"/>
      <c r="B40" s="14" t="s">
        <v>9</v>
      </c>
      <c r="C40" s="37"/>
      <c r="D40" s="15"/>
      <c r="E40" s="15"/>
      <c r="F40" s="40"/>
      <c r="G40" s="16" t="s">
        <v>20</v>
      </c>
    </row>
    <row r="41" spans="1:12" ht="24">
      <c r="A41" s="32"/>
      <c r="B41" s="8" t="s">
        <v>33</v>
      </c>
      <c r="C41" s="41" t="s">
        <v>97</v>
      </c>
      <c r="D41" s="9"/>
      <c r="E41" s="10"/>
      <c r="F41" s="38">
        <v>15.92</v>
      </c>
      <c r="G41" s="11" t="s">
        <v>27</v>
      </c>
      <c r="I41" t="s">
        <v>95</v>
      </c>
      <c r="J41" s="7">
        <v>1</v>
      </c>
      <c r="K41" s="7">
        <v>7.96</v>
      </c>
      <c r="L41" s="24">
        <f>J41*K41</f>
        <v>7.96</v>
      </c>
    </row>
    <row r="42" spans="1:7" ht="24">
      <c r="A42" s="33"/>
      <c r="B42" s="12" t="s">
        <v>6</v>
      </c>
      <c r="C42" s="42"/>
      <c r="D42" s="9" t="s">
        <v>34</v>
      </c>
      <c r="E42" s="9" t="s">
        <v>7</v>
      </c>
      <c r="F42" s="39"/>
      <c r="G42" s="13" t="s">
        <v>35</v>
      </c>
    </row>
    <row r="43" spans="1:7" ht="24.75" thickBot="1">
      <c r="A43" s="34"/>
      <c r="B43" s="14" t="s">
        <v>9</v>
      </c>
      <c r="C43" s="43"/>
      <c r="D43" s="15"/>
      <c r="E43" s="15"/>
      <c r="F43" s="40"/>
      <c r="G43" s="16" t="s">
        <v>36</v>
      </c>
    </row>
    <row r="44" spans="1:12" ht="30">
      <c r="A44" s="32"/>
      <c r="B44" s="8" t="s">
        <v>70</v>
      </c>
      <c r="C44" s="35">
        <v>152</v>
      </c>
      <c r="D44" s="9"/>
      <c r="E44" s="10"/>
      <c r="F44" s="38">
        <v>75.92</v>
      </c>
      <c r="G44" s="11" t="s">
        <v>71</v>
      </c>
      <c r="I44" t="s">
        <v>96</v>
      </c>
      <c r="J44" s="7">
        <v>1</v>
      </c>
      <c r="K44" s="7">
        <v>53.14</v>
      </c>
      <c r="L44" s="24">
        <f>J44*K44</f>
        <v>53.14</v>
      </c>
    </row>
    <row r="45" spans="1:7" ht="24">
      <c r="A45" s="33"/>
      <c r="B45" s="12" t="s">
        <v>6</v>
      </c>
      <c r="C45" s="36"/>
      <c r="D45" s="9" t="s">
        <v>24</v>
      </c>
      <c r="E45" s="9" t="s">
        <v>7</v>
      </c>
      <c r="F45" s="39"/>
      <c r="G45" s="13" t="s">
        <v>14</v>
      </c>
    </row>
    <row r="46" spans="1:7" ht="24.75" thickBot="1">
      <c r="A46" s="34"/>
      <c r="B46" s="14" t="s">
        <v>9</v>
      </c>
      <c r="C46" s="37"/>
      <c r="D46" s="15"/>
      <c r="E46" s="15"/>
      <c r="F46" s="40"/>
      <c r="G46" s="16" t="s">
        <v>72</v>
      </c>
    </row>
    <row r="47" spans="1:12" ht="24">
      <c r="A47" s="32"/>
      <c r="B47" s="8" t="s">
        <v>73</v>
      </c>
      <c r="C47" s="35">
        <v>152</v>
      </c>
      <c r="D47" s="9"/>
      <c r="E47" s="10"/>
      <c r="F47" s="38">
        <v>87.92</v>
      </c>
      <c r="G47" s="11" t="s">
        <v>17</v>
      </c>
      <c r="I47" t="s">
        <v>96</v>
      </c>
      <c r="J47" s="7">
        <v>1</v>
      </c>
      <c r="K47" s="7">
        <v>43.96</v>
      </c>
      <c r="L47" s="24">
        <f>J47*K47</f>
        <v>43.96</v>
      </c>
    </row>
    <row r="48" spans="1:7" ht="24">
      <c r="A48" s="33"/>
      <c r="B48" s="12" t="s">
        <v>6</v>
      </c>
      <c r="C48" s="36"/>
      <c r="D48" s="9" t="s">
        <v>74</v>
      </c>
      <c r="E48" s="9" t="s">
        <v>7</v>
      </c>
      <c r="F48" s="39"/>
      <c r="G48" s="13" t="s">
        <v>8</v>
      </c>
    </row>
    <row r="49" spans="1:7" ht="24.75" thickBot="1">
      <c r="A49" s="34"/>
      <c r="B49" s="14" t="s">
        <v>9</v>
      </c>
      <c r="C49" s="37"/>
      <c r="D49" s="15"/>
      <c r="E49" s="15"/>
      <c r="F49" s="40"/>
      <c r="G49" s="16" t="s">
        <v>75</v>
      </c>
    </row>
    <row r="50" spans="1:12" ht="30">
      <c r="A50" s="32"/>
      <c r="B50" s="8" t="s">
        <v>21</v>
      </c>
      <c r="C50" s="35" t="s">
        <v>22</v>
      </c>
      <c r="D50" s="9"/>
      <c r="E50" s="10"/>
      <c r="F50" s="38">
        <v>15.92</v>
      </c>
      <c r="G50" s="11" t="s">
        <v>23</v>
      </c>
      <c r="I50" t="s">
        <v>63</v>
      </c>
      <c r="J50" s="7">
        <v>2</v>
      </c>
      <c r="K50" s="1">
        <v>11.14</v>
      </c>
      <c r="L50" s="24">
        <f>J50*K50</f>
        <v>22.28</v>
      </c>
    </row>
    <row r="51" spans="1:12" ht="24">
      <c r="A51" s="33"/>
      <c r="B51" s="12" t="s">
        <v>6</v>
      </c>
      <c r="C51" s="36"/>
      <c r="D51" s="9" t="s">
        <v>24</v>
      </c>
      <c r="E51" s="9" t="s">
        <v>7</v>
      </c>
      <c r="F51" s="39"/>
      <c r="G51" s="13" t="s">
        <v>14</v>
      </c>
      <c r="I51" t="s">
        <v>64</v>
      </c>
      <c r="J51" s="7">
        <v>2</v>
      </c>
      <c r="K51" s="1">
        <v>11.14</v>
      </c>
      <c r="L51" s="24">
        <f>J51*K51</f>
        <v>22.28</v>
      </c>
    </row>
    <row r="52" spans="1:11" ht="24.75" thickBot="1">
      <c r="A52" s="34"/>
      <c r="B52" s="14" t="s">
        <v>9</v>
      </c>
      <c r="C52" s="37"/>
      <c r="D52" s="15"/>
      <c r="E52" s="15"/>
      <c r="F52" s="40"/>
      <c r="G52" s="16" t="s">
        <v>25</v>
      </c>
      <c r="K52" s="1"/>
    </row>
    <row r="53" spans="1:12" ht="24">
      <c r="A53" s="32"/>
      <c r="B53" s="8" t="s">
        <v>76</v>
      </c>
      <c r="C53" s="35">
        <v>152</v>
      </c>
      <c r="D53" s="9"/>
      <c r="E53" s="10"/>
      <c r="F53" s="38">
        <v>119.92</v>
      </c>
      <c r="G53" s="11" t="s">
        <v>78</v>
      </c>
      <c r="I53" t="s">
        <v>96</v>
      </c>
      <c r="J53" s="7">
        <v>1</v>
      </c>
      <c r="K53" s="7">
        <v>71.95</v>
      </c>
      <c r="L53" s="24">
        <f>J53*K53</f>
        <v>71.95</v>
      </c>
    </row>
    <row r="54" spans="1:7" ht="24">
      <c r="A54" s="33"/>
      <c r="B54" s="12" t="s">
        <v>6</v>
      </c>
      <c r="C54" s="36"/>
      <c r="D54" s="9" t="s">
        <v>77</v>
      </c>
      <c r="E54" s="9" t="s">
        <v>7</v>
      </c>
      <c r="F54" s="39"/>
      <c r="G54" s="13" t="s">
        <v>40</v>
      </c>
    </row>
    <row r="55" spans="1:7" ht="24.75" thickBot="1">
      <c r="A55" s="34"/>
      <c r="B55" s="14" t="s">
        <v>9</v>
      </c>
      <c r="C55" s="37"/>
      <c r="D55" s="15"/>
      <c r="E55" s="15"/>
      <c r="F55" s="40"/>
      <c r="G55" s="16" t="s">
        <v>79</v>
      </c>
    </row>
    <row r="56" spans="1:12" ht="24">
      <c r="A56" s="32"/>
      <c r="B56" s="8" t="s">
        <v>80</v>
      </c>
      <c r="C56" s="35">
        <v>176</v>
      </c>
      <c r="D56" s="9"/>
      <c r="E56" s="10"/>
      <c r="F56" s="38">
        <v>124</v>
      </c>
      <c r="G56" s="11" t="s">
        <v>82</v>
      </c>
      <c r="I56" t="s">
        <v>95</v>
      </c>
      <c r="J56" s="7">
        <v>1</v>
      </c>
      <c r="K56" s="7">
        <v>49.6</v>
      </c>
      <c r="L56" s="24">
        <f>J56*K56</f>
        <v>49.6</v>
      </c>
    </row>
    <row r="57" spans="1:7" ht="24">
      <c r="A57" s="33"/>
      <c r="B57" s="12" t="s">
        <v>6</v>
      </c>
      <c r="C57" s="36"/>
      <c r="D57" s="9" t="s">
        <v>81</v>
      </c>
      <c r="E57" s="9" t="s">
        <v>7</v>
      </c>
      <c r="F57" s="39"/>
      <c r="G57" s="13" t="s">
        <v>45</v>
      </c>
    </row>
    <row r="58" spans="1:7" ht="24.75" thickBot="1">
      <c r="A58" s="34"/>
      <c r="B58" s="14" t="s">
        <v>9</v>
      </c>
      <c r="C58" s="37"/>
      <c r="D58" s="15"/>
      <c r="E58" s="15"/>
      <c r="F58" s="40"/>
      <c r="G58" s="16" t="s">
        <v>83</v>
      </c>
    </row>
    <row r="60" spans="2:7" ht="15">
      <c r="B60" s="17" t="s">
        <v>59</v>
      </c>
      <c r="G60" s="2" t="s">
        <v>84</v>
      </c>
    </row>
    <row r="61" spans="2:7" ht="15">
      <c r="B61" s="18" t="s">
        <v>60</v>
      </c>
      <c r="G61" s="3">
        <v>-532.89</v>
      </c>
    </row>
    <row r="62" spans="2:12" ht="15.75" thickBot="1">
      <c r="B62" s="19" t="s">
        <v>61</v>
      </c>
      <c r="G62" s="4">
        <v>659.75</v>
      </c>
      <c r="L62" s="4">
        <f>SUM(L2:L61)</f>
        <v>659.7499999999999</v>
      </c>
    </row>
    <row r="63" spans="2:7" ht="15.75" thickBot="1">
      <c r="B63" s="19" t="s">
        <v>87</v>
      </c>
      <c r="G63" s="4">
        <v>10</v>
      </c>
    </row>
    <row r="64" spans="1:7" ht="15.75" thickBot="1">
      <c r="A64" s="20" t="s">
        <v>85</v>
      </c>
      <c r="D64" s="21"/>
      <c r="G64" s="4">
        <f>SUM(G62:G63)</f>
        <v>669.75</v>
      </c>
    </row>
    <row r="65" spans="1:7" ht="21.75" thickBot="1">
      <c r="A65" s="22">
        <v>41999</v>
      </c>
      <c r="B65" s="23" t="s">
        <v>86</v>
      </c>
      <c r="D65" s="21" t="s">
        <v>89</v>
      </c>
      <c r="F65" s="30" t="s">
        <v>88</v>
      </c>
      <c r="G65" s="31">
        <f>10/G62</f>
        <v>0.015157256536566882</v>
      </c>
    </row>
    <row r="66" spans="2:12" ht="15">
      <c r="B66" s="24" t="s">
        <v>90</v>
      </c>
      <c r="D66" s="24">
        <f>46353.3/669.75</f>
        <v>69.20985442329227</v>
      </c>
      <c r="G66" s="27" t="s">
        <v>98</v>
      </c>
      <c r="L66" s="29" t="s">
        <v>99</v>
      </c>
    </row>
    <row r="67" spans="4:12" ht="15">
      <c r="D67" s="28"/>
      <c r="G67" s="50">
        <f>L67*$D$66*(1+$G$65)</f>
        <v>4719.289368700265</v>
      </c>
      <c r="I67" s="7" t="s">
        <v>62</v>
      </c>
      <c r="L67" s="24">
        <f>SUMIF(I1:I66,"мамаАси",L1:L66)</f>
        <v>67.17</v>
      </c>
    </row>
    <row r="68" spans="2:12" ht="15">
      <c r="B68" s="48"/>
      <c r="D68" s="28">
        <f>5031-1900</f>
        <v>3131</v>
      </c>
      <c r="F68" s="7" t="s">
        <v>100</v>
      </c>
      <c r="G68" s="50">
        <f aca="true" t="shared" si="0" ref="G68:G75">L68*$D$66*(1+$G$65)</f>
        <v>3130.735957559682</v>
      </c>
      <c r="I68" t="s">
        <v>63</v>
      </c>
      <c r="L68" s="24">
        <f>SUMIF(I1:I66,"MissNLO",L1:L66)</f>
        <v>44.56</v>
      </c>
    </row>
    <row r="69" spans="4:12" ht="15">
      <c r="D69" s="28"/>
      <c r="G69" s="28">
        <f t="shared" si="0"/>
        <v>1565.367978779841</v>
      </c>
      <c r="I69" t="s">
        <v>64</v>
      </c>
      <c r="L69" s="24">
        <f>SUMIF(I1:I66,"varra",L1:L66)</f>
        <v>22.28</v>
      </c>
    </row>
    <row r="70" spans="4:12" ht="15">
      <c r="D70" s="28"/>
      <c r="G70" s="28">
        <f t="shared" si="0"/>
        <v>7012.539405835544</v>
      </c>
      <c r="I70" t="s">
        <v>68</v>
      </c>
      <c r="L70" s="24">
        <f>SUMIF(I4:I69,"Ateh",L4:L69)</f>
        <v>99.81</v>
      </c>
    </row>
    <row r="71" spans="4:12" ht="15">
      <c r="D71" s="28"/>
      <c r="G71" s="28">
        <f t="shared" si="0"/>
        <v>559.2607320954908</v>
      </c>
      <c r="I71" t="s">
        <v>65</v>
      </c>
      <c r="L71" s="24">
        <f>SUMIF(I1:I66,"Love",L1:L66)</f>
        <v>7.96</v>
      </c>
    </row>
    <row r="72" spans="2:12" ht="15">
      <c r="B72" s="24"/>
      <c r="D72" s="28">
        <v>9741.39</v>
      </c>
      <c r="F72" s="7" t="s">
        <v>100</v>
      </c>
      <c r="G72" s="50">
        <f t="shared" si="0"/>
        <v>9741.394535809019</v>
      </c>
      <c r="I72" t="s">
        <v>69</v>
      </c>
      <c r="L72" s="24">
        <f>SUMIF(I1:I66,"chili",L1:L66)</f>
        <v>138.65</v>
      </c>
    </row>
    <row r="73" spans="2:12" ht="15">
      <c r="B73" s="49"/>
      <c r="D73" s="28"/>
      <c r="G73" s="28">
        <f t="shared" si="0"/>
        <v>3703.3458779840853</v>
      </c>
      <c r="I73" t="s">
        <v>67</v>
      </c>
      <c r="L73" s="24">
        <f>SUMIF(I1:I66,"Anna Nickola",L1:L66)</f>
        <v>52.71</v>
      </c>
    </row>
    <row r="74" spans="2:12" ht="15">
      <c r="B74" s="48"/>
      <c r="D74" s="28"/>
      <c r="F74" s="7" t="s">
        <v>101</v>
      </c>
      <c r="G74" s="28">
        <f t="shared" si="0"/>
        <v>4044.1014748010616</v>
      </c>
      <c r="I74" t="s">
        <v>95</v>
      </c>
      <c r="L74" s="24">
        <f>SUMIF(I1:I66,"Natali_Z",L1:L66)</f>
        <v>57.56</v>
      </c>
    </row>
    <row r="75" spans="4:12" ht="15">
      <c r="D75" s="28"/>
      <c r="F75" s="7" t="s">
        <v>101</v>
      </c>
      <c r="G75" s="28">
        <f t="shared" si="0"/>
        <v>11877.264668435015</v>
      </c>
      <c r="I75" t="s">
        <v>96</v>
      </c>
      <c r="L75" s="24">
        <f>SUMIF(I1:I66,"маика",L1:L66)</f>
        <v>169.05</v>
      </c>
    </row>
  </sheetData>
  <sheetProtection/>
  <mergeCells count="60">
    <mergeCell ref="A1:B1"/>
    <mergeCell ref="A2:A4"/>
    <mergeCell ref="C2:C4"/>
    <mergeCell ref="F2:F4"/>
    <mergeCell ref="A5:A7"/>
    <mergeCell ref="C5:C7"/>
    <mergeCell ref="F5:F7"/>
    <mergeCell ref="A8:A10"/>
    <mergeCell ref="C8:C10"/>
    <mergeCell ref="D8:D10"/>
    <mergeCell ref="F8:F10"/>
    <mergeCell ref="A11:A13"/>
    <mergeCell ref="C11:C13"/>
    <mergeCell ref="F11:F13"/>
    <mergeCell ref="A14:A16"/>
    <mergeCell ref="C14:C16"/>
    <mergeCell ref="F14:F16"/>
    <mergeCell ref="A17:A19"/>
    <mergeCell ref="C17:C19"/>
    <mergeCell ref="F17:F19"/>
    <mergeCell ref="A20:A22"/>
    <mergeCell ref="C20:C22"/>
    <mergeCell ref="D20:D22"/>
    <mergeCell ref="F20:F22"/>
    <mergeCell ref="A23:A25"/>
    <mergeCell ref="C23:C25"/>
    <mergeCell ref="F23:F25"/>
    <mergeCell ref="A26:A28"/>
    <mergeCell ref="C26:C28"/>
    <mergeCell ref="F26:F28"/>
    <mergeCell ref="A29:A31"/>
    <mergeCell ref="C29:C31"/>
    <mergeCell ref="F29:F31"/>
    <mergeCell ref="A32:A34"/>
    <mergeCell ref="C32:C34"/>
    <mergeCell ref="F32:F34"/>
    <mergeCell ref="A35:A37"/>
    <mergeCell ref="C35:C37"/>
    <mergeCell ref="F35:F37"/>
    <mergeCell ref="A38:A40"/>
    <mergeCell ref="C38:C40"/>
    <mergeCell ref="F38:F40"/>
    <mergeCell ref="A41:A43"/>
    <mergeCell ref="C41:C43"/>
    <mergeCell ref="F41:F43"/>
    <mergeCell ref="A44:A46"/>
    <mergeCell ref="C44:C46"/>
    <mergeCell ref="F44:F46"/>
    <mergeCell ref="A47:A49"/>
    <mergeCell ref="C47:C49"/>
    <mergeCell ref="F47:F49"/>
    <mergeCell ref="A56:A58"/>
    <mergeCell ref="C56:C58"/>
    <mergeCell ref="F56:F58"/>
    <mergeCell ref="A50:A52"/>
    <mergeCell ref="C50:C52"/>
    <mergeCell ref="F50:F52"/>
    <mergeCell ref="A53:A55"/>
    <mergeCell ref="C53:C55"/>
    <mergeCell ref="F53:F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5" sqref="A1:IV5"/>
    </sheetView>
  </sheetViews>
  <sheetFormatPr defaultColWidth="9.140625" defaultRowHeight="15"/>
  <cols>
    <col min="1" max="1" width="58.28125" style="0" customWidth="1"/>
    <col min="2" max="2" width="30.28125" style="0" customWidth="1"/>
    <col min="3" max="3" width="13.57421875" style="0" customWidth="1"/>
    <col min="4" max="4" width="12.7109375" style="0" customWidth="1"/>
    <col min="5" max="5" width="17.140625" style="0" customWidth="1"/>
  </cols>
  <sheetData>
    <row r="1" spans="1:5" ht="23.25" thickBot="1">
      <c r="A1" s="51" t="s">
        <v>0</v>
      </c>
      <c r="B1" s="52" t="s">
        <v>3</v>
      </c>
      <c r="C1" s="52" t="s">
        <v>4</v>
      </c>
      <c r="D1" s="52" t="s">
        <v>102</v>
      </c>
      <c r="E1" s="52" t="s">
        <v>103</v>
      </c>
    </row>
    <row r="2" spans="1:5" ht="120">
      <c r="A2" s="53" t="s">
        <v>104</v>
      </c>
      <c r="B2" s="54">
        <v>1</v>
      </c>
      <c r="C2" s="55">
        <v>127.92</v>
      </c>
      <c r="D2" s="56">
        <v>-38.38</v>
      </c>
      <c r="E2" s="55">
        <v>89.54</v>
      </c>
    </row>
    <row r="3" spans="1:5" ht="84">
      <c r="A3" s="53" t="s">
        <v>105</v>
      </c>
      <c r="B3" s="54">
        <v>1</v>
      </c>
      <c r="C3" s="55">
        <v>79.92</v>
      </c>
      <c r="D3" s="56">
        <v>-31.97</v>
      </c>
      <c r="E3" s="55">
        <v>47.95</v>
      </c>
    </row>
    <row r="4" spans="1:5" ht="72">
      <c r="A4" s="53" t="s">
        <v>106</v>
      </c>
      <c r="B4" s="54">
        <v>1</v>
      </c>
      <c r="C4" s="55">
        <v>47.92</v>
      </c>
      <c r="D4" s="56">
        <v>-23.96</v>
      </c>
      <c r="E4" s="55">
        <v>23.96</v>
      </c>
    </row>
    <row r="5" spans="1:5" ht="96">
      <c r="A5" s="53" t="s">
        <v>107</v>
      </c>
      <c r="B5" s="54">
        <v>1</v>
      </c>
      <c r="C5" s="55">
        <v>79.92</v>
      </c>
      <c r="D5" s="56">
        <v>-47.95</v>
      </c>
      <c r="E5" s="55">
        <v>31.97</v>
      </c>
    </row>
    <row r="6" spans="1:5" ht="15">
      <c r="A6" s="60" t="s">
        <v>59</v>
      </c>
      <c r="B6" s="60"/>
      <c r="C6" s="60"/>
      <c r="D6" s="60"/>
      <c r="E6" s="57">
        <v>193.42</v>
      </c>
    </row>
    <row r="7" spans="1:5" ht="15">
      <c r="A7" s="60" t="s">
        <v>108</v>
      </c>
      <c r="B7" s="60"/>
      <c r="C7" s="60"/>
      <c r="D7" s="60"/>
      <c r="E7" s="57">
        <v>193.42</v>
      </c>
    </row>
    <row r="8" spans="1:5" ht="24" customHeight="1" thickBot="1">
      <c r="A8" s="61" t="s">
        <v>109</v>
      </c>
      <c r="B8" s="61"/>
      <c r="C8" s="58">
        <v>10</v>
      </c>
      <c r="D8" s="59"/>
      <c r="E8" s="58">
        <v>10</v>
      </c>
    </row>
    <row r="9" spans="1:5" ht="15">
      <c r="A9" s="63" t="s">
        <v>110</v>
      </c>
      <c r="B9" s="63"/>
      <c r="C9" s="63"/>
      <c r="D9" s="63"/>
      <c r="E9" s="57">
        <v>203.42</v>
      </c>
    </row>
    <row r="10" spans="1:5" ht="15">
      <c r="A10" s="62" t="s">
        <v>111</v>
      </c>
      <c r="B10" s="62"/>
      <c r="C10" s="62"/>
      <c r="D10" s="62"/>
      <c r="E10" s="57">
        <v>0</v>
      </c>
    </row>
  </sheetData>
  <sheetProtection/>
  <mergeCells count="5">
    <mergeCell ref="A6:D6"/>
    <mergeCell ref="A7:D7"/>
    <mergeCell ref="A8:B8"/>
    <mergeCell ref="A9:D9"/>
    <mergeCell ref="A10:D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pane ySplit="1" topLeftCell="A95" activePane="bottomLeft" state="frozen"/>
      <selection pane="topLeft" activeCell="A1" sqref="A1"/>
      <selection pane="bottomLeft" activeCell="F102" sqref="F102"/>
    </sheetView>
  </sheetViews>
  <sheetFormatPr defaultColWidth="9.140625" defaultRowHeight="15"/>
  <cols>
    <col min="1" max="1" width="60.7109375" style="0" customWidth="1"/>
    <col min="2" max="2" width="15.7109375" style="66" customWidth="1"/>
    <col min="3" max="3" width="15.00390625" style="65" customWidth="1"/>
    <col min="4" max="4" width="17.57421875" style="0" customWidth="1"/>
    <col min="5" max="5" width="7.28125" style="66" customWidth="1"/>
    <col min="6" max="7" width="15.00390625" style="66" customWidth="1"/>
    <col min="8" max="8" width="15.28125" style="0" customWidth="1"/>
    <col min="9" max="9" width="14.57421875" style="0" customWidth="1"/>
    <col min="10" max="10" width="14.421875" style="0" customWidth="1"/>
    <col min="11" max="11" width="18.00390625" style="0" customWidth="1"/>
  </cols>
  <sheetData>
    <row r="1" spans="1:7" ht="15">
      <c r="A1" s="69" t="s">
        <v>112</v>
      </c>
      <c r="B1" s="70" t="s">
        <v>113</v>
      </c>
      <c r="C1" s="70" t="s">
        <v>114</v>
      </c>
      <c r="D1" s="69"/>
      <c r="E1" s="70" t="s">
        <v>92</v>
      </c>
      <c r="F1" s="70" t="s">
        <v>94</v>
      </c>
      <c r="G1" s="70" t="s">
        <v>177</v>
      </c>
    </row>
    <row r="2" spans="1:7" ht="15">
      <c r="A2" s="78" t="s">
        <v>115</v>
      </c>
      <c r="B2" s="79" t="s">
        <v>119</v>
      </c>
      <c r="C2" s="80">
        <v>10.02</v>
      </c>
      <c r="D2" s="111" t="s">
        <v>62</v>
      </c>
      <c r="E2" s="81">
        <v>1</v>
      </c>
      <c r="F2" s="82">
        <v>10.2</v>
      </c>
      <c r="G2" s="82">
        <f>E2*F2</f>
        <v>10.2</v>
      </c>
    </row>
    <row r="3" spans="1:7" ht="15">
      <c r="A3" s="83" t="s">
        <v>116</v>
      </c>
      <c r="B3" s="79"/>
      <c r="C3" s="80"/>
      <c r="D3" s="111"/>
      <c r="E3" s="81"/>
      <c r="F3" s="82"/>
      <c r="G3" s="82"/>
    </row>
    <row r="4" spans="1:7" ht="15">
      <c r="A4" s="83" t="s">
        <v>117</v>
      </c>
      <c r="B4" s="79"/>
      <c r="C4" s="80"/>
      <c r="D4" s="111"/>
      <c r="E4" s="81"/>
      <c r="F4" s="82"/>
      <c r="G4" s="82"/>
    </row>
    <row r="5" spans="1:7" ht="15">
      <c r="A5" s="83" t="s">
        <v>118</v>
      </c>
      <c r="B5" s="79"/>
      <c r="C5" s="80"/>
      <c r="D5" s="111"/>
      <c r="E5" s="81"/>
      <c r="F5" s="82"/>
      <c r="G5" s="82"/>
    </row>
    <row r="6" spans="1:7" ht="15">
      <c r="A6" s="78" t="s">
        <v>120</v>
      </c>
      <c r="B6" s="79" t="s">
        <v>119</v>
      </c>
      <c r="C6" s="80">
        <v>11.14</v>
      </c>
      <c r="D6" s="111" t="s">
        <v>63</v>
      </c>
      <c r="E6" s="81">
        <v>1</v>
      </c>
      <c r="F6" s="82">
        <v>11.14</v>
      </c>
      <c r="G6" s="82">
        <f>E6*F6</f>
        <v>11.14</v>
      </c>
    </row>
    <row r="7" spans="1:7" ht="15">
      <c r="A7" s="83" t="s">
        <v>121</v>
      </c>
      <c r="B7" s="79"/>
      <c r="C7" s="80"/>
      <c r="D7" s="111"/>
      <c r="E7" s="81"/>
      <c r="F7" s="82"/>
      <c r="G7" s="82"/>
    </row>
    <row r="8" spans="1:7" ht="15">
      <c r="A8" s="83" t="s">
        <v>122</v>
      </c>
      <c r="B8" s="79"/>
      <c r="C8" s="80"/>
      <c r="D8" s="111"/>
      <c r="E8" s="81"/>
      <c r="F8" s="82"/>
      <c r="G8" s="82"/>
    </row>
    <row r="9" spans="1:7" ht="15">
      <c r="A9" s="83" t="s">
        <v>118</v>
      </c>
      <c r="B9" s="79"/>
      <c r="C9" s="80"/>
      <c r="D9" s="111"/>
      <c r="E9" s="81"/>
      <c r="F9" s="82"/>
      <c r="G9" s="82"/>
    </row>
    <row r="10" spans="1:7" ht="15">
      <c r="A10" s="78" t="s">
        <v>120</v>
      </c>
      <c r="B10" s="79" t="s">
        <v>125</v>
      </c>
      <c r="C10" s="80">
        <v>22.28</v>
      </c>
      <c r="D10" s="111" t="s">
        <v>63</v>
      </c>
      <c r="E10" s="81">
        <v>1</v>
      </c>
      <c r="F10" s="82">
        <v>11.14</v>
      </c>
      <c r="G10" s="82">
        <f>E10*F10</f>
        <v>11.14</v>
      </c>
    </row>
    <row r="11" spans="1:7" ht="15">
      <c r="A11" s="83" t="s">
        <v>123</v>
      </c>
      <c r="B11" s="79"/>
      <c r="C11" s="80"/>
      <c r="D11" s="111" t="s">
        <v>68</v>
      </c>
      <c r="E11" s="81">
        <v>1</v>
      </c>
      <c r="F11" s="82">
        <v>11.14</v>
      </c>
      <c r="G11" s="82">
        <f>E11*F11</f>
        <v>11.14</v>
      </c>
    </row>
    <row r="12" spans="1:7" ht="15">
      <c r="A12" s="83" t="s">
        <v>124</v>
      </c>
      <c r="B12" s="79"/>
      <c r="C12" s="80"/>
      <c r="D12" s="111"/>
      <c r="E12" s="81"/>
      <c r="F12" s="82"/>
      <c r="G12" s="82"/>
    </row>
    <row r="13" spans="1:7" ht="15">
      <c r="A13" s="83" t="s">
        <v>118</v>
      </c>
      <c r="B13" s="79"/>
      <c r="C13" s="80"/>
      <c r="D13" s="111"/>
      <c r="E13" s="81"/>
      <c r="F13" s="82"/>
      <c r="G13" s="82"/>
    </row>
    <row r="14" spans="1:12" ht="15">
      <c r="A14" s="78" t="s">
        <v>126</v>
      </c>
      <c r="B14" s="79" t="s">
        <v>119</v>
      </c>
      <c r="C14" s="80">
        <v>7.96</v>
      </c>
      <c r="D14" s="111" t="s">
        <v>65</v>
      </c>
      <c r="E14" s="81">
        <v>1</v>
      </c>
      <c r="F14" s="82">
        <v>7.69</v>
      </c>
      <c r="G14" s="82">
        <f>E14*F14</f>
        <v>7.69</v>
      </c>
      <c r="J14" s="7"/>
      <c r="K14" s="7"/>
      <c r="L14" s="24"/>
    </row>
    <row r="15" spans="1:12" ht="15">
      <c r="A15" s="83" t="s">
        <v>127</v>
      </c>
      <c r="B15" s="79"/>
      <c r="C15" s="80"/>
      <c r="D15" s="111"/>
      <c r="E15" s="81"/>
      <c r="F15" s="82"/>
      <c r="G15" s="82"/>
      <c r="I15" s="7"/>
      <c r="J15" s="7"/>
      <c r="K15" s="7"/>
      <c r="L15" s="24"/>
    </row>
    <row r="16" spans="1:12" ht="15">
      <c r="A16" s="83" t="s">
        <v>128</v>
      </c>
      <c r="B16" s="79"/>
      <c r="C16" s="80"/>
      <c r="D16" s="111"/>
      <c r="E16" s="81"/>
      <c r="F16" s="82"/>
      <c r="G16" s="82"/>
      <c r="I16" s="7"/>
      <c r="J16" s="7"/>
      <c r="K16" s="7"/>
      <c r="L16" s="24"/>
    </row>
    <row r="17" spans="1:12" ht="15">
      <c r="A17" s="83" t="s">
        <v>129</v>
      </c>
      <c r="B17" s="79"/>
      <c r="C17" s="80"/>
      <c r="D17" s="111"/>
      <c r="E17" s="81"/>
      <c r="F17" s="82"/>
      <c r="G17" s="82"/>
      <c r="J17" s="7"/>
      <c r="K17" s="7"/>
      <c r="L17" s="24"/>
    </row>
    <row r="18" spans="1:12" ht="15">
      <c r="A18" s="78" t="s">
        <v>130</v>
      </c>
      <c r="B18" s="79" t="s">
        <v>119</v>
      </c>
      <c r="C18" s="80">
        <v>76.75</v>
      </c>
      <c r="D18" s="111" t="s">
        <v>69</v>
      </c>
      <c r="E18" s="81">
        <v>1</v>
      </c>
      <c r="F18" s="82">
        <v>76.75</v>
      </c>
      <c r="G18" s="82">
        <f>E18*F18</f>
        <v>76.75</v>
      </c>
      <c r="I18" s="7"/>
      <c r="J18" s="7"/>
      <c r="K18" s="7"/>
      <c r="L18" s="24"/>
    </row>
    <row r="19" spans="1:12" ht="15">
      <c r="A19" s="83" t="s">
        <v>131</v>
      </c>
      <c r="B19" s="79"/>
      <c r="C19" s="80"/>
      <c r="D19" s="111"/>
      <c r="E19" s="81"/>
      <c r="F19" s="82"/>
      <c r="G19" s="82"/>
      <c r="I19" s="7"/>
      <c r="J19" s="7"/>
      <c r="K19" s="7"/>
      <c r="L19" s="24"/>
    </row>
    <row r="20" spans="1:12" ht="15">
      <c r="A20" s="83" t="s">
        <v>132</v>
      </c>
      <c r="B20" s="79"/>
      <c r="C20" s="80"/>
      <c r="D20" s="111"/>
      <c r="E20" s="81"/>
      <c r="F20" s="82"/>
      <c r="G20" s="82"/>
      <c r="J20" s="7"/>
      <c r="K20" s="7"/>
      <c r="L20" s="24"/>
    </row>
    <row r="21" spans="1:12" ht="15">
      <c r="A21" s="83" t="s">
        <v>133</v>
      </c>
      <c r="B21" s="79"/>
      <c r="C21" s="80"/>
      <c r="D21" s="111"/>
      <c r="E21" s="81"/>
      <c r="F21" s="82"/>
      <c r="G21" s="82"/>
      <c r="I21" s="7"/>
      <c r="J21" s="7"/>
      <c r="K21" s="7"/>
      <c r="L21" s="24"/>
    </row>
    <row r="22" spans="1:12" ht="15">
      <c r="A22" s="78" t="s">
        <v>134</v>
      </c>
      <c r="B22" s="79" t="s">
        <v>119</v>
      </c>
      <c r="C22" s="80">
        <v>41.57</v>
      </c>
      <c r="D22" s="111" t="s">
        <v>67</v>
      </c>
      <c r="E22" s="81">
        <v>1</v>
      </c>
      <c r="F22" s="82">
        <v>41.57</v>
      </c>
      <c r="G22" s="82">
        <f>E22*F22</f>
        <v>41.57</v>
      </c>
      <c r="I22" s="7"/>
      <c r="J22" s="7"/>
      <c r="K22" s="7"/>
      <c r="L22" s="24"/>
    </row>
    <row r="23" spans="1:12" ht="15">
      <c r="A23" s="83" t="s">
        <v>135</v>
      </c>
      <c r="B23" s="79"/>
      <c r="C23" s="80"/>
      <c r="D23" s="111"/>
      <c r="E23" s="81"/>
      <c r="F23" s="82"/>
      <c r="G23" s="82"/>
      <c r="J23" s="7"/>
      <c r="K23" s="7"/>
      <c r="L23" s="24"/>
    </row>
    <row r="24" spans="1:12" ht="15">
      <c r="A24" s="83" t="s">
        <v>136</v>
      </c>
      <c r="B24" s="79"/>
      <c r="C24" s="80"/>
      <c r="D24" s="111"/>
      <c r="E24" s="81"/>
      <c r="F24" s="82"/>
      <c r="G24" s="82"/>
      <c r="I24" s="7"/>
      <c r="J24" s="7"/>
      <c r="K24" s="7"/>
      <c r="L24" s="24"/>
    </row>
    <row r="25" spans="1:12" ht="15">
      <c r="A25" s="83" t="s">
        <v>137</v>
      </c>
      <c r="B25" s="79"/>
      <c r="C25" s="80"/>
      <c r="D25" s="111"/>
      <c r="E25" s="81"/>
      <c r="F25" s="82"/>
      <c r="G25" s="82"/>
      <c r="I25" s="7"/>
      <c r="J25" s="7"/>
      <c r="K25" s="7"/>
      <c r="L25" s="24"/>
    </row>
    <row r="26" spans="1:12" ht="15">
      <c r="A26" s="78" t="s">
        <v>120</v>
      </c>
      <c r="B26" s="79" t="s">
        <v>119</v>
      </c>
      <c r="C26" s="80">
        <v>11.14</v>
      </c>
      <c r="D26" s="111" t="s">
        <v>67</v>
      </c>
      <c r="E26" s="81">
        <v>1</v>
      </c>
      <c r="F26" s="82">
        <v>11.14</v>
      </c>
      <c r="G26" s="82">
        <f>E26*F26</f>
        <v>11.14</v>
      </c>
      <c r="J26" s="7"/>
      <c r="K26" s="7"/>
      <c r="L26" s="24"/>
    </row>
    <row r="27" spans="1:12" ht="15">
      <c r="A27" s="83" t="s">
        <v>123</v>
      </c>
      <c r="B27" s="79"/>
      <c r="C27" s="80"/>
      <c r="D27" s="111"/>
      <c r="E27" s="81"/>
      <c r="F27" s="82"/>
      <c r="G27" s="82"/>
      <c r="I27" s="7"/>
      <c r="J27" s="7"/>
      <c r="K27" s="7"/>
      <c r="L27" s="24"/>
    </row>
    <row r="28" spans="1:12" ht="15">
      <c r="A28" s="83" t="s">
        <v>117</v>
      </c>
      <c r="B28" s="79"/>
      <c r="C28" s="80"/>
      <c r="D28" s="111"/>
      <c r="E28" s="81"/>
      <c r="F28" s="82"/>
      <c r="G28" s="82"/>
      <c r="I28" s="7"/>
      <c r="J28" s="7"/>
      <c r="K28" s="7"/>
      <c r="L28" s="24"/>
    </row>
    <row r="29" spans="1:12" ht="15">
      <c r="A29" s="83" t="s">
        <v>118</v>
      </c>
      <c r="B29" s="79"/>
      <c r="C29" s="80"/>
      <c r="D29" s="111"/>
      <c r="E29" s="81"/>
      <c r="F29" s="82"/>
      <c r="G29" s="82"/>
      <c r="J29" s="7"/>
      <c r="K29" s="7"/>
      <c r="L29" s="24"/>
    </row>
    <row r="30" spans="1:12" ht="15">
      <c r="A30" s="78" t="s">
        <v>120</v>
      </c>
      <c r="B30" s="79" t="s">
        <v>119</v>
      </c>
      <c r="C30" s="80">
        <v>11.14</v>
      </c>
      <c r="D30" s="111" t="s">
        <v>68</v>
      </c>
      <c r="E30" s="81">
        <v>1</v>
      </c>
      <c r="F30" s="82">
        <v>11.14</v>
      </c>
      <c r="G30" s="82">
        <f>E30*F30</f>
        <v>11.14</v>
      </c>
      <c r="I30" s="7"/>
      <c r="J30" s="7"/>
      <c r="K30" s="7"/>
      <c r="L30" s="24"/>
    </row>
    <row r="31" spans="1:12" ht="15">
      <c r="A31" s="83" t="s">
        <v>121</v>
      </c>
      <c r="B31" s="79"/>
      <c r="C31" s="80"/>
      <c r="D31" s="111"/>
      <c r="E31" s="81"/>
      <c r="F31" s="82"/>
      <c r="G31" s="82"/>
      <c r="I31" s="7"/>
      <c r="J31" s="7"/>
      <c r="K31" s="7"/>
      <c r="L31" s="24"/>
    </row>
    <row r="32" spans="1:12" ht="15">
      <c r="A32" s="83" t="s">
        <v>117</v>
      </c>
      <c r="B32" s="79"/>
      <c r="C32" s="80"/>
      <c r="D32" s="111"/>
      <c r="E32" s="81"/>
      <c r="F32" s="82"/>
      <c r="G32" s="82"/>
      <c r="J32" s="7"/>
      <c r="K32" s="7"/>
      <c r="L32" s="24"/>
    </row>
    <row r="33" spans="1:12" ht="15">
      <c r="A33" s="83" t="s">
        <v>118</v>
      </c>
      <c r="B33" s="79"/>
      <c r="C33" s="80"/>
      <c r="D33" s="111"/>
      <c r="E33" s="81"/>
      <c r="F33" s="82"/>
      <c r="G33" s="82"/>
      <c r="I33" s="7"/>
      <c r="J33" s="7"/>
      <c r="K33" s="7"/>
      <c r="L33" s="24"/>
    </row>
    <row r="34" spans="1:12" ht="15">
      <c r="A34" s="78" t="s">
        <v>138</v>
      </c>
      <c r="B34" s="79" t="s">
        <v>119</v>
      </c>
      <c r="C34" s="80">
        <v>35.96</v>
      </c>
      <c r="D34" s="111" t="s">
        <v>68</v>
      </c>
      <c r="E34" s="81">
        <v>1</v>
      </c>
      <c r="F34" s="82">
        <v>35.96</v>
      </c>
      <c r="G34" s="82">
        <f>E34*F34</f>
        <v>35.96</v>
      </c>
      <c r="I34" s="7"/>
      <c r="J34" s="7"/>
      <c r="K34" s="7"/>
      <c r="L34" s="24"/>
    </row>
    <row r="35" spans="1:12" ht="15">
      <c r="A35" s="83" t="s">
        <v>139</v>
      </c>
      <c r="B35" s="79"/>
      <c r="C35" s="80"/>
      <c r="D35" s="111"/>
      <c r="E35" s="81"/>
      <c r="F35" s="82"/>
      <c r="G35" s="82"/>
      <c r="J35" s="7"/>
      <c r="K35" s="7"/>
      <c r="L35" s="24"/>
    </row>
    <row r="36" spans="1:12" ht="15">
      <c r="A36" s="83" t="s">
        <v>136</v>
      </c>
      <c r="B36" s="79"/>
      <c r="C36" s="80"/>
      <c r="D36" s="111"/>
      <c r="E36" s="81"/>
      <c r="F36" s="82"/>
      <c r="G36" s="82"/>
      <c r="I36" s="7"/>
      <c r="J36" s="7"/>
      <c r="K36" s="7"/>
      <c r="L36" s="24"/>
    </row>
    <row r="37" spans="1:12" ht="15">
      <c r="A37" s="83" t="s">
        <v>129</v>
      </c>
      <c r="B37" s="79"/>
      <c r="C37" s="80"/>
      <c r="D37" s="111"/>
      <c r="E37" s="81"/>
      <c r="F37" s="82"/>
      <c r="G37" s="82"/>
      <c r="I37" s="7"/>
      <c r="J37" s="7"/>
      <c r="K37" s="7"/>
      <c r="L37" s="24"/>
    </row>
    <row r="38" spans="1:12" ht="15">
      <c r="A38" s="78" t="s">
        <v>140</v>
      </c>
      <c r="B38" s="79" t="s">
        <v>119</v>
      </c>
      <c r="C38" s="80">
        <v>41.94</v>
      </c>
      <c r="D38" s="111" t="s">
        <v>69</v>
      </c>
      <c r="E38" s="81">
        <v>1</v>
      </c>
      <c r="F38" s="82">
        <v>41.94</v>
      </c>
      <c r="G38" s="82">
        <f>E38*F38</f>
        <v>41.94</v>
      </c>
      <c r="J38" s="7"/>
      <c r="K38" s="7"/>
      <c r="L38" s="24"/>
    </row>
    <row r="39" spans="1:12" ht="15">
      <c r="A39" s="83" t="s">
        <v>141</v>
      </c>
      <c r="B39" s="79"/>
      <c r="C39" s="80"/>
      <c r="D39" s="111"/>
      <c r="E39" s="81"/>
      <c r="F39" s="82"/>
      <c r="G39" s="82"/>
      <c r="I39" s="7"/>
      <c r="J39" s="7"/>
      <c r="K39" s="7"/>
      <c r="L39" s="24"/>
    </row>
    <row r="40" spans="1:12" ht="15">
      <c r="A40" s="83" t="s">
        <v>142</v>
      </c>
      <c r="B40" s="79"/>
      <c r="C40" s="80"/>
      <c r="D40" s="111"/>
      <c r="E40" s="81"/>
      <c r="F40" s="82"/>
      <c r="G40" s="82"/>
      <c r="I40" s="7"/>
      <c r="J40" s="7"/>
      <c r="K40" s="7"/>
      <c r="L40" s="24"/>
    </row>
    <row r="41" spans="1:12" ht="15">
      <c r="A41" s="83" t="s">
        <v>118</v>
      </c>
      <c r="B41" s="79"/>
      <c r="C41" s="80"/>
      <c r="D41" s="111"/>
      <c r="E41" s="81"/>
      <c r="F41" s="82"/>
      <c r="G41" s="82"/>
      <c r="I41" s="7"/>
      <c r="J41" s="7"/>
      <c r="K41" s="7"/>
      <c r="L41" s="24"/>
    </row>
    <row r="42" spans="1:12" ht="15">
      <c r="A42" s="78" t="s">
        <v>143</v>
      </c>
      <c r="B42" s="79" t="s">
        <v>119</v>
      </c>
      <c r="C42" s="80">
        <v>19.96</v>
      </c>
      <c r="D42" s="111" t="s">
        <v>69</v>
      </c>
      <c r="E42" s="81">
        <v>1</v>
      </c>
      <c r="F42" s="82">
        <v>19.96</v>
      </c>
      <c r="G42" s="82">
        <f>E42*F42</f>
        <v>19.96</v>
      </c>
      <c r="I42" s="7"/>
      <c r="J42" s="7"/>
      <c r="K42" s="7"/>
      <c r="L42" s="24"/>
    </row>
    <row r="43" spans="1:12" ht="15">
      <c r="A43" s="83" t="s">
        <v>144</v>
      </c>
      <c r="B43" s="79"/>
      <c r="C43" s="80"/>
      <c r="D43" s="111"/>
      <c r="E43" s="81"/>
      <c r="F43" s="82"/>
      <c r="G43" s="82"/>
      <c r="I43" s="7"/>
      <c r="J43" s="7"/>
      <c r="K43" s="7"/>
      <c r="L43" s="24"/>
    </row>
    <row r="44" spans="1:12" ht="15">
      <c r="A44" s="83" t="s">
        <v>142</v>
      </c>
      <c r="B44" s="79"/>
      <c r="C44" s="80"/>
      <c r="D44" s="111"/>
      <c r="E44" s="81"/>
      <c r="F44" s="82"/>
      <c r="G44" s="82"/>
      <c r="J44" s="7"/>
      <c r="K44" s="7"/>
      <c r="L44" s="24"/>
    </row>
    <row r="45" spans="1:12" ht="15">
      <c r="A45" s="83" t="s">
        <v>145</v>
      </c>
      <c r="B45" s="79"/>
      <c r="C45" s="80"/>
      <c r="D45" s="111"/>
      <c r="E45" s="81"/>
      <c r="F45" s="82"/>
      <c r="G45" s="82"/>
      <c r="I45" s="7"/>
      <c r="J45" s="7"/>
      <c r="K45" s="7"/>
      <c r="L45" s="24"/>
    </row>
    <row r="46" spans="1:12" ht="15">
      <c r="A46" s="78" t="s">
        <v>134</v>
      </c>
      <c r="B46" s="79" t="s">
        <v>119</v>
      </c>
      <c r="C46" s="80">
        <v>41.57</v>
      </c>
      <c r="D46" s="111" t="s">
        <v>68</v>
      </c>
      <c r="E46" s="81">
        <v>1</v>
      </c>
      <c r="F46" s="82">
        <v>41.57</v>
      </c>
      <c r="G46" s="82">
        <f>E46*F46</f>
        <v>41.57</v>
      </c>
      <c r="I46" s="7"/>
      <c r="J46" s="7"/>
      <c r="K46" s="7"/>
      <c r="L46" s="24"/>
    </row>
    <row r="47" spans="1:12" ht="15">
      <c r="A47" s="83" t="s">
        <v>135</v>
      </c>
      <c r="B47" s="79"/>
      <c r="C47" s="80"/>
      <c r="D47" s="111"/>
      <c r="E47" s="81"/>
      <c r="F47" s="82"/>
      <c r="G47" s="82"/>
      <c r="J47" s="7"/>
      <c r="K47" s="7"/>
      <c r="L47" s="24"/>
    </row>
    <row r="48" spans="1:12" ht="15">
      <c r="A48" s="83" t="s">
        <v>142</v>
      </c>
      <c r="B48" s="79"/>
      <c r="C48" s="80"/>
      <c r="D48" s="111"/>
      <c r="E48" s="81"/>
      <c r="F48" s="82"/>
      <c r="G48" s="82"/>
      <c r="I48" s="7"/>
      <c r="J48" s="7"/>
      <c r="K48" s="7"/>
      <c r="L48" s="24"/>
    </row>
    <row r="49" spans="1:12" ht="15">
      <c r="A49" s="83" t="s">
        <v>137</v>
      </c>
      <c r="B49" s="79"/>
      <c r="C49" s="80"/>
      <c r="D49" s="111"/>
      <c r="E49" s="81"/>
      <c r="F49" s="82"/>
      <c r="G49" s="82"/>
      <c r="I49" s="7"/>
      <c r="J49" s="7"/>
      <c r="K49" s="7"/>
      <c r="L49" s="24"/>
    </row>
    <row r="50" spans="1:12" ht="15">
      <c r="A50" s="78" t="s">
        <v>146</v>
      </c>
      <c r="B50" s="79" t="s">
        <v>119</v>
      </c>
      <c r="C50" s="80">
        <v>57.15</v>
      </c>
      <c r="D50" s="111" t="s">
        <v>62</v>
      </c>
      <c r="E50" s="81">
        <v>1</v>
      </c>
      <c r="F50" s="82">
        <v>57.15</v>
      </c>
      <c r="G50" s="82">
        <f>E50*F50</f>
        <v>57.15</v>
      </c>
      <c r="J50" s="7"/>
      <c r="K50" s="7"/>
      <c r="L50" s="24"/>
    </row>
    <row r="51" spans="1:12" ht="15">
      <c r="A51" s="83" t="s">
        <v>147</v>
      </c>
      <c r="B51" s="79"/>
      <c r="C51" s="80"/>
      <c r="D51" s="111"/>
      <c r="E51" s="81"/>
      <c r="F51" s="82"/>
      <c r="G51" s="82"/>
      <c r="I51" s="7"/>
      <c r="J51" s="7"/>
      <c r="K51" s="7"/>
      <c r="L51" s="24"/>
    </row>
    <row r="52" spans="1:12" ht="15">
      <c r="A52" s="83" t="s">
        <v>148</v>
      </c>
      <c r="B52" s="79"/>
      <c r="C52" s="80"/>
      <c r="D52" s="111"/>
      <c r="E52" s="81"/>
      <c r="F52" s="82"/>
      <c r="G52" s="82"/>
      <c r="I52" s="7"/>
      <c r="J52" s="7"/>
      <c r="K52" s="7"/>
      <c r="L52" s="24"/>
    </row>
    <row r="53" spans="1:12" ht="15">
      <c r="A53" s="83" t="s">
        <v>149</v>
      </c>
      <c r="B53" s="79"/>
      <c r="C53" s="80"/>
      <c r="D53" s="111"/>
      <c r="E53" s="81"/>
      <c r="F53" s="82"/>
      <c r="G53" s="82"/>
      <c r="J53" s="7"/>
      <c r="K53" s="1"/>
      <c r="L53" s="24"/>
    </row>
    <row r="54" spans="1:12" ht="15">
      <c r="A54" s="78" t="s">
        <v>126</v>
      </c>
      <c r="B54" s="79" t="s">
        <v>119</v>
      </c>
      <c r="C54" s="80">
        <v>7.96</v>
      </c>
      <c r="D54" s="111" t="s">
        <v>95</v>
      </c>
      <c r="E54" s="81">
        <v>1</v>
      </c>
      <c r="F54" s="82">
        <v>7.96</v>
      </c>
      <c r="G54" s="82">
        <f>E54*F54</f>
        <v>7.96</v>
      </c>
      <c r="J54" s="7"/>
      <c r="K54" s="1"/>
      <c r="L54" s="24"/>
    </row>
    <row r="55" spans="1:12" ht="15">
      <c r="A55" s="83" t="s">
        <v>127</v>
      </c>
      <c r="B55" s="79"/>
      <c r="C55" s="80"/>
      <c r="D55" s="111"/>
      <c r="E55" s="81"/>
      <c r="F55" s="82"/>
      <c r="G55" s="82"/>
      <c r="I55" s="7"/>
      <c r="J55" s="7"/>
      <c r="K55" s="1"/>
      <c r="L55" s="24"/>
    </row>
    <row r="56" spans="1:12" ht="15">
      <c r="A56" s="83" t="s">
        <v>150</v>
      </c>
      <c r="B56" s="79"/>
      <c r="C56" s="80"/>
      <c r="D56" s="111"/>
      <c r="E56" s="81"/>
      <c r="F56" s="82"/>
      <c r="G56" s="82"/>
      <c r="J56" s="7"/>
      <c r="K56" s="7"/>
      <c r="L56" s="24"/>
    </row>
    <row r="57" spans="1:12" ht="15">
      <c r="A57" s="83" t="s">
        <v>129</v>
      </c>
      <c r="B57" s="79"/>
      <c r="C57" s="80"/>
      <c r="D57" s="111"/>
      <c r="E57" s="81"/>
      <c r="F57" s="82"/>
      <c r="G57" s="82"/>
      <c r="I57" s="7"/>
      <c r="J57" s="7"/>
      <c r="K57" s="7"/>
      <c r="L57" s="24"/>
    </row>
    <row r="58" spans="1:12" ht="15">
      <c r="A58" s="78" t="s">
        <v>151</v>
      </c>
      <c r="B58" s="79" t="s">
        <v>119</v>
      </c>
      <c r="C58" s="80">
        <v>53.14</v>
      </c>
      <c r="D58" s="111" t="s">
        <v>96</v>
      </c>
      <c r="E58" s="81">
        <v>1</v>
      </c>
      <c r="F58" s="82">
        <v>53.14</v>
      </c>
      <c r="G58" s="82">
        <f>E58*F58</f>
        <v>53.14</v>
      </c>
      <c r="I58" s="7"/>
      <c r="J58" s="7"/>
      <c r="K58" s="7"/>
      <c r="L58" s="24"/>
    </row>
    <row r="59" spans="1:12" ht="15">
      <c r="A59" s="83" t="s">
        <v>121</v>
      </c>
      <c r="B59" s="79"/>
      <c r="C59" s="80"/>
      <c r="D59" s="111"/>
      <c r="E59" s="81"/>
      <c r="F59" s="82"/>
      <c r="G59" s="82"/>
      <c r="J59" s="7"/>
      <c r="K59" s="7"/>
      <c r="L59" s="24"/>
    </row>
    <row r="60" spans="1:12" ht="15">
      <c r="A60" s="83" t="s">
        <v>152</v>
      </c>
      <c r="B60" s="79"/>
      <c r="C60" s="80"/>
      <c r="D60" s="111"/>
      <c r="E60" s="81"/>
      <c r="F60" s="82"/>
      <c r="G60" s="82"/>
      <c r="I60" s="7"/>
      <c r="J60" s="7"/>
      <c r="K60" s="7"/>
      <c r="L60" s="24"/>
    </row>
    <row r="61" spans="1:12" ht="15">
      <c r="A61" s="83" t="s">
        <v>118</v>
      </c>
      <c r="B61" s="79"/>
      <c r="C61" s="80"/>
      <c r="D61" s="111"/>
      <c r="E61" s="81"/>
      <c r="F61" s="82"/>
      <c r="G61" s="82"/>
      <c r="I61" s="7"/>
      <c r="J61" s="7"/>
      <c r="K61" s="7"/>
      <c r="L61" s="24"/>
    </row>
    <row r="62" spans="1:7" ht="15">
      <c r="A62" s="78" t="s">
        <v>153</v>
      </c>
      <c r="B62" s="79" t="s">
        <v>119</v>
      </c>
      <c r="C62" s="80">
        <v>43.96</v>
      </c>
      <c r="D62" s="111" t="s">
        <v>96</v>
      </c>
      <c r="E62" s="81">
        <v>1</v>
      </c>
      <c r="F62" s="82">
        <v>43.96</v>
      </c>
      <c r="G62" s="82">
        <f>E62*F62</f>
        <v>43.96</v>
      </c>
    </row>
    <row r="63" spans="1:7" ht="15">
      <c r="A63" s="83" t="s">
        <v>154</v>
      </c>
      <c r="B63" s="79"/>
      <c r="C63" s="80"/>
      <c r="D63" s="111"/>
      <c r="E63" s="81"/>
      <c r="F63" s="82"/>
      <c r="G63" s="82"/>
    </row>
    <row r="64" spans="1:7" ht="15">
      <c r="A64" s="83" t="s">
        <v>152</v>
      </c>
      <c r="B64" s="79"/>
      <c r="C64" s="80"/>
      <c r="D64" s="111"/>
      <c r="E64" s="81"/>
      <c r="F64" s="82"/>
      <c r="G64" s="82"/>
    </row>
    <row r="65" spans="1:7" ht="15">
      <c r="A65" s="83" t="s">
        <v>145</v>
      </c>
      <c r="B65" s="79"/>
      <c r="C65" s="80"/>
      <c r="D65" s="111"/>
      <c r="E65" s="81"/>
      <c r="F65" s="82"/>
      <c r="G65" s="82"/>
    </row>
    <row r="66" spans="1:7" ht="15">
      <c r="A66" s="78" t="s">
        <v>120</v>
      </c>
      <c r="B66" s="79" t="s">
        <v>156</v>
      </c>
      <c r="C66" s="80">
        <v>44.56</v>
      </c>
      <c r="D66" s="111" t="s">
        <v>63</v>
      </c>
      <c r="E66" s="81">
        <v>2</v>
      </c>
      <c r="F66" s="82">
        <v>11.14</v>
      </c>
      <c r="G66" s="82">
        <f>E66*F66</f>
        <v>22.28</v>
      </c>
    </row>
    <row r="67" spans="1:7" ht="15">
      <c r="A67" s="83" t="s">
        <v>121</v>
      </c>
      <c r="B67" s="79"/>
      <c r="C67" s="80"/>
      <c r="D67" s="111" t="s">
        <v>64</v>
      </c>
      <c r="E67" s="81">
        <v>2</v>
      </c>
      <c r="F67" s="82">
        <v>11.14</v>
      </c>
      <c r="G67" s="82">
        <f>E67*F67</f>
        <v>22.28</v>
      </c>
    </row>
    <row r="68" spans="1:7" ht="15">
      <c r="A68" s="83" t="s">
        <v>155</v>
      </c>
      <c r="B68" s="79"/>
      <c r="C68" s="80"/>
      <c r="D68" s="111"/>
      <c r="E68" s="81"/>
      <c r="F68" s="82"/>
      <c r="G68" s="82"/>
    </row>
    <row r="69" spans="1:7" ht="15">
      <c r="A69" s="83" t="s">
        <v>118</v>
      </c>
      <c r="B69" s="79"/>
      <c r="C69" s="80"/>
      <c r="D69" s="111"/>
      <c r="E69" s="81"/>
      <c r="F69" s="82"/>
      <c r="G69" s="82"/>
    </row>
    <row r="70" spans="1:7" ht="15">
      <c r="A70" s="78" t="s">
        <v>157</v>
      </c>
      <c r="B70" s="79" t="s">
        <v>119</v>
      </c>
      <c r="C70" s="80">
        <v>71.95</v>
      </c>
      <c r="D70" s="111" t="s">
        <v>96</v>
      </c>
      <c r="E70" s="81">
        <v>1</v>
      </c>
      <c r="F70" s="82">
        <v>71.95</v>
      </c>
      <c r="G70" s="82">
        <f>E70*F70</f>
        <v>71.95</v>
      </c>
    </row>
    <row r="71" spans="1:7" ht="15">
      <c r="A71" s="83" t="s">
        <v>158</v>
      </c>
      <c r="B71" s="79"/>
      <c r="C71" s="80"/>
      <c r="D71" s="111"/>
      <c r="E71" s="81"/>
      <c r="F71" s="82"/>
      <c r="G71" s="82"/>
    </row>
    <row r="72" spans="1:7" ht="15">
      <c r="A72" s="83" t="s">
        <v>152</v>
      </c>
      <c r="B72" s="79"/>
      <c r="C72" s="80"/>
      <c r="D72" s="111"/>
      <c r="E72" s="81"/>
      <c r="F72" s="82"/>
      <c r="G72" s="82"/>
    </row>
    <row r="73" spans="1:7" ht="15">
      <c r="A73" s="83" t="s">
        <v>133</v>
      </c>
      <c r="B73" s="79"/>
      <c r="C73" s="80"/>
      <c r="D73" s="111"/>
      <c r="E73" s="81"/>
      <c r="F73" s="82"/>
      <c r="G73" s="82"/>
    </row>
    <row r="74" spans="1:7" ht="15">
      <c r="A74" s="78" t="s">
        <v>159</v>
      </c>
      <c r="B74" s="79" t="s">
        <v>119</v>
      </c>
      <c r="C74" s="80">
        <v>49.6</v>
      </c>
      <c r="D74" s="111" t="s">
        <v>95</v>
      </c>
      <c r="E74" s="81">
        <v>1</v>
      </c>
      <c r="F74" s="82">
        <v>49.6</v>
      </c>
      <c r="G74" s="82">
        <f>E74*F74</f>
        <v>49.6</v>
      </c>
    </row>
    <row r="75" spans="1:7" ht="15">
      <c r="A75" s="83" t="s">
        <v>160</v>
      </c>
      <c r="B75" s="79"/>
      <c r="C75" s="80"/>
      <c r="D75" s="111"/>
      <c r="E75" s="81"/>
      <c r="F75" s="82"/>
      <c r="G75" s="82"/>
    </row>
    <row r="76" spans="1:7" ht="15">
      <c r="A76" s="83" t="s">
        <v>132</v>
      </c>
      <c r="B76" s="79"/>
      <c r="C76" s="80"/>
      <c r="D76" s="111"/>
      <c r="E76" s="81"/>
      <c r="F76" s="82"/>
      <c r="G76" s="82"/>
    </row>
    <row r="77" spans="1:7" ht="15">
      <c r="A77" s="83" t="s">
        <v>137</v>
      </c>
      <c r="B77" s="79"/>
      <c r="C77" s="80"/>
      <c r="D77" s="111"/>
      <c r="E77" s="81"/>
      <c r="F77" s="82"/>
      <c r="G77" s="82"/>
    </row>
    <row r="78" spans="1:7" ht="15">
      <c r="A78" s="84" t="s">
        <v>161</v>
      </c>
      <c r="B78" s="85" t="s">
        <v>119</v>
      </c>
      <c r="C78" s="86">
        <v>89.54</v>
      </c>
      <c r="D78" s="112" t="s">
        <v>69</v>
      </c>
      <c r="E78" s="88">
        <v>1</v>
      </c>
      <c r="F78" s="89">
        <v>89.54</v>
      </c>
      <c r="G78" s="89">
        <f>E78*F78</f>
        <v>89.54</v>
      </c>
    </row>
    <row r="79" spans="1:7" ht="15">
      <c r="A79" s="90" t="s">
        <v>162</v>
      </c>
      <c r="B79" s="85"/>
      <c r="C79" s="86"/>
      <c r="D79" s="112"/>
      <c r="E79" s="88"/>
      <c r="F79" s="89"/>
      <c r="G79" s="89"/>
    </row>
    <row r="80" spans="1:7" ht="15">
      <c r="A80" s="90" t="s">
        <v>163</v>
      </c>
      <c r="B80" s="85"/>
      <c r="C80" s="86"/>
      <c r="D80" s="112"/>
      <c r="E80" s="88"/>
      <c r="F80" s="89"/>
      <c r="G80" s="89"/>
    </row>
    <row r="81" spans="1:7" ht="15">
      <c r="A81" s="90" t="s">
        <v>118</v>
      </c>
      <c r="B81" s="85"/>
      <c r="C81" s="86"/>
      <c r="D81" s="112"/>
      <c r="E81" s="88"/>
      <c r="F81" s="89"/>
      <c r="G81" s="89"/>
    </row>
    <row r="82" spans="1:7" ht="15">
      <c r="A82" s="84" t="s">
        <v>164</v>
      </c>
      <c r="B82" s="85" t="s">
        <v>119</v>
      </c>
      <c r="C82" s="86">
        <v>47.95</v>
      </c>
      <c r="D82" s="112" t="s">
        <v>171</v>
      </c>
      <c r="E82" s="88">
        <v>1</v>
      </c>
      <c r="F82" s="89">
        <v>47.95</v>
      </c>
      <c r="G82" s="89">
        <f>E82*F82</f>
        <v>47.95</v>
      </c>
    </row>
    <row r="83" spans="1:7" ht="15">
      <c r="A83" s="90" t="s">
        <v>165</v>
      </c>
      <c r="B83" s="85"/>
      <c r="C83" s="86"/>
      <c r="D83" s="112"/>
      <c r="E83" s="88"/>
      <c r="F83" s="89"/>
      <c r="G83" s="89"/>
    </row>
    <row r="84" spans="1:7" ht="15">
      <c r="A84" s="90" t="s">
        <v>166</v>
      </c>
      <c r="B84" s="85"/>
      <c r="C84" s="86"/>
      <c r="D84" s="112"/>
      <c r="E84" s="88"/>
      <c r="F84" s="89"/>
      <c r="G84" s="89"/>
    </row>
    <row r="85" spans="1:7" ht="15">
      <c r="A85" s="90" t="s">
        <v>133</v>
      </c>
      <c r="B85" s="85"/>
      <c r="C85" s="86"/>
      <c r="D85" s="112"/>
      <c r="E85" s="88"/>
      <c r="F85" s="89"/>
      <c r="G85" s="89"/>
    </row>
    <row r="86" spans="1:7" ht="15">
      <c r="A86" s="84" t="s">
        <v>167</v>
      </c>
      <c r="B86" s="85" t="s">
        <v>119</v>
      </c>
      <c r="C86" s="86">
        <v>23.96</v>
      </c>
      <c r="D86" s="112" t="s">
        <v>64</v>
      </c>
      <c r="E86" s="88">
        <v>1</v>
      </c>
      <c r="F86" s="89">
        <v>23.96</v>
      </c>
      <c r="G86" s="89">
        <f>E86*F86</f>
        <v>23.96</v>
      </c>
    </row>
    <row r="87" spans="1:7" ht="15">
      <c r="A87" s="90" t="s">
        <v>168</v>
      </c>
      <c r="B87" s="85"/>
      <c r="C87" s="86"/>
      <c r="D87" s="112"/>
      <c r="E87" s="88"/>
      <c r="F87" s="89"/>
      <c r="G87" s="89"/>
    </row>
    <row r="88" spans="1:7" ht="15">
      <c r="A88" s="90" t="s">
        <v>166</v>
      </c>
      <c r="B88" s="85"/>
      <c r="C88" s="86"/>
      <c r="D88" s="112"/>
      <c r="E88" s="88"/>
      <c r="F88" s="89"/>
      <c r="G88" s="89"/>
    </row>
    <row r="89" spans="1:7" ht="15">
      <c r="A89" s="90" t="s">
        <v>145</v>
      </c>
      <c r="B89" s="85"/>
      <c r="C89" s="86"/>
      <c r="D89" s="112"/>
      <c r="E89" s="88"/>
      <c r="F89" s="89"/>
      <c r="G89" s="89"/>
    </row>
    <row r="90" spans="1:7" ht="15">
      <c r="A90" s="84" t="s">
        <v>169</v>
      </c>
      <c r="B90" s="85" t="s">
        <v>119</v>
      </c>
      <c r="C90" s="86">
        <v>31.97</v>
      </c>
      <c r="D90" s="112" t="s">
        <v>67</v>
      </c>
      <c r="E90" s="88">
        <v>1</v>
      </c>
      <c r="F90" s="89">
        <v>31.97</v>
      </c>
      <c r="G90" s="89">
        <f>E90*F90</f>
        <v>31.97</v>
      </c>
    </row>
    <row r="91" spans="1:7" ht="15">
      <c r="A91" s="90" t="s">
        <v>170</v>
      </c>
      <c r="B91" s="85"/>
      <c r="C91" s="86"/>
      <c r="D91" s="112"/>
      <c r="E91" s="88"/>
      <c r="F91" s="88"/>
      <c r="G91" s="88"/>
    </row>
    <row r="92" spans="1:7" ht="15">
      <c r="A92" s="90" t="s">
        <v>148</v>
      </c>
      <c r="B92" s="85"/>
      <c r="C92" s="86"/>
      <c r="D92" s="112"/>
      <c r="E92" s="88"/>
      <c r="F92" s="88"/>
      <c r="G92" s="88"/>
    </row>
    <row r="93" spans="1:7" ht="15">
      <c r="A93" s="90" t="s">
        <v>137</v>
      </c>
      <c r="B93" s="85"/>
      <c r="C93" s="86"/>
      <c r="D93" s="112"/>
      <c r="E93" s="88"/>
      <c r="F93" s="88"/>
      <c r="G93" s="88"/>
    </row>
    <row r="94" spans="1:7" ht="15">
      <c r="A94" s="87"/>
      <c r="B94" s="88"/>
      <c r="C94" s="91"/>
      <c r="D94" s="112"/>
      <c r="E94" s="88"/>
      <c r="F94" s="88"/>
      <c r="G94" s="88"/>
    </row>
    <row r="95" spans="1:7" ht="15">
      <c r="A95" s="71" t="s">
        <v>172</v>
      </c>
      <c r="B95">
        <v>2</v>
      </c>
      <c r="C95" s="65">
        <v>20</v>
      </c>
      <c r="D95" s="69"/>
      <c r="E95" s="75">
        <v>0.0236</v>
      </c>
      <c r="G95" s="68">
        <f>SUM(G2:G94)</f>
        <v>853.0799999999999</v>
      </c>
    </row>
    <row r="96" spans="1:7" ht="6.75" customHeight="1">
      <c r="A96" s="71"/>
      <c r="B96"/>
      <c r="C96" s="64"/>
      <c r="D96" s="69"/>
      <c r="E96" s="75"/>
      <c r="G96" s="68"/>
    </row>
    <row r="97" spans="1:4" ht="15.75" thickBot="1">
      <c r="A97" s="71" t="s">
        <v>175</v>
      </c>
      <c r="B97"/>
      <c r="C97" s="67"/>
      <c r="D97" s="69"/>
    </row>
    <row r="98" spans="1:4" ht="21.75" thickBot="1">
      <c r="A98" s="23" t="s">
        <v>86</v>
      </c>
      <c r="B98" s="73" t="s">
        <v>89</v>
      </c>
      <c r="C98" s="113">
        <v>46353.3</v>
      </c>
      <c r="D98" s="69"/>
    </row>
    <row r="99" spans="1:4" ht="15">
      <c r="A99" s="71" t="s">
        <v>173</v>
      </c>
      <c r="B99" s="74">
        <f>46353.3/669.75</f>
        <v>69.20985442329227</v>
      </c>
      <c r="C99" s="113"/>
      <c r="D99" s="69"/>
    </row>
    <row r="100" spans="1:4" ht="15.75" thickBot="1">
      <c r="A100" s="71" t="s">
        <v>176</v>
      </c>
      <c r="B100"/>
      <c r="C100" s="113"/>
      <c r="D100" s="69"/>
    </row>
    <row r="101" spans="1:4" ht="21.75" thickBot="1">
      <c r="A101" s="72" t="s">
        <v>178</v>
      </c>
      <c r="B101" s="73" t="s">
        <v>179</v>
      </c>
      <c r="C101" s="113">
        <v>14086.84</v>
      </c>
      <c r="D101" s="69"/>
    </row>
    <row r="102" spans="1:4" ht="15">
      <c r="A102" s="71" t="s">
        <v>174</v>
      </c>
      <c r="B102" s="74">
        <f>14086.84/203.42</f>
        <v>69.25002457968735</v>
      </c>
      <c r="C102" s="114"/>
      <c r="D102" s="69"/>
    </row>
    <row r="103" spans="2:4" ht="15">
      <c r="B103"/>
      <c r="D103" s="69"/>
    </row>
    <row r="104" spans="2:4" ht="15">
      <c r="B104"/>
      <c r="D104" s="69"/>
    </row>
    <row r="105" spans="1:7" ht="30">
      <c r="A105" s="104" t="s">
        <v>180</v>
      </c>
      <c r="B105" s="94" t="s">
        <v>184</v>
      </c>
      <c r="C105" s="81" t="s">
        <v>185</v>
      </c>
      <c r="D105" s="104" t="s">
        <v>189</v>
      </c>
      <c r="E105" s="104"/>
      <c r="F105" s="104" t="s">
        <v>187</v>
      </c>
      <c r="G105" s="104" t="s">
        <v>188</v>
      </c>
    </row>
    <row r="106" spans="1:7" ht="15">
      <c r="A106" s="107" t="s">
        <v>62</v>
      </c>
      <c r="B106" s="24">
        <f>SUMIF(D2:D77,"мамаАси",G2:G77)</f>
        <v>67.35</v>
      </c>
      <c r="C106" s="64">
        <f>B106*$B$99</f>
        <v>4661.283695408734</v>
      </c>
      <c r="D106" s="105">
        <f>C106*(1+$E$95)</f>
        <v>4771.289990620381</v>
      </c>
      <c r="E106" s="105"/>
      <c r="F106"/>
      <c r="G106" s="109"/>
    </row>
    <row r="107" spans="1:7" ht="15">
      <c r="A107" s="69" t="s">
        <v>63</v>
      </c>
      <c r="B107" s="24">
        <f>SUMIF(D2:D77,"MissNLO",G2:G77)</f>
        <v>44.56</v>
      </c>
      <c r="C107" s="64">
        <f>B107*$B$99</f>
        <v>3083.991113101904</v>
      </c>
      <c r="D107" s="105">
        <f>C107*(1+$E$95)</f>
        <v>3156.7733033711093</v>
      </c>
      <c r="E107" s="105"/>
      <c r="F107" s="105">
        <v>3131</v>
      </c>
      <c r="G107" s="109">
        <f>F107-D107</f>
        <v>-25.77330337110925</v>
      </c>
    </row>
    <row r="108" spans="1:7" ht="15">
      <c r="A108" s="69" t="s">
        <v>64</v>
      </c>
      <c r="B108" s="24">
        <f>SUMIF(D2:D77,"varra",G2:G77)</f>
        <v>22.28</v>
      </c>
      <c r="C108" s="64">
        <f>B108*$B$99</f>
        <v>1541.995556550952</v>
      </c>
      <c r="D108" s="105">
        <f>C108*(1+$E$95)</f>
        <v>1578.3866516855546</v>
      </c>
      <c r="E108" s="105"/>
      <c r="F108" s="105">
        <v>1565.37</v>
      </c>
      <c r="G108" s="109">
        <f>F108-D108</f>
        <v>-13.016651685554734</v>
      </c>
    </row>
    <row r="109" spans="1:7" ht="15">
      <c r="A109" s="69" t="s">
        <v>68</v>
      </c>
      <c r="B109" s="24">
        <f>SUMIF(D2:D77,"Ateh",G2:G77)</f>
        <v>99.81</v>
      </c>
      <c r="C109" s="64">
        <f>B109*$B$99</f>
        <v>6907.835569988802</v>
      </c>
      <c r="D109" s="105">
        <f>C109*(1+$E$95)</f>
        <v>7070.860489440538</v>
      </c>
      <c r="E109" s="105"/>
      <c r="F109" s="105">
        <v>7013</v>
      </c>
      <c r="G109" s="109">
        <f>F109-D109</f>
        <v>-57.860489440538004</v>
      </c>
    </row>
    <row r="110" spans="1:7" ht="15">
      <c r="A110" s="69" t="s">
        <v>65</v>
      </c>
      <c r="B110" s="24">
        <f>SUMIF(D2:D77,"Love",G2:G77)</f>
        <v>7.69</v>
      </c>
      <c r="C110" s="64">
        <f>B110*$B$99</f>
        <v>532.2237805151176</v>
      </c>
      <c r="D110" s="105">
        <f>C110*(1+$E$95)</f>
        <v>544.7842617352744</v>
      </c>
      <c r="E110" s="105"/>
      <c r="F110" s="105"/>
      <c r="G110" s="109">
        <f>F110-D110</f>
        <v>-544.7842617352744</v>
      </c>
    </row>
    <row r="111" spans="1:7" ht="15">
      <c r="A111" s="69" t="s">
        <v>69</v>
      </c>
      <c r="B111" s="24">
        <f>SUMIF(D2:D77,"chili",G2:G77)</f>
        <v>138.65</v>
      </c>
      <c r="C111" s="64">
        <f>B111*$B$99</f>
        <v>9595.946315789473</v>
      </c>
      <c r="D111" s="105">
        <f>C111*(1+$E$95)</f>
        <v>9822.410648842106</v>
      </c>
      <c r="E111" s="105"/>
      <c r="F111" s="50">
        <v>9741.39</v>
      </c>
      <c r="G111" s="109">
        <f>F111-D111</f>
        <v>-81.02064884210631</v>
      </c>
    </row>
    <row r="112" spans="1:7" ht="15">
      <c r="A112" s="69" t="s">
        <v>67</v>
      </c>
      <c r="B112" s="24">
        <f>SUMIF(D2:D77,"Anna Nickola",G2:G77)</f>
        <v>52.71</v>
      </c>
      <c r="C112" s="64">
        <f>B112*$B$99</f>
        <v>3648.0514266517357</v>
      </c>
      <c r="D112" s="105">
        <f>C112*(1+$E$95)</f>
        <v>3734.1454403207167</v>
      </c>
      <c r="E112" s="105"/>
      <c r="F112" s="105">
        <v>3703.35</v>
      </c>
      <c r="G112" s="109">
        <f>F112-D112</f>
        <v>-30.795440320716807</v>
      </c>
    </row>
    <row r="113" spans="1:7" ht="15">
      <c r="A113" s="69" t="s">
        <v>95</v>
      </c>
      <c r="B113" s="24">
        <f>SUMIF(D2:D77,"Natali_Z",G2:G77)</f>
        <v>57.56</v>
      </c>
      <c r="C113" s="64">
        <f>B113*$B$99</f>
        <v>3983.7192206047034</v>
      </c>
      <c r="D113" s="105">
        <f>C113*(1+$E$95)</f>
        <v>4077.7349942109745</v>
      </c>
      <c r="E113" s="105"/>
      <c r="F113" s="105"/>
      <c r="G113" s="109">
        <f>F113-D113</f>
        <v>-4077.7349942109745</v>
      </c>
    </row>
    <row r="114" spans="1:7" ht="15">
      <c r="A114" s="69" t="s">
        <v>96</v>
      </c>
      <c r="B114" s="24">
        <f>SUMIF(D2:D77,"маика",G2:G77)</f>
        <v>169.05</v>
      </c>
      <c r="C114" s="64">
        <f>B114*$B$99</f>
        <v>11699.925890257558</v>
      </c>
      <c r="D114" s="105">
        <f>C114*(1+$E$95)</f>
        <v>11976.044141267637</v>
      </c>
      <c r="E114" s="105"/>
      <c r="F114" s="105"/>
      <c r="G114" s="109">
        <f>F114-D114</f>
        <v>-11976.044141267637</v>
      </c>
    </row>
    <row r="115" spans="1:7" ht="15">
      <c r="A115" s="69"/>
      <c r="D115" s="70"/>
      <c r="E115" s="70"/>
      <c r="F115"/>
      <c r="G115"/>
    </row>
    <row r="116" spans="1:7" ht="30">
      <c r="A116" s="106" t="s">
        <v>181</v>
      </c>
      <c r="B116" s="93" t="s">
        <v>183</v>
      </c>
      <c r="C116" s="88" t="s">
        <v>185</v>
      </c>
      <c r="D116" s="106" t="s">
        <v>189</v>
      </c>
      <c r="E116" s="106"/>
      <c r="F116" s="106" t="s">
        <v>187</v>
      </c>
      <c r="G116" s="106" t="s">
        <v>188</v>
      </c>
    </row>
    <row r="117" spans="1:7" ht="15">
      <c r="A117" s="69" t="s">
        <v>69</v>
      </c>
      <c r="B117" s="24">
        <f>SUMIF(D78:D94,"chili",G78:G94)</f>
        <v>89.54</v>
      </c>
      <c r="C117" s="64">
        <f>B117*$B$102</f>
        <v>6200.647200865205</v>
      </c>
      <c r="D117" s="105">
        <f>C117*(1+$E$95)</f>
        <v>6346.982474805624</v>
      </c>
      <c r="E117" s="105"/>
      <c r="F117" s="105"/>
      <c r="G117" s="109">
        <f>F117-D117</f>
        <v>-6346.982474805624</v>
      </c>
    </row>
    <row r="118" spans="1:7" ht="15">
      <c r="A118" s="69" t="s">
        <v>171</v>
      </c>
      <c r="B118" s="24">
        <f>SUMIF(D78:D94,"Marry1981",G78:G94)</f>
        <v>47.95</v>
      </c>
      <c r="C118" s="64">
        <f>B118*$B$102</f>
        <v>3320.5386785960086</v>
      </c>
      <c r="D118" s="105">
        <f>C118*(1+$E$95)</f>
        <v>3398.9033914108745</v>
      </c>
      <c r="E118" s="105"/>
      <c r="F118" s="105"/>
      <c r="G118" s="109">
        <f>F118-D118</f>
        <v>-3398.9033914108745</v>
      </c>
    </row>
    <row r="119" spans="1:7" ht="15">
      <c r="A119" s="69" t="s">
        <v>64</v>
      </c>
      <c r="B119" s="24">
        <f>SUMIF(D78:D94,"varra",G78:G94)</f>
        <v>23.96</v>
      </c>
      <c r="C119" s="64">
        <f>B119*$B$102</f>
        <v>1659.2305889293089</v>
      </c>
      <c r="D119" s="105">
        <f>C119*(1+$E$95)</f>
        <v>1698.3884308280406</v>
      </c>
      <c r="E119" s="105"/>
      <c r="F119" s="105"/>
      <c r="G119" s="109">
        <f>F119-D119</f>
        <v>-1698.3884308280406</v>
      </c>
    </row>
    <row r="120" spans="1:7" ht="15">
      <c r="A120" s="69" t="s">
        <v>67</v>
      </c>
      <c r="B120" s="24">
        <f>SUMIF(D78:D94,"Anna Nickola",G78:G94)</f>
        <v>31.97</v>
      </c>
      <c r="C120" s="64">
        <f>B120*$B$102</f>
        <v>2213.9232858126043</v>
      </c>
      <c r="D120" s="105">
        <f>C120*(1+$E$95)</f>
        <v>2266.171875357782</v>
      </c>
      <c r="E120" s="105"/>
      <c r="F120" s="105"/>
      <c r="G120" s="109">
        <f>F120-D120</f>
        <v>-2266.171875357782</v>
      </c>
    </row>
    <row r="121" spans="4:7" ht="15">
      <c r="D121" s="100"/>
      <c r="E121" s="100"/>
      <c r="F121"/>
      <c r="G121"/>
    </row>
    <row r="122" spans="1:7" ht="15">
      <c r="A122" s="95" t="s">
        <v>182</v>
      </c>
      <c r="B122" s="77"/>
      <c r="C122" s="76"/>
      <c r="D122" s="95" t="s">
        <v>186</v>
      </c>
      <c r="E122" s="95"/>
      <c r="F122" s="92" t="s">
        <v>187</v>
      </c>
      <c r="G122" s="92" t="s">
        <v>188</v>
      </c>
    </row>
    <row r="123" spans="1:7" ht="15">
      <c r="A123" s="96" t="s">
        <v>62</v>
      </c>
      <c r="B123" s="97"/>
      <c r="C123"/>
      <c r="D123" s="103">
        <f>D106</f>
        <v>4771.289990620381</v>
      </c>
      <c r="E123" s="103"/>
      <c r="F123" s="103">
        <f>F106</f>
        <v>0</v>
      </c>
      <c r="G123" s="108"/>
    </row>
    <row r="124" spans="1:7" ht="15">
      <c r="A124" s="99" t="s">
        <v>63</v>
      </c>
      <c r="B124" s="98"/>
      <c r="C124"/>
      <c r="D124" s="101">
        <f>D107</f>
        <v>3156.7733033711093</v>
      </c>
      <c r="E124" s="101"/>
      <c r="F124" s="101">
        <f>F107</f>
        <v>3131</v>
      </c>
      <c r="G124" s="110">
        <f>F124-D124</f>
        <v>-25.77330337110925</v>
      </c>
    </row>
    <row r="125" spans="1:7" ht="15">
      <c r="A125" s="99" t="s">
        <v>64</v>
      </c>
      <c r="B125" s="98"/>
      <c r="C125"/>
      <c r="D125" s="101">
        <f>D108+D119</f>
        <v>3276.7750825135954</v>
      </c>
      <c r="E125" s="101"/>
      <c r="F125" s="101">
        <f>F108+F119</f>
        <v>1565.37</v>
      </c>
      <c r="G125" s="110">
        <f>F125-D125</f>
        <v>-1711.4050825135955</v>
      </c>
    </row>
    <row r="126" spans="1:7" ht="15">
      <c r="A126" s="99" t="s">
        <v>68</v>
      </c>
      <c r="B126" s="98"/>
      <c r="C126"/>
      <c r="D126" s="101">
        <f>D109</f>
        <v>7070.860489440538</v>
      </c>
      <c r="E126" s="101"/>
      <c r="F126" s="101">
        <f>F109</f>
        <v>7013</v>
      </c>
      <c r="G126" s="110">
        <f>F126-D126</f>
        <v>-57.860489440538004</v>
      </c>
    </row>
    <row r="127" spans="1:7" ht="15">
      <c r="A127" s="99" t="s">
        <v>65</v>
      </c>
      <c r="B127" s="98"/>
      <c r="C127"/>
      <c r="D127" s="101">
        <f>D110</f>
        <v>544.7842617352744</v>
      </c>
      <c r="E127" s="101"/>
      <c r="F127" s="101">
        <f>F110</f>
        <v>0</v>
      </c>
      <c r="G127" s="110">
        <f>F127-D127</f>
        <v>-544.7842617352744</v>
      </c>
    </row>
    <row r="128" spans="1:7" ht="15">
      <c r="A128" s="99" t="s">
        <v>69</v>
      </c>
      <c r="B128" s="98"/>
      <c r="C128"/>
      <c r="D128" s="101">
        <f>D111+D117</f>
        <v>16169.39312364773</v>
      </c>
      <c r="E128" s="101"/>
      <c r="F128" s="101">
        <f>F111+F117</f>
        <v>9741.39</v>
      </c>
      <c r="G128" s="110">
        <f>F128-D128</f>
        <v>-6428.00312364773</v>
      </c>
    </row>
    <row r="129" spans="1:7" ht="15">
      <c r="A129" s="99" t="s">
        <v>67</v>
      </c>
      <c r="B129" s="98"/>
      <c r="C129"/>
      <c r="D129" s="101">
        <f>D112+D120</f>
        <v>6000.317315678499</v>
      </c>
      <c r="E129" s="101"/>
      <c r="F129" s="101">
        <f>F112+F120</f>
        <v>3703.35</v>
      </c>
      <c r="G129" s="110">
        <f>F129-D129</f>
        <v>-2296.967315678499</v>
      </c>
    </row>
    <row r="130" spans="1:7" ht="15">
      <c r="A130" s="99" t="s">
        <v>95</v>
      </c>
      <c r="B130" s="98"/>
      <c r="C130"/>
      <c r="D130" s="101">
        <f>D113</f>
        <v>4077.7349942109745</v>
      </c>
      <c r="E130" s="101"/>
      <c r="F130" s="101">
        <f>F113</f>
        <v>0</v>
      </c>
      <c r="G130" s="110">
        <f>F130-D130</f>
        <v>-4077.7349942109745</v>
      </c>
    </row>
    <row r="131" spans="1:7" ht="15">
      <c r="A131" s="99" t="s">
        <v>96</v>
      </c>
      <c r="B131" s="98"/>
      <c r="C131"/>
      <c r="D131" s="101">
        <f>D114</f>
        <v>11976.044141267637</v>
      </c>
      <c r="E131" s="101"/>
      <c r="F131" s="101">
        <f>F114</f>
        <v>0</v>
      </c>
      <c r="G131" s="110">
        <f>F131-D131</f>
        <v>-11976.044141267637</v>
      </c>
    </row>
    <row r="132" spans="1:7" ht="15">
      <c r="A132" s="99" t="s">
        <v>171</v>
      </c>
      <c r="B132" s="98"/>
      <c r="C132"/>
      <c r="D132" s="101">
        <f>D118</f>
        <v>3398.9033914108745</v>
      </c>
      <c r="E132" s="101"/>
      <c r="F132" s="101">
        <f>F118</f>
        <v>0</v>
      </c>
      <c r="G132" s="110">
        <f>F132-D132</f>
        <v>-3398.9033914108745</v>
      </c>
    </row>
    <row r="134" ht="15">
      <c r="A134" s="102"/>
    </row>
  </sheetData>
  <sheetProtection/>
  <mergeCells count="46">
    <mergeCell ref="B86:B89"/>
    <mergeCell ref="C86:C89"/>
    <mergeCell ref="B90:B93"/>
    <mergeCell ref="C90:C93"/>
    <mergeCell ref="B74:B77"/>
    <mergeCell ref="C74:C77"/>
    <mergeCell ref="B78:B81"/>
    <mergeCell ref="C78:C81"/>
    <mergeCell ref="B82:B85"/>
    <mergeCell ref="C82:C85"/>
    <mergeCell ref="B62:B65"/>
    <mergeCell ref="C62:C65"/>
    <mergeCell ref="B66:B69"/>
    <mergeCell ref="C66:C69"/>
    <mergeCell ref="B70:B73"/>
    <mergeCell ref="C70:C73"/>
    <mergeCell ref="B50:B53"/>
    <mergeCell ref="C50:C53"/>
    <mergeCell ref="B54:B57"/>
    <mergeCell ref="C54:C57"/>
    <mergeCell ref="B58:B61"/>
    <mergeCell ref="C58:C61"/>
    <mergeCell ref="B38:B41"/>
    <mergeCell ref="C38:C41"/>
    <mergeCell ref="B42:B45"/>
    <mergeCell ref="C42:C45"/>
    <mergeCell ref="B46:B49"/>
    <mergeCell ref="C46:C49"/>
    <mergeCell ref="B26:B29"/>
    <mergeCell ref="C26:C29"/>
    <mergeCell ref="B30:B33"/>
    <mergeCell ref="C30:C33"/>
    <mergeCell ref="B34:B37"/>
    <mergeCell ref="C34:C37"/>
    <mergeCell ref="B14:B17"/>
    <mergeCell ref="C14:C17"/>
    <mergeCell ref="B18:B21"/>
    <mergeCell ref="C18:C21"/>
    <mergeCell ref="B22:B25"/>
    <mergeCell ref="C22:C25"/>
    <mergeCell ref="B2:B5"/>
    <mergeCell ref="C2:C5"/>
    <mergeCell ref="B6:B9"/>
    <mergeCell ref="C6:C9"/>
    <mergeCell ref="B10:B13"/>
    <mergeCell ref="C10:C13"/>
  </mergeCells>
  <hyperlinks>
    <hyperlink ref="A2" r:id="rId1" tooltip="Мягкие варежки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%2F6_6401.html"/>
    <hyperlink ref="A6" r:id="rId2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%2F10_9500.html"/>
    <hyperlink ref="A10" r:id="rId3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3%2F4_5690.html"/>
    <hyperlink ref="A14" r:id="rId4" tooltip="Рукавицы Touch" display="http://www.ticketoutdoor.ru/%D0%BF%D1%80%D0%BE%D0%B4%D1%83%D0%BA%D1%82%D1%8B/%D1%80%D1%83%D0%BA%D0%B0%D0%B2%D0%B8%D1%86%D1%8B-touch/603-807-134_7%2F8_912.html"/>
    <hyperlink ref="A18" r:id="rId5" tooltip="Модная куртка Matt" display="http://www.ticketoutdoor.ru/%D0%BF%D1%80%D0%BE%D0%B4%D1%83%D0%BA%D1%82%D1%8B/%D0%BC%D0%BE%D0%B4%D0%BD%D0%B0%D1%8F-%D0%BA%D1%83%D1%80%D1%82%D0%BA%D0%B0-matt/196-447-133_176_764.html"/>
    <hyperlink ref="A22" r:id="rId6" tooltip="Зимняя куртка - Kasper" display="http://www.ticketoutdoor.ru/%D0%BF%D1%80%D0%BE%D0%B4%D1%83%D0%BA%D1%82%D1%8B/%D0%B7%D0%B8%D0%BC%D0%BD%D1%8F%D1%8F-%D0%BA%D1%83%D1%80%D1%82%D0%BA%D0%B0-kasper/165-919-123_116_540.html"/>
    <hyperlink ref="A26" r:id="rId7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%2F6_5690.html"/>
    <hyperlink ref="A30" r:id="rId8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%2F6_9500.html"/>
    <hyperlink ref="A34" r:id="rId9" tooltip="Непромокаемый костюм с флисом" display="http://www.ticketoutdoor.ru/%D0%BF%D1%80%D0%BE%D0%B4%D1%83%D0%BA%D1%82%D1%8B/%D0%BD%D0%B5%D0%BF%D1%80%D0%BE%D0%BC%D0%BE%D0%BA%D0%B0%D0%B5%D0%BC%D1%8B%D0%B9-%D0%BA%D0%BE%D1%81%D1%82%D1%8E%D0%BC-%D1%81-%D1%84%D0%BB%D0%B8%D1%81%D0%BE%D0%BC/123-287-131_116_201.html"/>
    <hyperlink ref="A38" r:id="rId10" tooltip="Непромокаемый комплект с флисом" display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l"/>
    <hyperlink ref="A42" r:id="rId11" tooltip="Детский прорезиненный костюм" display="http://www.ticketoutdoor.ru/%D0%BF%D1%80%D0%BE%D0%B4%D1%83%D0%BA%D1%82%D1%8B/%D0%B4%D0%B5%D1%82%D1%81%D0%BA%D0%B8%D0%B9-%D0%BF%D1%80%D0%BE%D1%80%D0%B5%D0%B7%D0%B8%D0%BD%D0%B5%D0%BD%D0%BD%D1%8B%D0%B9-%D0%BA%D0%BE%D1%81%D1%82%D1%8E%D0%BC/166-782-131_92_409.html"/>
    <hyperlink ref="A46" r:id="rId12" tooltip="Зимняя куртка - Kasper" display="http://www.ticketoutdoor.ru/%D0%BF%D1%80%D0%BE%D0%B4%D1%83%D0%BA%D1%82%D1%8B/%D0%B7%D0%B8%D0%BC%D0%BD%D1%8F%D1%8F-%D0%BA%D1%83%D1%80%D1%82%D0%BA%D0%B0-kasper/165-919-123_92_540.html"/>
    <hyperlink ref="A50" r:id="rId13" tooltip="Изящное демисезонное пальто Nora" display="http://www.ticketoutdoor.ru/%D0%BF%D1%80%D0%BE%D0%B4%D1%83%D0%BA%D1%82%D1%8B/%D0%B8%D0%B7%D1%8F%D1%89%D0%BD%D0%BE%D0%B5-%D0%B4%D0%B5%D0%BC%D0%B8%D1%81%D0%B5%D0%B7%D0%BE%D0%BD%D0%BD%D0%BE%D0%B5-%D0%BF%D0%B0%D0%BB%D1%8C%D1%82%D0%BE-nora/218-702-141_122_777flowers.html"/>
    <hyperlink ref="A54" r:id="rId14" tooltip="Рукавицы Touch" display="http://www.ticketoutdoor.ru/%D0%BF%D1%80%D0%BE%D0%B4%D1%83%D0%BA%D1%82%D1%8B/%D1%80%D1%83%D0%BA%D0%B0%D0%B2%D0%B8%D1%86%D1%8B-touch/603-807-134_9%2F10_912.html"/>
    <hyperlink ref="A58" r:id="rId15" tooltip="Прочные лыжные штаны для мальчиков и девочек-Arena" display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l"/>
    <hyperlink ref="A62" r:id="rId16" tooltip="Эффектное демисезонное пальто Nigel" display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l"/>
    <hyperlink ref="A66" r:id="rId17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%2F12_9500.html"/>
    <hyperlink ref="A70" r:id="rId18" tooltip="Лыжная куртка Mico - с принтом" display="http://www.ticketoutdoor.ru/%D0%BF%D1%80%D0%BE%D0%B4%D1%83%D0%BA%D1%82%D1%8B/%D0%BB%D1%8B%D0%B6%D0%BD%D0%B0%D1%8F-%D0%BA%D1%83%D1%80%D1%82%D0%BA%D0%B0-mico-%D1%81-%D0%BF%D1%80%D0%B8%D0%BD%D1%82%D0%BE%D0%BC/203-445-133_152_560.html"/>
    <hyperlink ref="A74" r:id="rId19" tooltip="Зимняя куртка - Karno" display="http://www.ticketoutdoor.ru/%D0%BF%D1%80%D0%BE%D0%B4%D1%83%D0%BA%D1%82%D1%8B/%D0%B7%D0%B8%D0%BC%D0%BD%D1%8F%D1%8F-%D0%BA%D1%83%D1%80%D1%82%D0%BA%D0%B0-karno/165-937-123_176_760.html"/>
    <hyperlink ref="A78" r:id="rId20" tooltip="Качественный зимний комбинезон для девочек - Othello" display="http://www.ticketoutdoor.ru/%D0%B4%D0%B5%D1%82%D1%81%D0%BA%D0%B0%D1%8F-%D0%BE%D0%B4%D0%B5%D0%B6%D0%B4%D0%B0/a%D0%BA%D1%86%D0%B8%D0%B8/%D0%BA%D0%B0%D0%BB%D0%B5%D0%BD%D0%B4%D0%B0%D1%80%D1%8C-%D0%B0%D0%B4%D0%B2%D0%B5%D0%BD%D1%82%D0%B0/%D0%BA%D0%B0%D1%87%D0%B5%D1%81%D1%82%D0%B2%D0%B5%D0%BD%D0%BD%D1%8B%D0%B9-%D0%B7%D0%B8%D0%BC%D0%BD%D0%B8%D0%B9-%D0%BA%D0%BE%D0%BC%D0%B1%D0%B8%D0%BD%D0%B5%D0%B7%D0%BE%D0%BD-%D0%B4%D0%BB%D1%8F-%D0%B4%D0%B5%D0%B2%D0%BE%D1%87%D0%B5%D0%BA---othello/126-377-143_98_6401-001.html"/>
    <hyperlink ref="A82" r:id="rId21" tooltip="Практичные лыжные брюки Kali" display="http://www.ticketoutdoor.ru/%D0%BF%D1%80%D0%BE%D0%B4%D1%83%D0%BA%D1%82%D1%8B/%D0%BF%D1%80%D0%B0%D0%BA%D1%82%D0%B8%D1%87%D0%BD%D1%8B%D0%B5-%D0%BB%D1%8B%D0%B6%D0%BD%D1%8B%D0%B5-%D0%B1%D1%80%D1%8E%D0%BA%D0%B8-kali/230-903-133_104_130.html"/>
    <hyperlink ref="A86" r:id="rId22" tooltip="Весенняя куртка «Ленни»" display="http://www.ticketoutdoor.ru/%D0%BF%D1%80%D0%BE%D0%B4%D1%83%D0%BA%D1%82%D1%8B/%D0%B2%D0%B5%D1%81%D0%B5%D0%BD%D0%BD%D1%8F%D1%8F-%D0%BA%D1%83%D1%80%D1%82%D0%BA%D0%B0-%C2%AB%D0%BB%D0%B5%D0%BD%D0%BD%D0%B8%C2%BB/123-199-131_104_597.html"/>
    <hyperlink ref="A90" r:id="rId23" tooltip="Брюки для защиты от непогоды - Kian" display="http://www.ticketoutdoor.ru/%D0%BF%D1%80%D0%BE%D0%B4%D1%83%D0%BA%D1%82%D1%8B/%D0%B1%D1%80%D1%8E%D0%BA%D0%B8-%D0%B4%D0%BB%D1%8F-%D0%B7%D0%B0%D1%89%D0%B8%D1%82%D1%8B-%D0%BE%D1%82-%D0%BD%D0%B5%D0%BF%D0%BE%D0%B3%D0%BE%D0%B4%D1%8B-kian/102-901-123_122_249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2014-12-26T16:15:56Z</dcterms:created>
  <dcterms:modified xsi:type="dcterms:W3CDTF">2014-12-29T19:03:21Z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