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9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'Лист1'!$A$1:$K$204</definedName>
  </definedNames>
  <calcPr fullCalcOnLoad="1" refMode="R1C1"/>
</workbook>
</file>

<file path=xl/sharedStrings.xml><?xml version="1.0" encoding="utf-8"?>
<sst xmlns="http://schemas.openxmlformats.org/spreadsheetml/2006/main" count="581" uniqueCount="194">
  <si>
    <t>УЗ</t>
  </si>
  <si>
    <t>Наименование</t>
  </si>
  <si>
    <t>Цена</t>
  </si>
  <si>
    <t>Цена с ОРГ%</t>
  </si>
  <si>
    <t>Итого</t>
  </si>
  <si>
    <t>Сдано</t>
  </si>
  <si>
    <t>Долг</t>
  </si>
  <si>
    <t>Мама Тины с Тимой</t>
  </si>
  <si>
    <t>Марка</t>
  </si>
  <si>
    <t>Квелли</t>
  </si>
  <si>
    <t xml:space="preserve">0152569 Бермуды, чёрный 007839 </t>
  </si>
  <si>
    <t>Размер</t>
  </si>
  <si>
    <t>0986445 Топ, розовый 563587</t>
  </si>
  <si>
    <t>S</t>
  </si>
  <si>
    <t xml:space="preserve">0418641 Ноч. сороч., бордовый 647297 </t>
  </si>
  <si>
    <t xml:space="preserve">36/38 </t>
  </si>
  <si>
    <t>Лариса2610</t>
  </si>
  <si>
    <t xml:space="preserve">0127832 Кофточка, 2 шт., фисташк.+бел. 692411 </t>
  </si>
  <si>
    <t>Лимонти</t>
  </si>
  <si>
    <t>Слипы с заниженной талией и кружевным поясом, цвет черный</t>
  </si>
  <si>
    <t>38/40</t>
  </si>
  <si>
    <t>Шт</t>
  </si>
  <si>
    <t>Носки 100% хлопок</t>
  </si>
  <si>
    <t>Колготки PRIMAVERA 40 ден из микрофибры</t>
  </si>
  <si>
    <t>Носки 100% хлопок, темные</t>
  </si>
  <si>
    <t>Колготки PRIMAVERA 40 ден из микрофибры, черные</t>
  </si>
  <si>
    <t>рубашка Aртикул 222190, цвет любой светлый</t>
  </si>
  <si>
    <t>44/180</t>
  </si>
  <si>
    <t xml:space="preserve">Боксеры 000100 </t>
  </si>
  <si>
    <t>neis</t>
  </si>
  <si>
    <t>стринги INCANTO 180036</t>
  </si>
  <si>
    <t>Транспортные</t>
  </si>
  <si>
    <t>*Ксю*</t>
  </si>
  <si>
    <t>7433063 ПОЛОТЕНЦЕ 740088 70X140</t>
  </si>
  <si>
    <t>70Х140</t>
  </si>
  <si>
    <t>6477285 НАБОР, 2 ЧАСТИ 647669 00</t>
  </si>
  <si>
    <t>az_dream</t>
  </si>
  <si>
    <t xml:space="preserve">Белье INCANTO комплект цветной Трусы стринги 3 шт. в упаковке </t>
  </si>
  <si>
    <t>М</t>
  </si>
  <si>
    <t>ПринцессаВкедах</t>
  </si>
  <si>
    <t>Слипы с заниженной талией и кружевным поясом</t>
  </si>
  <si>
    <t>36/38</t>
  </si>
  <si>
    <t>В*а*л*е*р*и*я</t>
  </si>
  <si>
    <t xml:space="preserve">0847692 Кофточка, молоч.-белый 848051 </t>
  </si>
  <si>
    <t>xxl</t>
  </si>
  <si>
    <t xml:space="preserve">0565566 Брюки, черный 611580 </t>
  </si>
  <si>
    <t>Eliz29</t>
  </si>
  <si>
    <t xml:space="preserve">носки 000019 </t>
  </si>
  <si>
    <t xml:space="preserve">джемпер 809300 </t>
  </si>
  <si>
    <t xml:space="preserve">колготки капрон Glamoir 000085 </t>
  </si>
  <si>
    <t xml:space="preserve">0478857 Кофточка-стрейч, желтый 623626 </t>
  </si>
  <si>
    <t xml:space="preserve">0566897 Топ в рубчик, бел./золотист. 022541 </t>
  </si>
  <si>
    <t>0932173 Юбка сливовый 651552</t>
  </si>
  <si>
    <t>Женюлечка</t>
  </si>
  <si>
    <t xml:space="preserve">0169808 Бикини, красный 524679 </t>
  </si>
  <si>
    <t xml:space="preserve">Ветровки Артикул 550004 </t>
  </si>
  <si>
    <t>XL</t>
  </si>
  <si>
    <t xml:space="preserve">Арт.2402904 Bottoner </t>
  </si>
  <si>
    <t>PINCODE. Артикул 058639, цвет черный</t>
  </si>
  <si>
    <t>Nataly Nov</t>
  </si>
  <si>
    <t xml:space="preserve">Белье INCANTO Майка /футболка цветные </t>
  </si>
  <si>
    <t xml:space="preserve">Колготки PRIMAVERA 40 ден из микрофибры. черные </t>
  </si>
  <si>
    <t xml:space="preserve">Артикул 350790, р-р 29, Испания, джинсы </t>
  </si>
  <si>
    <t>Носки 100% хлопок, черные</t>
  </si>
  <si>
    <t>Блузка Арт 109000</t>
  </si>
  <si>
    <t>Vesnyshka</t>
  </si>
  <si>
    <t>40/42</t>
  </si>
  <si>
    <t>Мирка</t>
  </si>
  <si>
    <t xml:space="preserve">0916881 2 нат. простыни,зеленый 535071 </t>
  </si>
  <si>
    <t>100/200</t>
  </si>
  <si>
    <t xml:space="preserve">0418641 Ноч. сороч., бордовый 861774 </t>
  </si>
  <si>
    <t>32/34</t>
  </si>
  <si>
    <t xml:space="preserve">9012956 ВОДОЛАЗКА, 2 ШТ. 901911 </t>
  </si>
  <si>
    <t>42/44</t>
  </si>
  <si>
    <t>Слипы с заниженной талией и кружевным поясом, белый</t>
  </si>
  <si>
    <t xml:space="preserve">Белье INCANTO Майка/футболка цветные </t>
  </si>
  <si>
    <t>иниша</t>
  </si>
  <si>
    <t>джемпер Состав 100% хлопок, артикул 809300</t>
  </si>
  <si>
    <t xml:space="preserve">мужские джинсы 170590 </t>
  </si>
  <si>
    <t>33/34</t>
  </si>
  <si>
    <t xml:space="preserve">Рубашка мужская, Арт.2402900 Lissandi </t>
  </si>
  <si>
    <t xml:space="preserve">Арт. 2221901 Император </t>
  </si>
  <si>
    <t>2509kra</t>
  </si>
  <si>
    <t>Бюст VIS-A-VIS , арт. 000150</t>
  </si>
  <si>
    <t>80В</t>
  </si>
  <si>
    <t xml:space="preserve">0880804 Брюки 7/8, бирюзовый 556664 </t>
  </si>
  <si>
    <t>6477285 НАБОР, 2 ЧАСТИ 647669</t>
  </si>
  <si>
    <t>#Irisha#</t>
  </si>
  <si>
    <t>Водолазка PINCODE. Артикул 058639 , красный</t>
  </si>
  <si>
    <t>Джемпер артикул 809300</t>
  </si>
  <si>
    <t>Шорты спортивные мужские</t>
  </si>
  <si>
    <t xml:space="preserve">Классический высокий стринг </t>
  </si>
  <si>
    <t xml:space="preserve">Рубашка с дл. руковом Арт.2402900 Lissandi </t>
  </si>
  <si>
    <t>43/186</t>
  </si>
  <si>
    <t>Слипы с заниженной талией и кружевным поясом, черный</t>
  </si>
  <si>
    <t>Мирка2</t>
  </si>
  <si>
    <t xml:space="preserve">0351838 2 нат.простыни, красный 907199 </t>
  </si>
  <si>
    <t xml:space="preserve">0585814 Бикини, черный 266476 </t>
  </si>
  <si>
    <t>Петрова</t>
  </si>
  <si>
    <t>блузка Арт 109000</t>
  </si>
  <si>
    <t xml:space="preserve">0674933 Кофточка,2 шт. абрикос. + бел. 673731 </t>
  </si>
  <si>
    <t xml:space="preserve">0127832 Кофточка, 2 шт., фисташк.+бел. 691867 </t>
  </si>
  <si>
    <t>Салфетка</t>
  </si>
  <si>
    <t>35Х35</t>
  </si>
  <si>
    <t>Бейсболки мужск. Maxval, арт 000087, хлопок</t>
  </si>
  <si>
    <t>Бейсболки женск. Maxval, арт 000087, хлопок</t>
  </si>
  <si>
    <t>Nadiinn</t>
  </si>
  <si>
    <t xml:space="preserve">4042198 набор, 10 частей 400964 </t>
  </si>
  <si>
    <t>Sane4ka22</t>
  </si>
  <si>
    <t>4774808 НАБОР, 8 ЧАСТЕЙ 474927</t>
  </si>
  <si>
    <t xml:space="preserve">0987074 Куртка синий 915719 </t>
  </si>
  <si>
    <t>Колготки Elite 20 /Daily 20. Плотность 20 DEN</t>
  </si>
  <si>
    <t xml:space="preserve">боксеры 000100 </t>
  </si>
  <si>
    <t>Блузка Артикул 777250</t>
  </si>
  <si>
    <t xml:space="preserve">Платье Арт. 012351 Pincod Россия </t>
  </si>
  <si>
    <t>sof_</t>
  </si>
  <si>
    <t xml:space="preserve">Артикул 057823 </t>
  </si>
  <si>
    <t xml:space="preserve">Полотенце лицевое </t>
  </si>
  <si>
    <t>50Х100</t>
  </si>
  <si>
    <t>elmian</t>
  </si>
  <si>
    <t>Ирочка17</t>
  </si>
  <si>
    <t xml:space="preserve">Арт.2402900 Lissandi </t>
  </si>
  <si>
    <t>altavik</t>
  </si>
  <si>
    <t>сорочка артикул 2402904 Bottoner</t>
  </si>
  <si>
    <t xml:space="preserve">Майка женская OVI артикул 000080 </t>
  </si>
  <si>
    <t>44/46</t>
  </si>
  <si>
    <t>белье NCANTO майка/футболка цветные</t>
  </si>
  <si>
    <t xml:space="preserve">Артикул 192409 блузка </t>
  </si>
  <si>
    <t>Бахаева</t>
  </si>
  <si>
    <t>Puf&amp;Pufochka</t>
  </si>
  <si>
    <t>татоа</t>
  </si>
  <si>
    <t xml:space="preserve">Белье INCANTO Майка+трусы+стринги цветные </t>
  </si>
  <si>
    <t>Яna</t>
  </si>
  <si>
    <t>джинсы жен. Артикул 350790</t>
  </si>
  <si>
    <t>olga6164</t>
  </si>
  <si>
    <t>Арт 109000</t>
  </si>
  <si>
    <t xml:space="preserve">Полотенце ручное </t>
  </si>
  <si>
    <t>35Х75</t>
  </si>
  <si>
    <t>Майка женская OVI арт 000080</t>
  </si>
  <si>
    <t>Sakura_mail</t>
  </si>
  <si>
    <t xml:space="preserve">Артикул 792205 </t>
  </si>
  <si>
    <t>Артикул 777250</t>
  </si>
  <si>
    <t xml:space="preserve">мама валя </t>
  </si>
  <si>
    <t>0478857- кофточка-632153</t>
  </si>
  <si>
    <t>0536725- кофточка-639146</t>
  </si>
  <si>
    <t>0643666- платье кор. с запахом- 742090</t>
  </si>
  <si>
    <t>МамаКиры</t>
  </si>
  <si>
    <t xml:space="preserve">Leno 4 ka </t>
  </si>
  <si>
    <t xml:space="preserve">0165611 Джинсы, коричневый 069335 </t>
  </si>
  <si>
    <t xml:space="preserve">2634798 НАБОР, 8 ЧАСТЕЙ 262118 </t>
  </si>
  <si>
    <t>Евгеш@</t>
  </si>
  <si>
    <t>Svetikkkk</t>
  </si>
  <si>
    <t>Белье INCANTO Майка/футболка цветные</t>
  </si>
  <si>
    <t xml:space="preserve">Купальник с попугаями </t>
  </si>
  <si>
    <t>SuperSonik</t>
  </si>
  <si>
    <t>AnnaSh</t>
  </si>
  <si>
    <t xml:space="preserve">mama_Lena </t>
  </si>
  <si>
    <t xml:space="preserve">0891897 Пижама 2шт., синий/песочный 027521 </t>
  </si>
  <si>
    <t>Helen_A</t>
  </si>
  <si>
    <t>pavlusha</t>
  </si>
  <si>
    <t>Lesyun</t>
  </si>
  <si>
    <t>МарINA</t>
  </si>
  <si>
    <t>Арт .2402902 Bottoner Рубашка муж.</t>
  </si>
  <si>
    <t xml:space="preserve">Свитер Состав 100% хлопок, артикул 802114 </t>
  </si>
  <si>
    <t>KOTOVA</t>
  </si>
  <si>
    <t>Состав 100% хлопок, артикул 105020</t>
  </si>
  <si>
    <t xml:space="preserve">Состав 100% хлопок, артикул 802114 </t>
  </si>
  <si>
    <t>80С</t>
  </si>
  <si>
    <t>Анютик 79</t>
  </si>
  <si>
    <t>80А</t>
  </si>
  <si>
    <t>Майка женская OVI арт 000080,</t>
  </si>
  <si>
    <t>eirnata</t>
  </si>
  <si>
    <t>Джинсы жен Артикул 350790</t>
  </si>
  <si>
    <t>светлана76</t>
  </si>
  <si>
    <t>Артикул 057823</t>
  </si>
  <si>
    <t>Артикул 350790</t>
  </si>
  <si>
    <t xml:space="preserve">Платок Италия, артикул 050150 </t>
  </si>
  <si>
    <t>90Х90</t>
  </si>
  <si>
    <t>Эластичные колготки SANPELLE-GRINO 70 ден</t>
  </si>
  <si>
    <t>Бейсболки Maxval, арт 000087, хлопок</t>
  </si>
  <si>
    <t>Ирринамо</t>
  </si>
  <si>
    <t xml:space="preserve">Спорт брюки VIS-A-VIS , арт 902000 </t>
  </si>
  <si>
    <t>Жеконя</t>
  </si>
  <si>
    <t xml:space="preserve">Футболка VIS-À-VIS мужская артикул 002485 </t>
  </si>
  <si>
    <t>ЮНОНА22</t>
  </si>
  <si>
    <t xml:space="preserve">Len-OK </t>
  </si>
  <si>
    <t>Бейсболки CANOE арт 000087</t>
  </si>
  <si>
    <t>Мирка1</t>
  </si>
  <si>
    <t>Мирка4</t>
  </si>
  <si>
    <t>сбер</t>
  </si>
  <si>
    <t>нал</t>
  </si>
  <si>
    <t>втб</t>
  </si>
  <si>
    <t xml:space="preserve">уточнить </t>
  </si>
  <si>
    <t>Общее МИРКА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</si>
</sst>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NumberFormat="1" applyFont="1" applyBorder="1" applyAlignment="1">
      <alignment horizontal="left"/>
    </xf>
    <xf numFmtId="0" fontId="29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5" fillId="0" borderId="10" xfId="42" applyBorder="1" applyAlignment="1" applyProtection="1">
      <alignment/>
      <protection/>
    </xf>
    <xf numFmtId="0" fontId="25" fillId="0" borderId="10" xfId="42" applyFill="1" applyBorder="1" applyAlignment="1" applyProtection="1">
      <alignment/>
      <protection/>
    </xf>
    <xf numFmtId="0" fontId="38" fillId="0" borderId="10" xfId="4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@" TargetMode="External" /><Relationship Id="rId2" Type="http://schemas.openxmlformats.org/officeDocument/2006/relationships/hyperlink" Target="mailto:&#1045;&#1074;&#1075;&#1077;&#1096;@" TargetMode="External" /><Relationship Id="rId3" Type="http://schemas.openxmlformats.org/officeDocument/2006/relationships/hyperlink" Target="mailto:&#1045;&#1074;&#1075;&#1077;&#1096;@" TargetMode="External" /><Relationship Id="rId4" Type="http://schemas.openxmlformats.org/officeDocument/2006/relationships/hyperlink" Target="mailto:&#1045;&#1074;&#1075;&#1077;&#1096;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19.140625" style="0" bestFit="1" customWidth="1"/>
    <col min="2" max="2" width="9.140625" style="0" bestFit="1" customWidth="1"/>
    <col min="3" max="3" width="46.7109375" style="0" customWidth="1"/>
    <col min="4" max="4" width="9.140625" style="4" customWidth="1"/>
    <col min="5" max="5" width="9.140625" style="2" customWidth="1"/>
    <col min="6" max="6" width="9.140625" style="1" customWidth="1"/>
    <col min="7" max="7" width="12.421875" style="1" bestFit="1" customWidth="1"/>
    <col min="8" max="8" width="16.57421875" style="1" bestFit="1" customWidth="1"/>
    <col min="9" max="11" width="9.7109375" style="1" bestFit="1" customWidth="1"/>
  </cols>
  <sheetData>
    <row r="1" spans="1:11" s="3" customFormat="1" ht="15">
      <c r="A1" s="6" t="s">
        <v>0</v>
      </c>
      <c r="B1" s="6" t="s">
        <v>8</v>
      </c>
      <c r="C1" s="6" t="s">
        <v>1</v>
      </c>
      <c r="D1" s="7" t="s">
        <v>11</v>
      </c>
      <c r="E1" s="8" t="s">
        <v>21</v>
      </c>
      <c r="F1" s="9" t="s">
        <v>2</v>
      </c>
      <c r="G1" s="9" t="s">
        <v>3</v>
      </c>
      <c r="H1" s="9" t="s">
        <v>31</v>
      </c>
      <c r="I1" s="9" t="s">
        <v>4</v>
      </c>
      <c r="J1" s="9" t="s">
        <v>5</v>
      </c>
      <c r="K1" s="9" t="s">
        <v>6</v>
      </c>
    </row>
    <row r="2" spans="1:11" ht="15">
      <c r="A2" s="14" t="s">
        <v>87</v>
      </c>
      <c r="B2" s="10" t="s">
        <v>18</v>
      </c>
      <c r="C2" s="10" t="s">
        <v>88</v>
      </c>
      <c r="D2" s="11">
        <v>52</v>
      </c>
      <c r="E2" s="16">
        <v>1</v>
      </c>
      <c r="F2" s="13">
        <v>170</v>
      </c>
      <c r="G2" s="17">
        <f>F2*1.15*E2</f>
        <v>195.49999999999997</v>
      </c>
      <c r="H2" s="17">
        <f>2.5*E2</f>
        <v>2.5</v>
      </c>
      <c r="I2" s="13"/>
      <c r="J2" s="13"/>
      <c r="K2" s="13"/>
    </row>
    <row r="3" spans="1:11" ht="15">
      <c r="A3" s="14" t="s">
        <v>87</v>
      </c>
      <c r="B3" s="10" t="s">
        <v>18</v>
      </c>
      <c r="C3" s="10" t="s">
        <v>89</v>
      </c>
      <c r="D3" s="11">
        <v>52</v>
      </c>
      <c r="E3" s="16">
        <v>1</v>
      </c>
      <c r="F3" s="13">
        <v>160</v>
      </c>
      <c r="G3" s="17">
        <f>F3*1.15*E3</f>
        <v>184</v>
      </c>
      <c r="H3" s="17">
        <f>2.5*E3</f>
        <v>2.5</v>
      </c>
      <c r="I3" s="13"/>
      <c r="J3" s="13"/>
      <c r="K3" s="13"/>
    </row>
    <row r="4" spans="1:11" ht="15">
      <c r="A4" s="14" t="s">
        <v>87</v>
      </c>
      <c r="B4" s="10" t="s">
        <v>18</v>
      </c>
      <c r="C4" s="10" t="s">
        <v>91</v>
      </c>
      <c r="D4" s="11" t="s">
        <v>41</v>
      </c>
      <c r="E4" s="16">
        <v>1</v>
      </c>
      <c r="F4" s="13">
        <v>35</v>
      </c>
      <c r="G4" s="17">
        <f>F4*1.15*E4</f>
        <v>40.25</v>
      </c>
      <c r="H4" s="17">
        <f>2.5*E4</f>
        <v>2.5</v>
      </c>
      <c r="I4" s="13"/>
      <c r="J4" s="13"/>
      <c r="K4" s="13"/>
    </row>
    <row r="5" spans="1:11" s="3" customFormat="1" ht="15">
      <c r="A5" s="14" t="s">
        <v>87</v>
      </c>
      <c r="B5" s="10" t="s">
        <v>18</v>
      </c>
      <c r="C5" s="10" t="s">
        <v>92</v>
      </c>
      <c r="D5" s="11" t="s">
        <v>93</v>
      </c>
      <c r="E5" s="16">
        <v>1</v>
      </c>
      <c r="F5" s="13">
        <v>140</v>
      </c>
      <c r="G5" s="17">
        <f>F5*1.15*E5</f>
        <v>161</v>
      </c>
      <c r="H5" s="17">
        <f>2.5*E5</f>
        <v>2.5</v>
      </c>
      <c r="I5" s="13"/>
      <c r="J5" s="13"/>
      <c r="K5" s="13"/>
    </row>
    <row r="6" spans="1:11" ht="15">
      <c r="A6" s="14" t="s">
        <v>87</v>
      </c>
      <c r="B6" s="10" t="s">
        <v>18</v>
      </c>
      <c r="C6" s="10" t="s">
        <v>74</v>
      </c>
      <c r="D6" s="11" t="s">
        <v>20</v>
      </c>
      <c r="E6" s="16">
        <v>1</v>
      </c>
      <c r="F6" s="13">
        <v>35</v>
      </c>
      <c r="G6" s="17">
        <f>F6*1.15*E6</f>
        <v>40.25</v>
      </c>
      <c r="H6" s="17">
        <f>2.5*E6</f>
        <v>2.5</v>
      </c>
      <c r="I6" s="13"/>
      <c r="J6" s="13"/>
      <c r="K6" s="13"/>
    </row>
    <row r="7" spans="1:11" ht="15">
      <c r="A7" s="14" t="s">
        <v>87</v>
      </c>
      <c r="B7" s="10" t="s">
        <v>18</v>
      </c>
      <c r="C7" s="10" t="s">
        <v>94</v>
      </c>
      <c r="D7" s="11" t="s">
        <v>20</v>
      </c>
      <c r="E7" s="16">
        <v>1</v>
      </c>
      <c r="F7" s="13">
        <v>35</v>
      </c>
      <c r="G7" s="17">
        <f>F7*1.15*E7</f>
        <v>40.25</v>
      </c>
      <c r="H7" s="17">
        <f>2.5*E7</f>
        <v>2.5</v>
      </c>
      <c r="I7" s="13"/>
      <c r="J7" s="13"/>
      <c r="K7" s="13"/>
    </row>
    <row r="8" spans="1:11" ht="15">
      <c r="A8" s="14" t="s">
        <v>87</v>
      </c>
      <c r="B8" s="10" t="s">
        <v>18</v>
      </c>
      <c r="C8" s="10" t="s">
        <v>90</v>
      </c>
      <c r="D8" s="11">
        <v>50</v>
      </c>
      <c r="E8" s="16">
        <v>1</v>
      </c>
      <c r="F8" s="13">
        <v>75</v>
      </c>
      <c r="G8" s="17">
        <f>F8*1.15*E8</f>
        <v>86.25</v>
      </c>
      <c r="H8" s="17">
        <f>2.5*E8</f>
        <v>2.5</v>
      </c>
      <c r="I8" s="13"/>
      <c r="J8" s="13"/>
      <c r="K8" s="13"/>
    </row>
    <row r="9" spans="1:11" ht="15">
      <c r="A9" s="6" t="s">
        <v>87</v>
      </c>
      <c r="B9" s="6"/>
      <c r="C9" s="6"/>
      <c r="D9" s="7"/>
      <c r="E9" s="8"/>
      <c r="F9" s="9"/>
      <c r="G9" s="9"/>
      <c r="H9" s="9"/>
      <c r="I9" s="9">
        <f>SUM(G2:G8,H2:H8)</f>
        <v>765</v>
      </c>
      <c r="J9" s="9">
        <v>0</v>
      </c>
      <c r="K9" s="9">
        <f>I9-J9</f>
        <v>765</v>
      </c>
    </row>
    <row r="10" spans="1:11" ht="15">
      <c r="A10" s="10" t="s">
        <v>32</v>
      </c>
      <c r="B10" s="10" t="s">
        <v>9</v>
      </c>
      <c r="C10" s="10" t="s">
        <v>33</v>
      </c>
      <c r="D10" s="11" t="s">
        <v>34</v>
      </c>
      <c r="E10" s="12">
        <v>1</v>
      </c>
      <c r="F10" s="13">
        <v>272</v>
      </c>
      <c r="G10" s="13">
        <f>F10*1.15*E10</f>
        <v>312.79999999999995</v>
      </c>
      <c r="H10" s="13">
        <f>2.5*E10</f>
        <v>2.5</v>
      </c>
      <c r="I10" s="13"/>
      <c r="J10" s="13"/>
      <c r="K10" s="13"/>
    </row>
    <row r="11" spans="1:11" ht="15">
      <c r="A11" s="10" t="s">
        <v>32</v>
      </c>
      <c r="B11" s="14" t="s">
        <v>9</v>
      </c>
      <c r="C11" s="14" t="s">
        <v>35</v>
      </c>
      <c r="D11" s="15">
        <v>0</v>
      </c>
      <c r="E11" s="16">
        <v>1</v>
      </c>
      <c r="F11" s="17">
        <v>272</v>
      </c>
      <c r="G11" s="17">
        <f>F11*1.15*E11</f>
        <v>312.79999999999995</v>
      </c>
      <c r="H11" s="17">
        <f>2.5*E11</f>
        <v>2.5</v>
      </c>
      <c r="I11" s="17"/>
      <c r="J11" s="17"/>
      <c r="K11" s="17"/>
    </row>
    <row r="12" spans="1:12" s="3" customFormat="1" ht="15">
      <c r="A12" s="6" t="s">
        <v>32</v>
      </c>
      <c r="B12" s="6"/>
      <c r="C12" s="6"/>
      <c r="D12" s="7"/>
      <c r="E12" s="8"/>
      <c r="F12" s="9"/>
      <c r="G12" s="9"/>
      <c r="H12" s="9"/>
      <c r="I12" s="9">
        <f>G10+G11+H10+H11</f>
        <v>630.5999999999999</v>
      </c>
      <c r="J12" s="9">
        <v>650</v>
      </c>
      <c r="K12" s="9">
        <f>I12-J12</f>
        <v>-19.40000000000009</v>
      </c>
      <c r="L12" s="3" t="s">
        <v>189</v>
      </c>
    </row>
    <row r="13" spans="1:11" ht="15">
      <c r="A13" s="14" t="s">
        <v>82</v>
      </c>
      <c r="B13" s="10" t="s">
        <v>18</v>
      </c>
      <c r="C13" s="10" t="s">
        <v>75</v>
      </c>
      <c r="D13" s="11">
        <v>4</v>
      </c>
      <c r="E13" s="16">
        <v>1</v>
      </c>
      <c r="F13" s="13">
        <v>55</v>
      </c>
      <c r="G13" s="17">
        <f>F13*1.15*E13</f>
        <v>63.24999999999999</v>
      </c>
      <c r="H13" s="17">
        <f>2.5*E13</f>
        <v>2.5</v>
      </c>
      <c r="I13" s="13"/>
      <c r="J13" s="13"/>
      <c r="K13" s="13"/>
    </row>
    <row r="14" spans="1:11" s="3" customFormat="1" ht="15">
      <c r="A14" s="14" t="s">
        <v>82</v>
      </c>
      <c r="B14" s="10" t="s">
        <v>18</v>
      </c>
      <c r="C14" s="10" t="s">
        <v>83</v>
      </c>
      <c r="D14" s="11" t="s">
        <v>84</v>
      </c>
      <c r="E14" s="16">
        <v>2</v>
      </c>
      <c r="F14" s="13">
        <v>65</v>
      </c>
      <c r="G14" s="17">
        <f>F14*1.15*E14</f>
        <v>149.5</v>
      </c>
      <c r="H14" s="17">
        <f>2.5*E14</f>
        <v>5</v>
      </c>
      <c r="I14" s="13"/>
      <c r="J14" s="13"/>
      <c r="K14" s="13"/>
    </row>
    <row r="15" spans="1:12" ht="15">
      <c r="A15" s="6" t="s">
        <v>82</v>
      </c>
      <c r="B15" s="6"/>
      <c r="C15" s="6"/>
      <c r="D15" s="7"/>
      <c r="E15" s="8"/>
      <c r="F15" s="9"/>
      <c r="G15" s="9"/>
      <c r="H15" s="9"/>
      <c r="I15" s="9">
        <f>SUM(G13:G14,H13:H14)</f>
        <v>220.25</v>
      </c>
      <c r="J15" s="9">
        <v>210</v>
      </c>
      <c r="K15" s="9">
        <f>I15-J15</f>
        <v>10.25</v>
      </c>
      <c r="L15" t="s">
        <v>190</v>
      </c>
    </row>
    <row r="16" spans="1:11" s="5" customFormat="1" ht="15">
      <c r="A16" s="14" t="s">
        <v>122</v>
      </c>
      <c r="B16" s="10" t="s">
        <v>18</v>
      </c>
      <c r="C16" s="14" t="s">
        <v>127</v>
      </c>
      <c r="D16" s="11">
        <v>44</v>
      </c>
      <c r="E16" s="16">
        <v>1</v>
      </c>
      <c r="F16" s="13">
        <v>170</v>
      </c>
      <c r="G16" s="17">
        <f>F16*1.15*E16</f>
        <v>195.49999999999997</v>
      </c>
      <c r="H16" s="17">
        <f>2.5*E16</f>
        <v>2.5</v>
      </c>
      <c r="I16" s="13"/>
      <c r="J16" s="13"/>
      <c r="K16" s="13"/>
    </row>
    <row r="17" spans="1:11" s="3" customFormat="1" ht="15">
      <c r="A17" s="14" t="s">
        <v>122</v>
      </c>
      <c r="B17" s="10" t="s">
        <v>18</v>
      </c>
      <c r="C17" s="14" t="s">
        <v>126</v>
      </c>
      <c r="D17" s="11" t="s">
        <v>125</v>
      </c>
      <c r="E17" s="16">
        <v>2</v>
      </c>
      <c r="F17" s="13">
        <v>55</v>
      </c>
      <c r="G17" s="17">
        <f>F17*1.15*E17</f>
        <v>126.49999999999999</v>
      </c>
      <c r="H17" s="17">
        <f>2.5*E17</f>
        <v>5</v>
      </c>
      <c r="I17" s="13"/>
      <c r="J17" s="13"/>
      <c r="K17" s="13"/>
    </row>
    <row r="18" spans="1:11" ht="15">
      <c r="A18" s="14" t="s">
        <v>122</v>
      </c>
      <c r="B18" s="10" t="s">
        <v>18</v>
      </c>
      <c r="C18" s="14" t="s">
        <v>124</v>
      </c>
      <c r="D18" s="15" t="s">
        <v>125</v>
      </c>
      <c r="E18" s="16">
        <v>2</v>
      </c>
      <c r="F18" s="17">
        <v>35</v>
      </c>
      <c r="G18" s="17">
        <f>F18*1.15*E18</f>
        <v>80.5</v>
      </c>
      <c r="H18" s="17">
        <f>2.5*E18</f>
        <v>5</v>
      </c>
      <c r="I18" s="17"/>
      <c r="J18" s="17"/>
      <c r="K18" s="17"/>
    </row>
    <row r="19" spans="1:11" s="3" customFormat="1" ht="15">
      <c r="A19" s="14" t="s">
        <v>122</v>
      </c>
      <c r="B19" s="10" t="s">
        <v>18</v>
      </c>
      <c r="C19" s="10" t="s">
        <v>102</v>
      </c>
      <c r="D19" s="11" t="s">
        <v>103</v>
      </c>
      <c r="E19" s="16">
        <v>10</v>
      </c>
      <c r="F19" s="13">
        <v>10</v>
      </c>
      <c r="G19" s="17">
        <f>F19*1.15*E19</f>
        <v>115</v>
      </c>
      <c r="H19" s="17">
        <f>2.5*E19</f>
        <v>25</v>
      </c>
      <c r="I19" s="13"/>
      <c r="J19" s="13"/>
      <c r="K19" s="13"/>
    </row>
    <row r="20" spans="1:11" ht="15">
      <c r="A20" s="14" t="s">
        <v>122</v>
      </c>
      <c r="B20" s="10" t="s">
        <v>18</v>
      </c>
      <c r="C20" s="10" t="s">
        <v>123</v>
      </c>
      <c r="D20" s="11">
        <v>42</v>
      </c>
      <c r="E20" s="12">
        <v>1</v>
      </c>
      <c r="F20" s="13">
        <v>140</v>
      </c>
      <c r="G20" s="17">
        <f>F20*1.15*E20</f>
        <v>161</v>
      </c>
      <c r="H20" s="17">
        <f>2.5*E20</f>
        <v>2.5</v>
      </c>
      <c r="I20" s="13"/>
      <c r="J20" s="13"/>
      <c r="K20" s="13"/>
    </row>
    <row r="21" spans="1:11" ht="15">
      <c r="A21" s="6" t="s">
        <v>122</v>
      </c>
      <c r="B21" s="6"/>
      <c r="C21" s="6"/>
      <c r="D21" s="7"/>
      <c r="E21" s="8"/>
      <c r="F21" s="9"/>
      <c r="G21" s="9"/>
      <c r="H21" s="9"/>
      <c r="I21" s="9">
        <f>SUM(G16:G20,H16:H20)</f>
        <v>718.5</v>
      </c>
      <c r="J21" s="9">
        <v>0</v>
      </c>
      <c r="K21" s="9">
        <f>I21-J21</f>
        <v>718.5</v>
      </c>
    </row>
    <row r="22" spans="1:11" ht="15">
      <c r="A22" s="10" t="s">
        <v>155</v>
      </c>
      <c r="B22" s="10" t="s">
        <v>18</v>
      </c>
      <c r="C22" s="10" t="s">
        <v>40</v>
      </c>
      <c r="D22" s="11" t="s">
        <v>73</v>
      </c>
      <c r="E22" s="12">
        <v>1</v>
      </c>
      <c r="F22" s="13">
        <v>35</v>
      </c>
      <c r="G22" s="17">
        <f>F22*1.15*E22</f>
        <v>40.25</v>
      </c>
      <c r="H22" s="17">
        <f>2.5*E22</f>
        <v>2.5</v>
      </c>
      <c r="I22" s="13"/>
      <c r="J22" s="13"/>
      <c r="K22" s="13"/>
    </row>
    <row r="23" spans="1:11" s="5" customFormat="1" ht="15">
      <c r="A23" s="6" t="s">
        <v>155</v>
      </c>
      <c r="B23" s="6"/>
      <c r="C23" s="6"/>
      <c r="D23" s="7"/>
      <c r="E23" s="8"/>
      <c r="F23" s="9"/>
      <c r="G23" s="9"/>
      <c r="H23" s="9"/>
      <c r="I23" s="9">
        <f>SUM(G22,H22)</f>
        <v>42.75</v>
      </c>
      <c r="J23" s="9">
        <v>0</v>
      </c>
      <c r="K23" s="9">
        <f>I23-J23</f>
        <v>42.75</v>
      </c>
    </row>
    <row r="24" spans="1:11" s="3" customFormat="1" ht="15">
      <c r="A24" s="10" t="s">
        <v>36</v>
      </c>
      <c r="B24" s="10" t="s">
        <v>18</v>
      </c>
      <c r="C24" s="14" t="s">
        <v>37</v>
      </c>
      <c r="D24" s="11" t="s">
        <v>38</v>
      </c>
      <c r="E24" s="16">
        <v>3</v>
      </c>
      <c r="F24" s="13">
        <v>102.5</v>
      </c>
      <c r="G24" s="17">
        <f>F24*1.15*E24</f>
        <v>353.62499999999994</v>
      </c>
      <c r="H24" s="17">
        <f>2.5*E24</f>
        <v>7.5</v>
      </c>
      <c r="I24" s="13"/>
      <c r="J24" s="13"/>
      <c r="K24" s="13"/>
    </row>
    <row r="25" spans="1:11" ht="15">
      <c r="A25" s="6" t="s">
        <v>36</v>
      </c>
      <c r="B25" s="6"/>
      <c r="C25" s="6"/>
      <c r="D25" s="7"/>
      <c r="E25" s="8"/>
      <c r="F25" s="9"/>
      <c r="G25" s="9"/>
      <c r="H25" s="9"/>
      <c r="I25" s="9">
        <f>G24+H24</f>
        <v>361.12499999999994</v>
      </c>
      <c r="J25" s="9">
        <v>0</v>
      </c>
      <c r="K25" s="9">
        <f>I25-J25</f>
        <v>361.12499999999994</v>
      </c>
    </row>
    <row r="26" spans="1:11" ht="15">
      <c r="A26" s="14" t="s">
        <v>171</v>
      </c>
      <c r="B26" s="10" t="s">
        <v>18</v>
      </c>
      <c r="C26" s="10" t="s">
        <v>172</v>
      </c>
      <c r="D26" s="11">
        <v>29</v>
      </c>
      <c r="E26" s="12">
        <v>1</v>
      </c>
      <c r="F26" s="13">
        <v>360</v>
      </c>
      <c r="G26" s="17">
        <f>F26*1.15*E26</f>
        <v>413.99999999999994</v>
      </c>
      <c r="H26" s="17">
        <f>2.5*E26</f>
        <v>2.5</v>
      </c>
      <c r="I26" s="13"/>
      <c r="J26" s="13"/>
      <c r="K26" s="13"/>
    </row>
    <row r="27" spans="1:11" ht="15">
      <c r="A27" s="6" t="s">
        <v>171</v>
      </c>
      <c r="B27" s="6"/>
      <c r="C27" s="6"/>
      <c r="D27" s="7"/>
      <c r="E27" s="8"/>
      <c r="F27" s="9"/>
      <c r="G27" s="9"/>
      <c r="H27" s="9"/>
      <c r="I27" s="9">
        <f>SUM(G26,H26)</f>
        <v>416.49999999999994</v>
      </c>
      <c r="J27" s="9">
        <v>0</v>
      </c>
      <c r="K27" s="9">
        <f>I27-J27</f>
        <v>416.49999999999994</v>
      </c>
    </row>
    <row r="28" spans="1:11" ht="15">
      <c r="A28" s="14" t="s">
        <v>46</v>
      </c>
      <c r="B28" s="14" t="s">
        <v>9</v>
      </c>
      <c r="C28" s="10" t="s">
        <v>50</v>
      </c>
      <c r="D28" s="11">
        <v>40</v>
      </c>
      <c r="E28" s="16">
        <v>1</v>
      </c>
      <c r="F28" s="13">
        <v>234.15</v>
      </c>
      <c r="G28" s="17">
        <f>F28*1.15*E28</f>
        <v>269.2725</v>
      </c>
      <c r="H28" s="17">
        <f>2.5*E28</f>
        <v>2.5</v>
      </c>
      <c r="I28" s="13"/>
      <c r="J28" s="13"/>
      <c r="K28" s="13"/>
    </row>
    <row r="29" spans="1:11" ht="15">
      <c r="A29" s="14" t="s">
        <v>46</v>
      </c>
      <c r="B29" s="14" t="s">
        <v>9</v>
      </c>
      <c r="C29" s="10" t="s">
        <v>51</v>
      </c>
      <c r="D29" s="11">
        <v>40</v>
      </c>
      <c r="E29" s="16">
        <v>1</v>
      </c>
      <c r="F29" s="13">
        <v>206.7</v>
      </c>
      <c r="G29" s="17">
        <f>F29*1.15*E29</f>
        <v>237.70499999999996</v>
      </c>
      <c r="H29" s="17">
        <f>2.5*E29</f>
        <v>2.5</v>
      </c>
      <c r="I29" s="13"/>
      <c r="J29" s="13"/>
      <c r="K29" s="13"/>
    </row>
    <row r="30" spans="1:11" ht="15">
      <c r="A30" s="14" t="s">
        <v>46</v>
      </c>
      <c r="B30" s="14" t="s">
        <v>9</v>
      </c>
      <c r="C30" s="10" t="s">
        <v>52</v>
      </c>
      <c r="D30" s="11">
        <v>40</v>
      </c>
      <c r="E30" s="16">
        <v>1</v>
      </c>
      <c r="F30" s="13">
        <v>330</v>
      </c>
      <c r="G30" s="17">
        <f>F30*1.15*E30</f>
        <v>379.49999999999994</v>
      </c>
      <c r="H30" s="17">
        <f>2.5*E30</f>
        <v>2.5</v>
      </c>
      <c r="I30" s="13"/>
      <c r="J30" s="13"/>
      <c r="K30" s="13"/>
    </row>
    <row r="31" spans="1:11" s="3" customFormat="1" ht="15">
      <c r="A31" s="14" t="s">
        <v>46</v>
      </c>
      <c r="B31" s="10" t="s">
        <v>18</v>
      </c>
      <c r="C31" s="10" t="s">
        <v>141</v>
      </c>
      <c r="D31" s="11">
        <v>48</v>
      </c>
      <c r="E31" s="16">
        <v>1</v>
      </c>
      <c r="F31" s="13">
        <v>150</v>
      </c>
      <c r="G31" s="17">
        <f>F31*1.15*E31</f>
        <v>172.5</v>
      </c>
      <c r="H31" s="17">
        <f>2.5*E31</f>
        <v>2.5</v>
      </c>
      <c r="I31" s="13"/>
      <c r="J31" s="13"/>
      <c r="K31" s="13"/>
    </row>
    <row r="32" spans="1:11" ht="15">
      <c r="A32" s="14" t="s">
        <v>46</v>
      </c>
      <c r="B32" s="10" t="s">
        <v>18</v>
      </c>
      <c r="C32" s="10" t="s">
        <v>140</v>
      </c>
      <c r="D32" s="11">
        <v>48</v>
      </c>
      <c r="E32" s="16">
        <v>1</v>
      </c>
      <c r="F32" s="13">
        <v>200</v>
      </c>
      <c r="G32" s="17">
        <f>F32*1.15*E32</f>
        <v>229.99999999999997</v>
      </c>
      <c r="H32" s="17">
        <f>2.5*E32</f>
        <v>2.5</v>
      </c>
      <c r="I32" s="13"/>
      <c r="J32" s="13"/>
      <c r="K32" s="13"/>
    </row>
    <row r="33" spans="1:11" ht="15">
      <c r="A33" s="14" t="s">
        <v>46</v>
      </c>
      <c r="B33" s="10" t="s">
        <v>18</v>
      </c>
      <c r="C33" s="10" t="s">
        <v>48</v>
      </c>
      <c r="D33" s="11">
        <v>46</v>
      </c>
      <c r="E33" s="16">
        <v>1</v>
      </c>
      <c r="F33" s="13">
        <v>160</v>
      </c>
      <c r="G33" s="17">
        <f>F33*1.15*E33</f>
        <v>184</v>
      </c>
      <c r="H33" s="17">
        <f>2.5*E33</f>
        <v>2.5</v>
      </c>
      <c r="I33" s="13"/>
      <c r="J33" s="13"/>
      <c r="K33" s="13"/>
    </row>
    <row r="34" spans="1:11" ht="15">
      <c r="A34" s="14" t="s">
        <v>46</v>
      </c>
      <c r="B34" s="10" t="s">
        <v>18</v>
      </c>
      <c r="C34" s="10" t="s">
        <v>49</v>
      </c>
      <c r="D34" s="11">
        <v>4</v>
      </c>
      <c r="E34" s="16">
        <v>2</v>
      </c>
      <c r="F34" s="13">
        <v>54</v>
      </c>
      <c r="G34" s="17">
        <f>F34*1.15*E34</f>
        <v>124.19999999999999</v>
      </c>
      <c r="H34" s="17">
        <f>2.5*E34</f>
        <v>5</v>
      </c>
      <c r="I34" s="13"/>
      <c r="J34" s="13"/>
      <c r="K34" s="13"/>
    </row>
    <row r="35" spans="1:11" ht="15">
      <c r="A35" s="14" t="s">
        <v>46</v>
      </c>
      <c r="B35" s="10" t="s">
        <v>18</v>
      </c>
      <c r="C35" s="10" t="s">
        <v>47</v>
      </c>
      <c r="D35" s="11">
        <v>25</v>
      </c>
      <c r="E35" s="16">
        <v>10</v>
      </c>
      <c r="F35" s="13">
        <v>10</v>
      </c>
      <c r="G35" s="17">
        <f>F35*1.15*E35</f>
        <v>115</v>
      </c>
      <c r="H35" s="17">
        <f>2.5*E35</f>
        <v>25</v>
      </c>
      <c r="I35" s="13"/>
      <c r="J35" s="13"/>
      <c r="K35" s="13"/>
    </row>
    <row r="36" spans="1:11" s="3" customFormat="1" ht="15">
      <c r="A36" s="14" t="s">
        <v>46</v>
      </c>
      <c r="B36" s="10" t="s">
        <v>18</v>
      </c>
      <c r="C36" s="10" t="s">
        <v>40</v>
      </c>
      <c r="D36" s="11">
        <v>42</v>
      </c>
      <c r="E36" s="16">
        <v>3</v>
      </c>
      <c r="F36" s="13">
        <v>35</v>
      </c>
      <c r="G36" s="17">
        <f>F36*1.15*E36</f>
        <v>120.75</v>
      </c>
      <c r="H36" s="17">
        <f>2.5*E36</f>
        <v>7.5</v>
      </c>
      <c r="I36" s="13"/>
      <c r="J36" s="13"/>
      <c r="K36" s="13"/>
    </row>
    <row r="37" spans="1:12" ht="15">
      <c r="A37" s="6" t="s">
        <v>46</v>
      </c>
      <c r="B37" s="6"/>
      <c r="C37" s="6"/>
      <c r="D37" s="7"/>
      <c r="E37" s="8"/>
      <c r="F37" s="9"/>
      <c r="G37" s="9"/>
      <c r="H37" s="9"/>
      <c r="I37" s="9">
        <f>SUM(G28:G36,H28:H36)</f>
        <v>1885.4275</v>
      </c>
      <c r="J37" s="9">
        <v>887</v>
      </c>
      <c r="K37" s="9">
        <f>I37-J37</f>
        <v>998.4275</v>
      </c>
      <c r="L37" t="s">
        <v>189</v>
      </c>
    </row>
    <row r="38" spans="1:11" ht="15">
      <c r="A38" s="14" t="s">
        <v>119</v>
      </c>
      <c r="B38" s="10" t="s">
        <v>18</v>
      </c>
      <c r="C38" s="14" t="s">
        <v>40</v>
      </c>
      <c r="D38" s="11" t="s">
        <v>73</v>
      </c>
      <c r="E38" s="16">
        <v>2</v>
      </c>
      <c r="F38" s="13">
        <v>35</v>
      </c>
      <c r="G38" s="17">
        <f>F38*1.15*E38</f>
        <v>80.5</v>
      </c>
      <c r="H38" s="17">
        <f>2.5*E38</f>
        <v>5</v>
      </c>
      <c r="I38" s="13"/>
      <c r="J38" s="13"/>
      <c r="K38" s="13"/>
    </row>
    <row r="39" spans="1:11" ht="15">
      <c r="A39" s="6" t="s">
        <v>119</v>
      </c>
      <c r="B39" s="6"/>
      <c r="C39" s="6"/>
      <c r="D39" s="7"/>
      <c r="E39" s="8"/>
      <c r="F39" s="9"/>
      <c r="G39" s="9"/>
      <c r="H39" s="9"/>
      <c r="I39" s="9">
        <f>SUM(G38,H38)</f>
        <v>85.5</v>
      </c>
      <c r="J39" s="9">
        <v>0</v>
      </c>
      <c r="K39" s="9">
        <f>I39-J39</f>
        <v>85.5</v>
      </c>
    </row>
    <row r="40" spans="1:11" ht="15">
      <c r="A40" s="14" t="s">
        <v>158</v>
      </c>
      <c r="B40" s="10" t="s">
        <v>18</v>
      </c>
      <c r="C40" s="10" t="s">
        <v>22</v>
      </c>
      <c r="D40" s="11">
        <v>41</v>
      </c>
      <c r="E40" s="12">
        <v>3</v>
      </c>
      <c r="F40" s="13">
        <v>10</v>
      </c>
      <c r="G40" s="17">
        <f>F40*1.15*E40</f>
        <v>34.5</v>
      </c>
      <c r="H40" s="17">
        <f>2.5*E40</f>
        <v>7.5</v>
      </c>
      <c r="I40" s="17"/>
      <c r="J40" s="17"/>
      <c r="K40" s="17"/>
    </row>
    <row r="41" spans="1:11" ht="15">
      <c r="A41" s="10" t="s">
        <v>158</v>
      </c>
      <c r="B41" s="10" t="s">
        <v>18</v>
      </c>
      <c r="C41" s="10" t="s">
        <v>40</v>
      </c>
      <c r="D41" s="11" t="s">
        <v>66</v>
      </c>
      <c r="E41" s="12">
        <v>2</v>
      </c>
      <c r="F41" s="13">
        <v>35</v>
      </c>
      <c r="G41" s="17">
        <f>F41*1.15*E41</f>
        <v>80.5</v>
      </c>
      <c r="H41" s="17">
        <f>2.5*E41</f>
        <v>5</v>
      </c>
      <c r="I41" s="13"/>
      <c r="J41" s="13"/>
      <c r="K41" s="13"/>
    </row>
    <row r="42" spans="1:11" ht="15">
      <c r="A42" s="6" t="s">
        <v>158</v>
      </c>
      <c r="B42" s="6"/>
      <c r="C42" s="6"/>
      <c r="D42" s="7"/>
      <c r="E42" s="8"/>
      <c r="F42" s="9"/>
      <c r="G42" s="9"/>
      <c r="H42" s="9"/>
      <c r="I42" s="9">
        <f>SUM(G40:G41,H40:H41)</f>
        <v>127.5</v>
      </c>
      <c r="J42" s="9">
        <v>0</v>
      </c>
      <c r="K42" s="9">
        <f>I42-J42</f>
        <v>127.5</v>
      </c>
    </row>
    <row r="43" spans="1:11" s="3" customFormat="1" ht="15">
      <c r="A43" s="14" t="s">
        <v>164</v>
      </c>
      <c r="B43" s="10" t="s">
        <v>18</v>
      </c>
      <c r="C43" s="10" t="s">
        <v>116</v>
      </c>
      <c r="D43" s="11">
        <v>52</v>
      </c>
      <c r="E43" s="16">
        <v>1</v>
      </c>
      <c r="F43" s="13">
        <v>170</v>
      </c>
      <c r="G43" s="17">
        <f>F43*1.15*E43</f>
        <v>195.49999999999997</v>
      </c>
      <c r="H43" s="17">
        <f>2.5*E43</f>
        <v>2.5</v>
      </c>
      <c r="I43" s="13"/>
      <c r="J43" s="13"/>
      <c r="K43" s="13"/>
    </row>
    <row r="44" spans="1:11" ht="15">
      <c r="A44" s="14" t="s">
        <v>164</v>
      </c>
      <c r="B44" s="10" t="s">
        <v>18</v>
      </c>
      <c r="C44" s="10" t="s">
        <v>83</v>
      </c>
      <c r="D44" s="11" t="s">
        <v>167</v>
      </c>
      <c r="E44" s="16">
        <v>1</v>
      </c>
      <c r="F44" s="13">
        <v>65</v>
      </c>
      <c r="G44" s="17">
        <f>F44*1.15*E44</f>
        <v>74.75</v>
      </c>
      <c r="H44" s="17">
        <f>2.5*E44</f>
        <v>2.5</v>
      </c>
      <c r="I44" s="13"/>
      <c r="J44" s="13"/>
      <c r="K44" s="13"/>
    </row>
    <row r="45" spans="1:11" ht="15">
      <c r="A45" s="14" t="s">
        <v>164</v>
      </c>
      <c r="B45" s="10" t="s">
        <v>18</v>
      </c>
      <c r="C45" s="10" t="s">
        <v>165</v>
      </c>
      <c r="D45" s="11">
        <v>52</v>
      </c>
      <c r="E45" s="16">
        <v>1</v>
      </c>
      <c r="F45" s="13">
        <v>240</v>
      </c>
      <c r="G45" s="17">
        <f>F45*1.15*E45</f>
        <v>276</v>
      </c>
      <c r="H45" s="17">
        <f>2.5*E45</f>
        <v>2.5</v>
      </c>
      <c r="I45" s="13"/>
      <c r="J45" s="13"/>
      <c r="K45" s="13"/>
    </row>
    <row r="46" spans="1:11" s="3" customFormat="1" ht="15">
      <c r="A46" s="14" t="s">
        <v>164</v>
      </c>
      <c r="B46" s="10" t="s">
        <v>18</v>
      </c>
      <c r="C46" s="10" t="s">
        <v>166</v>
      </c>
      <c r="D46" s="11">
        <v>52</v>
      </c>
      <c r="E46" s="16">
        <v>1</v>
      </c>
      <c r="F46" s="13">
        <v>250</v>
      </c>
      <c r="G46" s="17">
        <f>F46*1.15*E46</f>
        <v>287.5</v>
      </c>
      <c r="H46" s="17">
        <f>2.5*E46</f>
        <v>2.5</v>
      </c>
      <c r="I46" s="13"/>
      <c r="J46" s="13"/>
      <c r="K46" s="13"/>
    </row>
    <row r="47" spans="1:11" ht="15">
      <c r="A47" s="6" t="s">
        <v>164</v>
      </c>
      <c r="B47" s="6"/>
      <c r="C47" s="6"/>
      <c r="D47" s="7"/>
      <c r="E47" s="8"/>
      <c r="F47" s="9"/>
      <c r="G47" s="9"/>
      <c r="H47" s="9"/>
      <c r="I47" s="9">
        <f>SUM(G43:G46,H43:H46)</f>
        <v>843.75</v>
      </c>
      <c r="J47" s="9">
        <v>0</v>
      </c>
      <c r="K47" s="9">
        <f>I47-J47</f>
        <v>843.75</v>
      </c>
    </row>
    <row r="48" spans="1:11" ht="15">
      <c r="A48" s="14" t="s">
        <v>147</v>
      </c>
      <c r="B48" s="10" t="s">
        <v>9</v>
      </c>
      <c r="C48" s="10" t="s">
        <v>148</v>
      </c>
      <c r="D48" s="11">
        <v>19</v>
      </c>
      <c r="E48" s="16">
        <v>1</v>
      </c>
      <c r="F48" s="13">
        <v>347.59</v>
      </c>
      <c r="G48" s="17">
        <f>F48*1.15*E48</f>
        <v>399.72849999999994</v>
      </c>
      <c r="H48" s="17">
        <f>2.5*E48</f>
        <v>2.5</v>
      </c>
      <c r="I48" s="13"/>
      <c r="J48" s="13"/>
      <c r="K48" s="13"/>
    </row>
    <row r="49" spans="1:11" ht="15">
      <c r="A49" s="14" t="s">
        <v>147</v>
      </c>
      <c r="B49" s="14" t="s">
        <v>9</v>
      </c>
      <c r="C49" s="14" t="s">
        <v>149</v>
      </c>
      <c r="D49" s="15">
        <v>0</v>
      </c>
      <c r="E49" s="8">
        <v>1</v>
      </c>
      <c r="F49" s="17">
        <v>232.4</v>
      </c>
      <c r="G49" s="17">
        <f>F49*1.15*E49</f>
        <v>267.26</v>
      </c>
      <c r="H49" s="17">
        <f>2.5*E49</f>
        <v>2.5</v>
      </c>
      <c r="I49" s="13"/>
      <c r="J49" s="17"/>
      <c r="K49" s="17"/>
    </row>
    <row r="50" spans="1:11" ht="15">
      <c r="A50" s="14" t="s">
        <v>147</v>
      </c>
      <c r="B50" s="10" t="s">
        <v>18</v>
      </c>
      <c r="C50" s="14" t="s">
        <v>23</v>
      </c>
      <c r="D50" s="11">
        <v>3</v>
      </c>
      <c r="E50" s="16">
        <v>2</v>
      </c>
      <c r="F50" s="13">
        <v>42</v>
      </c>
      <c r="G50" s="17">
        <f>F50*1.15*E50</f>
        <v>96.6</v>
      </c>
      <c r="H50" s="17">
        <f>2.5*E50</f>
        <v>5</v>
      </c>
      <c r="I50" s="13"/>
      <c r="J50" s="13"/>
      <c r="K50" s="13"/>
    </row>
    <row r="51" spans="1:12" ht="15">
      <c r="A51" s="6" t="s">
        <v>147</v>
      </c>
      <c r="B51" s="10"/>
      <c r="C51" s="10"/>
      <c r="D51" s="11"/>
      <c r="E51" s="12"/>
      <c r="F51" s="13"/>
      <c r="G51" s="9"/>
      <c r="H51" s="9"/>
      <c r="I51" s="9">
        <f>SUM(G48:G50,H48:H50)</f>
        <v>773.5885</v>
      </c>
      <c r="J51" s="9">
        <v>700</v>
      </c>
      <c r="K51" s="9">
        <f>I51-J51</f>
        <v>73.58849999999995</v>
      </c>
      <c r="L51" t="s">
        <v>189</v>
      </c>
    </row>
    <row r="52" spans="1:11" s="3" customFormat="1" ht="15">
      <c r="A52" s="14" t="s">
        <v>185</v>
      </c>
      <c r="B52" s="10" t="s">
        <v>18</v>
      </c>
      <c r="C52" s="10" t="s">
        <v>186</v>
      </c>
      <c r="D52" s="11"/>
      <c r="E52" s="12">
        <v>1</v>
      </c>
      <c r="F52" s="13">
        <v>89</v>
      </c>
      <c r="G52" s="17">
        <f>F52*1.15*E52</f>
        <v>102.35</v>
      </c>
      <c r="H52" s="17">
        <f>2.5*E52</f>
        <v>2.5</v>
      </c>
      <c r="I52" s="13"/>
      <c r="J52" s="13"/>
      <c r="K52" s="13"/>
    </row>
    <row r="53" spans="1:11" ht="15">
      <c r="A53" s="6" t="s">
        <v>185</v>
      </c>
      <c r="B53" s="10"/>
      <c r="C53" s="10"/>
      <c r="D53" s="11"/>
      <c r="E53" s="12"/>
      <c r="F53" s="13"/>
      <c r="G53" s="9"/>
      <c r="H53" s="9"/>
      <c r="I53" s="9">
        <f>SUM(G52,H52)</f>
        <v>104.85</v>
      </c>
      <c r="J53" s="9">
        <v>0</v>
      </c>
      <c r="K53" s="9">
        <f>I53-J53</f>
        <v>104.85</v>
      </c>
    </row>
    <row r="54" spans="1:11" ht="15">
      <c r="A54" s="14" t="s">
        <v>160</v>
      </c>
      <c r="B54" s="10" t="s">
        <v>18</v>
      </c>
      <c r="C54" s="10" t="s">
        <v>83</v>
      </c>
      <c r="D54" s="11" t="s">
        <v>84</v>
      </c>
      <c r="E54" s="12">
        <v>2</v>
      </c>
      <c r="F54" s="13">
        <v>65</v>
      </c>
      <c r="G54" s="17">
        <f>F54*1.15*E54</f>
        <v>149.5</v>
      </c>
      <c r="H54" s="17">
        <f>2.5*E54</f>
        <v>5</v>
      </c>
      <c r="I54" s="13"/>
      <c r="J54" s="13"/>
      <c r="K54" s="13"/>
    </row>
    <row r="55" spans="1:11" ht="15">
      <c r="A55" s="6" t="s">
        <v>160</v>
      </c>
      <c r="B55" s="10"/>
      <c r="C55" s="10"/>
      <c r="D55" s="7"/>
      <c r="E55" s="8"/>
      <c r="F55" s="9"/>
      <c r="G55" s="9"/>
      <c r="H55" s="9"/>
      <c r="I55" s="9">
        <f>SUM(G54,H54)</f>
        <v>154.5</v>
      </c>
      <c r="J55" s="9">
        <v>0</v>
      </c>
      <c r="K55" s="9">
        <f>I55-J55</f>
        <v>154.5</v>
      </c>
    </row>
    <row r="56" spans="1:11" ht="15">
      <c r="A56" s="10" t="s">
        <v>156</v>
      </c>
      <c r="B56" s="10" t="s">
        <v>9</v>
      </c>
      <c r="C56" s="10" t="s">
        <v>157</v>
      </c>
      <c r="D56" s="11">
        <v>128</v>
      </c>
      <c r="E56" s="12">
        <v>1</v>
      </c>
      <c r="F56" s="13">
        <v>300.3</v>
      </c>
      <c r="G56" s="17">
        <f>F56*1.15*E56</f>
        <v>345.34499999999997</v>
      </c>
      <c r="H56" s="17">
        <f>2.5*E56</f>
        <v>2.5</v>
      </c>
      <c r="I56" s="13"/>
      <c r="J56" s="13"/>
      <c r="K56" s="13"/>
    </row>
    <row r="57" spans="1:12" ht="15">
      <c r="A57" s="6" t="s">
        <v>156</v>
      </c>
      <c r="B57" s="10"/>
      <c r="C57" s="10"/>
      <c r="D57" s="11"/>
      <c r="E57" s="12"/>
      <c r="F57" s="13"/>
      <c r="G57" s="9"/>
      <c r="H57" s="9"/>
      <c r="I57" s="9">
        <f>SUM(G56,H56)</f>
        <v>347.84499999999997</v>
      </c>
      <c r="J57" s="9">
        <v>300</v>
      </c>
      <c r="K57" s="9">
        <f>I57-J57</f>
        <v>47.84499999999997</v>
      </c>
      <c r="L57" t="s">
        <v>189</v>
      </c>
    </row>
    <row r="58" spans="1:11" ht="15">
      <c r="A58" s="14" t="s">
        <v>106</v>
      </c>
      <c r="B58" s="14" t="s">
        <v>9</v>
      </c>
      <c r="C58" s="10" t="s">
        <v>107</v>
      </c>
      <c r="D58" s="11">
        <v>0</v>
      </c>
      <c r="E58" s="16">
        <v>1</v>
      </c>
      <c r="F58" s="13">
        <v>264.8</v>
      </c>
      <c r="G58" s="17">
        <f>F58*1.15*E58</f>
        <v>304.52</v>
      </c>
      <c r="H58" s="17">
        <f>2.5*E58</f>
        <v>2.5</v>
      </c>
      <c r="I58" s="13"/>
      <c r="J58" s="13"/>
      <c r="K58" s="13"/>
    </row>
    <row r="59" spans="1:12" s="3" customFormat="1" ht="15">
      <c r="A59" s="6" t="s">
        <v>106</v>
      </c>
      <c r="B59" s="6"/>
      <c r="C59" s="6"/>
      <c r="D59" s="7"/>
      <c r="E59" s="8"/>
      <c r="F59" s="9"/>
      <c r="G59" s="9"/>
      <c r="H59" s="9"/>
      <c r="I59" s="9">
        <f>SUM(G58,H58)</f>
        <v>307.02</v>
      </c>
      <c r="J59" s="9">
        <v>300</v>
      </c>
      <c r="K59" s="9">
        <f>I59-J59</f>
        <v>7.019999999999982</v>
      </c>
      <c r="L59" s="3" t="s">
        <v>189</v>
      </c>
    </row>
    <row r="60" spans="1:11" ht="15">
      <c r="A60" s="14" t="s">
        <v>59</v>
      </c>
      <c r="B60" s="10" t="s">
        <v>18</v>
      </c>
      <c r="C60" s="10" t="s">
        <v>62</v>
      </c>
      <c r="D60" s="11">
        <v>29</v>
      </c>
      <c r="E60" s="16">
        <v>1</v>
      </c>
      <c r="F60" s="13">
        <v>360</v>
      </c>
      <c r="G60" s="17">
        <f>F60*1.15*E60</f>
        <v>413.99999999999994</v>
      </c>
      <c r="H60" s="17">
        <f>2.5*E60</f>
        <v>2.5</v>
      </c>
      <c r="I60" s="13"/>
      <c r="J60" s="13"/>
      <c r="K60" s="13"/>
    </row>
    <row r="61" spans="1:11" ht="15">
      <c r="A61" s="14" t="s">
        <v>59</v>
      </c>
      <c r="B61" s="10" t="s">
        <v>18</v>
      </c>
      <c r="C61" s="10" t="s">
        <v>60</v>
      </c>
      <c r="D61" s="11">
        <v>3</v>
      </c>
      <c r="E61" s="16">
        <v>1</v>
      </c>
      <c r="F61" s="13">
        <v>55</v>
      </c>
      <c r="G61" s="17">
        <f>F61*1.15*E61</f>
        <v>63.24999999999999</v>
      </c>
      <c r="H61" s="17">
        <f>2.5*E61</f>
        <v>2.5</v>
      </c>
      <c r="I61" s="13"/>
      <c r="J61" s="13"/>
      <c r="K61" s="13"/>
    </row>
    <row r="62" spans="1:11" s="3" customFormat="1" ht="15">
      <c r="A62" s="14" t="s">
        <v>59</v>
      </c>
      <c r="B62" s="10" t="s">
        <v>18</v>
      </c>
      <c r="C62" s="10" t="s">
        <v>60</v>
      </c>
      <c r="D62" s="11">
        <v>4</v>
      </c>
      <c r="E62" s="16">
        <v>1</v>
      </c>
      <c r="F62" s="13">
        <v>55</v>
      </c>
      <c r="G62" s="17">
        <f>F62*1.15*E62</f>
        <v>63.24999999999999</v>
      </c>
      <c r="H62" s="17">
        <f>2.5*E62</f>
        <v>2.5</v>
      </c>
      <c r="I62" s="13"/>
      <c r="J62" s="13"/>
      <c r="K62" s="13"/>
    </row>
    <row r="63" spans="1:11" ht="15">
      <c r="A63" s="14" t="s">
        <v>59</v>
      </c>
      <c r="B63" s="10" t="s">
        <v>18</v>
      </c>
      <c r="C63" s="10" t="s">
        <v>64</v>
      </c>
      <c r="D63" s="11">
        <v>46</v>
      </c>
      <c r="E63" s="16">
        <v>1</v>
      </c>
      <c r="F63" s="13">
        <v>160</v>
      </c>
      <c r="G63" s="17">
        <f>F63*1.15*E63</f>
        <v>184</v>
      </c>
      <c r="H63" s="17">
        <f>2.5*E63</f>
        <v>2.5</v>
      </c>
      <c r="I63" s="13"/>
      <c r="J63" s="13"/>
      <c r="K63" s="13"/>
    </row>
    <row r="64" spans="1:11" ht="15">
      <c r="A64" s="14" t="s">
        <v>59</v>
      </c>
      <c r="B64" s="10" t="s">
        <v>18</v>
      </c>
      <c r="C64" s="10" t="s">
        <v>61</v>
      </c>
      <c r="D64" s="11">
        <v>3</v>
      </c>
      <c r="E64" s="16">
        <v>4</v>
      </c>
      <c r="F64" s="13">
        <v>42</v>
      </c>
      <c r="G64" s="17">
        <f>F64*1.15*E64</f>
        <v>193.2</v>
      </c>
      <c r="H64" s="17">
        <f>2.5*E64</f>
        <v>10</v>
      </c>
      <c r="I64" s="13"/>
      <c r="J64" s="13"/>
      <c r="K64" s="13"/>
    </row>
    <row r="65" spans="1:11" s="3" customFormat="1" ht="15">
      <c r="A65" s="14" t="s">
        <v>59</v>
      </c>
      <c r="B65" s="10" t="s">
        <v>18</v>
      </c>
      <c r="C65" s="10" t="s">
        <v>63</v>
      </c>
      <c r="D65" s="11">
        <v>41</v>
      </c>
      <c r="E65" s="16">
        <v>10</v>
      </c>
      <c r="F65" s="13">
        <v>10</v>
      </c>
      <c r="G65" s="17">
        <f>F65*1.15*E65</f>
        <v>115</v>
      </c>
      <c r="H65" s="17">
        <f>2.5*E65</f>
        <v>25</v>
      </c>
      <c r="I65" s="13"/>
      <c r="J65" s="13"/>
      <c r="K65" s="13"/>
    </row>
    <row r="66" spans="1:11" ht="15">
      <c r="A66" s="14" t="s">
        <v>59</v>
      </c>
      <c r="B66" s="10" t="s">
        <v>18</v>
      </c>
      <c r="C66" s="10" t="s">
        <v>63</v>
      </c>
      <c r="D66" s="11">
        <v>43</v>
      </c>
      <c r="E66" s="16">
        <v>10</v>
      </c>
      <c r="F66" s="13">
        <v>10</v>
      </c>
      <c r="G66" s="17">
        <f>F66*1.15*E66</f>
        <v>115</v>
      </c>
      <c r="H66" s="17">
        <f>2.5*E66</f>
        <v>25</v>
      </c>
      <c r="I66" s="13"/>
      <c r="J66" s="13"/>
      <c r="K66" s="13"/>
    </row>
    <row r="67" spans="1:11" ht="15">
      <c r="A67" s="6" t="s">
        <v>59</v>
      </c>
      <c r="B67" s="6"/>
      <c r="C67" s="6"/>
      <c r="D67" s="7"/>
      <c r="E67" s="8"/>
      <c r="F67" s="9"/>
      <c r="G67" s="9"/>
      <c r="H67" s="9"/>
      <c r="I67" s="9">
        <f>SUM(G60:G66,H60:H66)</f>
        <v>1217.6999999999998</v>
      </c>
      <c r="J67" s="9">
        <v>0</v>
      </c>
      <c r="K67" s="9">
        <f>I67-J67</f>
        <v>1217.6999999999998</v>
      </c>
    </row>
    <row r="68" spans="1:11" ht="15">
      <c r="A68" s="10" t="s">
        <v>29</v>
      </c>
      <c r="B68" s="10" t="s">
        <v>18</v>
      </c>
      <c r="C68" s="10" t="s">
        <v>30</v>
      </c>
      <c r="D68" s="11">
        <v>2</v>
      </c>
      <c r="E68" s="12">
        <v>2</v>
      </c>
      <c r="F68" s="13">
        <v>26.5</v>
      </c>
      <c r="G68" s="13">
        <f>F68*1.15*E68</f>
        <v>60.949999999999996</v>
      </c>
      <c r="H68" s="13">
        <f>2.5*E68</f>
        <v>5</v>
      </c>
      <c r="I68" s="13"/>
      <c r="J68" s="13"/>
      <c r="K68" s="13"/>
    </row>
    <row r="69" spans="1:11" ht="15">
      <c r="A69" s="6" t="s">
        <v>29</v>
      </c>
      <c r="B69" s="6"/>
      <c r="C69" s="6"/>
      <c r="D69" s="7"/>
      <c r="E69" s="8"/>
      <c r="F69" s="9"/>
      <c r="G69" s="9"/>
      <c r="H69" s="9"/>
      <c r="I69" s="9">
        <f>G68+H68</f>
        <v>65.94999999999999</v>
      </c>
      <c r="J69" s="9">
        <v>0</v>
      </c>
      <c r="K69" s="9">
        <f>I69-J69</f>
        <v>65.94999999999999</v>
      </c>
    </row>
    <row r="70" spans="1:11" ht="15">
      <c r="A70" s="14" t="s">
        <v>134</v>
      </c>
      <c r="B70" s="10" t="s">
        <v>18</v>
      </c>
      <c r="C70" s="10" t="s">
        <v>135</v>
      </c>
      <c r="D70" s="11">
        <v>48</v>
      </c>
      <c r="E70" s="16">
        <v>1</v>
      </c>
      <c r="F70" s="13">
        <v>160</v>
      </c>
      <c r="G70" s="17">
        <f>F70*1.15*E70</f>
        <v>184</v>
      </c>
      <c r="H70" s="17">
        <f>2.5*E70</f>
        <v>2.5</v>
      </c>
      <c r="I70" s="13"/>
      <c r="J70" s="13"/>
      <c r="K70" s="13"/>
    </row>
    <row r="71" spans="1:11" ht="15">
      <c r="A71" s="14" t="s">
        <v>134</v>
      </c>
      <c r="B71" s="10" t="s">
        <v>18</v>
      </c>
      <c r="C71" s="10" t="s">
        <v>135</v>
      </c>
      <c r="D71" s="11">
        <v>48</v>
      </c>
      <c r="E71" s="16">
        <v>1</v>
      </c>
      <c r="F71" s="13">
        <v>160</v>
      </c>
      <c r="G71" s="17">
        <f>F71*1.15*E71</f>
        <v>184</v>
      </c>
      <c r="H71" s="17">
        <f>2.5*E71</f>
        <v>2.5</v>
      </c>
      <c r="I71" s="13"/>
      <c r="J71" s="13"/>
      <c r="K71" s="13"/>
    </row>
    <row r="72" spans="1:11" ht="15">
      <c r="A72" s="14" t="s">
        <v>134</v>
      </c>
      <c r="B72" s="10" t="s">
        <v>18</v>
      </c>
      <c r="C72" s="14" t="s">
        <v>23</v>
      </c>
      <c r="D72" s="15">
        <v>4</v>
      </c>
      <c r="E72" s="16">
        <v>4</v>
      </c>
      <c r="F72" s="17">
        <v>42</v>
      </c>
      <c r="G72" s="17">
        <f>F72*1.15*E72</f>
        <v>193.2</v>
      </c>
      <c r="H72" s="17">
        <f>2.5*E72</f>
        <v>10</v>
      </c>
      <c r="I72" s="17"/>
      <c r="J72" s="17"/>
      <c r="K72" s="17"/>
    </row>
    <row r="73" spans="1:11" s="3" customFormat="1" ht="15">
      <c r="A73" s="14" t="s">
        <v>134</v>
      </c>
      <c r="B73" s="10" t="s">
        <v>18</v>
      </c>
      <c r="C73" s="10" t="s">
        <v>138</v>
      </c>
      <c r="D73" s="11">
        <v>46</v>
      </c>
      <c r="E73" s="16">
        <v>1</v>
      </c>
      <c r="F73" s="13">
        <v>55</v>
      </c>
      <c r="G73" s="17">
        <f>F73*1.15*E73</f>
        <v>63.24999999999999</v>
      </c>
      <c r="H73" s="17">
        <f>2.5*E73</f>
        <v>2.5</v>
      </c>
      <c r="I73" s="13"/>
      <c r="J73" s="13"/>
      <c r="K73" s="13"/>
    </row>
    <row r="74" spans="1:11" ht="15">
      <c r="A74" s="14" t="s">
        <v>134</v>
      </c>
      <c r="B74" s="10" t="s">
        <v>18</v>
      </c>
      <c r="C74" s="10" t="s">
        <v>22</v>
      </c>
      <c r="D74" s="11">
        <v>42</v>
      </c>
      <c r="E74" s="16">
        <v>20</v>
      </c>
      <c r="F74" s="13">
        <v>10</v>
      </c>
      <c r="G74" s="17">
        <f>F74*1.15*E74</f>
        <v>230</v>
      </c>
      <c r="H74" s="17">
        <f>2.5*E74</f>
        <v>50</v>
      </c>
      <c r="I74" s="13"/>
      <c r="J74" s="13"/>
      <c r="K74" s="13"/>
    </row>
    <row r="75" spans="1:11" ht="15">
      <c r="A75" s="14" t="s">
        <v>134</v>
      </c>
      <c r="B75" s="10" t="s">
        <v>18</v>
      </c>
      <c r="C75" s="10" t="s">
        <v>136</v>
      </c>
      <c r="D75" s="11" t="s">
        <v>137</v>
      </c>
      <c r="E75" s="16">
        <v>2</v>
      </c>
      <c r="F75" s="13">
        <v>35</v>
      </c>
      <c r="G75" s="17">
        <f>F75*1.15*E75</f>
        <v>80.5</v>
      </c>
      <c r="H75" s="17">
        <f>2.5*E75</f>
        <v>5</v>
      </c>
      <c r="I75" s="13"/>
      <c r="J75" s="13"/>
      <c r="K75" s="13"/>
    </row>
    <row r="76" spans="1:11" s="3" customFormat="1" ht="15">
      <c r="A76" s="14" t="s">
        <v>134</v>
      </c>
      <c r="B76" s="10" t="s">
        <v>18</v>
      </c>
      <c r="C76" s="10" t="s">
        <v>102</v>
      </c>
      <c r="D76" s="11" t="s">
        <v>103</v>
      </c>
      <c r="E76" s="16">
        <v>10</v>
      </c>
      <c r="F76" s="13">
        <v>10</v>
      </c>
      <c r="G76" s="17">
        <f>F76*1.15*E76</f>
        <v>115</v>
      </c>
      <c r="H76" s="17">
        <f>2.5*E76</f>
        <v>25</v>
      </c>
      <c r="I76" s="13"/>
      <c r="J76" s="13"/>
      <c r="K76" s="13"/>
    </row>
    <row r="77" spans="1:11" ht="15">
      <c r="A77" s="14" t="s">
        <v>134</v>
      </c>
      <c r="B77" s="10" t="s">
        <v>18</v>
      </c>
      <c r="C77" s="10" t="s">
        <v>40</v>
      </c>
      <c r="D77" s="11" t="s">
        <v>20</v>
      </c>
      <c r="E77" s="16">
        <v>1</v>
      </c>
      <c r="F77" s="13">
        <v>35</v>
      </c>
      <c r="G77" s="17">
        <f>F77*1.15*E77</f>
        <v>40.25</v>
      </c>
      <c r="H77" s="17">
        <f>2.5*E77</f>
        <v>2.5</v>
      </c>
      <c r="I77" s="13"/>
      <c r="J77" s="13"/>
      <c r="K77" s="13"/>
    </row>
    <row r="78" spans="1:12" ht="15">
      <c r="A78" s="6" t="s">
        <v>134</v>
      </c>
      <c r="B78" s="6"/>
      <c r="C78" s="6"/>
      <c r="D78" s="7"/>
      <c r="E78" s="8"/>
      <c r="F78" s="9"/>
      <c r="G78" s="9"/>
      <c r="H78" s="9"/>
      <c r="I78" s="9">
        <f>SUM(G70:G77,H70:H77)</f>
        <v>1190.2</v>
      </c>
      <c r="J78" s="9">
        <v>1700</v>
      </c>
      <c r="K78" s="9">
        <f>I78-J78</f>
        <v>-509.79999999999995</v>
      </c>
      <c r="L78" t="s">
        <v>189</v>
      </c>
    </row>
    <row r="79" spans="1:11" ht="15">
      <c r="A79" s="14" t="s">
        <v>159</v>
      </c>
      <c r="B79" s="10" t="s">
        <v>18</v>
      </c>
      <c r="C79" s="10" t="s">
        <v>40</v>
      </c>
      <c r="D79" s="11" t="s">
        <v>41</v>
      </c>
      <c r="E79" s="12">
        <v>1</v>
      </c>
      <c r="F79" s="13">
        <v>35</v>
      </c>
      <c r="G79" s="17">
        <f>F79*1.15*E79</f>
        <v>40.25</v>
      </c>
      <c r="H79" s="17">
        <f>2.5*E79</f>
        <v>2.5</v>
      </c>
      <c r="I79" s="13"/>
      <c r="J79" s="13"/>
      <c r="K79" s="13"/>
    </row>
    <row r="80" spans="1:12" ht="15">
      <c r="A80" s="6" t="s">
        <v>159</v>
      </c>
      <c r="B80" s="6"/>
      <c r="C80" s="6"/>
      <c r="D80" s="7"/>
      <c r="E80" s="8"/>
      <c r="F80" s="9"/>
      <c r="G80" s="9"/>
      <c r="H80" s="9"/>
      <c r="I80" s="9">
        <f>SUM(G79,H79)</f>
        <v>42.75</v>
      </c>
      <c r="J80" s="9">
        <v>180</v>
      </c>
      <c r="K80" s="9">
        <f>I80-J80</f>
        <v>-137.25</v>
      </c>
      <c r="L80" t="s">
        <v>191</v>
      </c>
    </row>
    <row r="81" spans="1:11" ht="15">
      <c r="A81" s="14" t="s">
        <v>129</v>
      </c>
      <c r="B81" s="10" t="s">
        <v>18</v>
      </c>
      <c r="C81" s="10" t="s">
        <v>22</v>
      </c>
      <c r="D81" s="11">
        <v>25</v>
      </c>
      <c r="E81" s="16">
        <v>10</v>
      </c>
      <c r="F81" s="13">
        <v>10</v>
      </c>
      <c r="G81" s="17">
        <f>F81*1.15*E81</f>
        <v>115</v>
      </c>
      <c r="H81" s="17">
        <f>2.5*E81</f>
        <v>25</v>
      </c>
      <c r="I81" s="13"/>
      <c r="J81" s="13"/>
      <c r="K81" s="13"/>
    </row>
    <row r="82" spans="1:11" ht="15">
      <c r="A82" s="6" t="s">
        <v>129</v>
      </c>
      <c r="B82" s="10"/>
      <c r="C82" s="10"/>
      <c r="D82" s="11"/>
      <c r="E82" s="12"/>
      <c r="F82" s="13"/>
      <c r="G82" s="9"/>
      <c r="H82" s="9"/>
      <c r="I82" s="9">
        <f>SUM(G81,H81)</f>
        <v>140</v>
      </c>
      <c r="J82" s="9">
        <v>0</v>
      </c>
      <c r="K82" s="9">
        <f>I82-J82</f>
        <v>140</v>
      </c>
    </row>
    <row r="83" spans="1:11" ht="15">
      <c r="A83" s="14" t="s">
        <v>139</v>
      </c>
      <c r="B83" s="10" t="s">
        <v>18</v>
      </c>
      <c r="C83" s="10" t="s">
        <v>135</v>
      </c>
      <c r="D83" s="11">
        <v>48</v>
      </c>
      <c r="E83" s="16">
        <v>1</v>
      </c>
      <c r="F83" s="13">
        <v>160</v>
      </c>
      <c r="G83" s="17">
        <f>F83*1.15*E83</f>
        <v>184</v>
      </c>
      <c r="H83" s="17">
        <f>2.5*E83</f>
        <v>2.5</v>
      </c>
      <c r="I83" s="13"/>
      <c r="J83" s="13"/>
      <c r="K83" s="13"/>
    </row>
    <row r="84" spans="1:11" s="3" customFormat="1" ht="15">
      <c r="A84" s="14" t="s">
        <v>139</v>
      </c>
      <c r="B84" s="10" t="s">
        <v>18</v>
      </c>
      <c r="C84" s="10" t="s">
        <v>91</v>
      </c>
      <c r="D84" s="11" t="s">
        <v>41</v>
      </c>
      <c r="E84" s="16">
        <v>1</v>
      </c>
      <c r="F84" s="13">
        <v>35</v>
      </c>
      <c r="G84" s="17">
        <f>F84*1.15*E84</f>
        <v>40.25</v>
      </c>
      <c r="H84" s="17">
        <f>2.5*E84</f>
        <v>2.5</v>
      </c>
      <c r="I84" s="13"/>
      <c r="J84" s="13"/>
      <c r="K84" s="13"/>
    </row>
    <row r="85" spans="1:11" ht="15">
      <c r="A85" s="6" t="s">
        <v>139</v>
      </c>
      <c r="B85" s="6"/>
      <c r="C85" s="6"/>
      <c r="D85" s="7"/>
      <c r="E85" s="8"/>
      <c r="F85" s="9"/>
      <c r="G85" s="9"/>
      <c r="H85" s="9"/>
      <c r="I85" s="9">
        <f>SUM(G83:G84,H83:H84)</f>
        <v>229.25</v>
      </c>
      <c r="J85" s="9">
        <v>0</v>
      </c>
      <c r="K85" s="9">
        <f>I85-J85</f>
        <v>229.25</v>
      </c>
    </row>
    <row r="86" spans="1:11" s="3" customFormat="1" ht="15">
      <c r="A86" s="14" t="s">
        <v>108</v>
      </c>
      <c r="B86" s="14" t="s">
        <v>9</v>
      </c>
      <c r="C86" s="10" t="s">
        <v>109</v>
      </c>
      <c r="D86" s="11">
        <v>0</v>
      </c>
      <c r="E86" s="16">
        <v>1</v>
      </c>
      <c r="F86" s="13">
        <v>232.4</v>
      </c>
      <c r="G86" s="17">
        <f>F86*1.15*E86</f>
        <v>267.26</v>
      </c>
      <c r="H86" s="17">
        <f>2.5*E86</f>
        <v>2.5</v>
      </c>
      <c r="I86" s="13"/>
      <c r="J86" s="13"/>
      <c r="K86" s="13"/>
    </row>
    <row r="87" spans="1:11" ht="15">
      <c r="A87" s="14" t="s">
        <v>108</v>
      </c>
      <c r="B87" s="14" t="s">
        <v>9</v>
      </c>
      <c r="C87" s="14" t="s">
        <v>110</v>
      </c>
      <c r="D87" s="15">
        <v>42</v>
      </c>
      <c r="E87" s="16">
        <v>1</v>
      </c>
      <c r="F87" s="17">
        <v>573.8</v>
      </c>
      <c r="G87" s="17">
        <f>F87*1.15*E87</f>
        <v>659.8699999999999</v>
      </c>
      <c r="H87" s="17">
        <f>2.5*E87</f>
        <v>2.5</v>
      </c>
      <c r="I87" s="13"/>
      <c r="J87" s="17"/>
      <c r="K87" s="17"/>
    </row>
    <row r="88" spans="1:11" s="5" customFormat="1" ht="15">
      <c r="A88" s="14" t="s">
        <v>108</v>
      </c>
      <c r="B88" s="10" t="s">
        <v>18</v>
      </c>
      <c r="C88" s="14" t="s">
        <v>64</v>
      </c>
      <c r="D88" s="11">
        <v>48</v>
      </c>
      <c r="E88" s="16">
        <v>1</v>
      </c>
      <c r="F88" s="13">
        <v>160</v>
      </c>
      <c r="G88" s="17">
        <f>F88*1.15*E88</f>
        <v>184</v>
      </c>
      <c r="H88" s="17">
        <f>2.5*E88</f>
        <v>2.5</v>
      </c>
      <c r="I88" s="13"/>
      <c r="J88" s="13"/>
      <c r="K88" s="13"/>
    </row>
    <row r="89" spans="1:11" ht="15">
      <c r="A89" s="14" t="s">
        <v>108</v>
      </c>
      <c r="B89" s="10" t="s">
        <v>18</v>
      </c>
      <c r="C89" s="14" t="s">
        <v>113</v>
      </c>
      <c r="D89" s="11">
        <v>48</v>
      </c>
      <c r="E89" s="16">
        <v>2</v>
      </c>
      <c r="F89" s="13">
        <v>150</v>
      </c>
      <c r="G89" s="17">
        <f>F89*1.15*E89</f>
        <v>345</v>
      </c>
      <c r="H89" s="17">
        <f>2.5*E89</f>
        <v>5</v>
      </c>
      <c r="I89" s="13"/>
      <c r="J89" s="13"/>
      <c r="K89" s="13"/>
    </row>
    <row r="90" spans="1:11" ht="15">
      <c r="A90" s="14" t="s">
        <v>108</v>
      </c>
      <c r="B90" s="10" t="s">
        <v>18</v>
      </c>
      <c r="C90" s="14" t="s">
        <v>112</v>
      </c>
      <c r="D90" s="11">
        <v>52</v>
      </c>
      <c r="E90" s="16">
        <v>3</v>
      </c>
      <c r="F90" s="13">
        <v>35</v>
      </c>
      <c r="G90" s="17">
        <f>F90*1.15*E90</f>
        <v>120.75</v>
      </c>
      <c r="H90" s="17">
        <f>2.5*E90</f>
        <v>7.5</v>
      </c>
      <c r="I90" s="13"/>
      <c r="J90" s="13"/>
      <c r="K90" s="13"/>
    </row>
    <row r="91" spans="1:11" ht="15">
      <c r="A91" s="14" t="s">
        <v>108</v>
      </c>
      <c r="B91" s="10" t="s">
        <v>18</v>
      </c>
      <c r="C91" s="14" t="s">
        <v>111</v>
      </c>
      <c r="D91" s="11">
        <v>4</v>
      </c>
      <c r="E91" s="16">
        <v>3</v>
      </c>
      <c r="F91" s="13">
        <v>40</v>
      </c>
      <c r="G91" s="17">
        <f>F91*1.15*E91</f>
        <v>138</v>
      </c>
      <c r="H91" s="17">
        <f>2.5*E91</f>
        <v>7.5</v>
      </c>
      <c r="I91" s="13"/>
      <c r="J91" s="13"/>
      <c r="K91" s="13"/>
    </row>
    <row r="92" spans="1:11" ht="15">
      <c r="A92" s="14" t="s">
        <v>108</v>
      </c>
      <c r="B92" s="10" t="s">
        <v>18</v>
      </c>
      <c r="C92" s="14" t="s">
        <v>114</v>
      </c>
      <c r="D92" s="11">
        <v>48</v>
      </c>
      <c r="E92" s="16">
        <v>1</v>
      </c>
      <c r="F92" s="13">
        <v>200</v>
      </c>
      <c r="G92" s="17">
        <f>F92*1.15*E92</f>
        <v>229.99999999999997</v>
      </c>
      <c r="H92" s="17">
        <f>2.5*E92</f>
        <v>2.5</v>
      </c>
      <c r="I92" s="13"/>
      <c r="J92" s="13"/>
      <c r="K92" s="13"/>
    </row>
    <row r="93" spans="1:11" ht="15">
      <c r="A93" s="6" t="s">
        <v>108</v>
      </c>
      <c r="B93" s="6"/>
      <c r="C93" s="6"/>
      <c r="D93" s="7"/>
      <c r="E93" s="8"/>
      <c r="F93" s="9"/>
      <c r="G93" s="9"/>
      <c r="H93" s="9"/>
      <c r="I93" s="9">
        <f>SUM(G86:G92,H86:H92)</f>
        <v>1974.8799999999999</v>
      </c>
      <c r="J93" s="9">
        <v>0</v>
      </c>
      <c r="K93" s="9">
        <f>I93-J93</f>
        <v>1974.8799999999999</v>
      </c>
    </row>
    <row r="94" spans="1:11" s="3" customFormat="1" ht="15">
      <c r="A94" s="14" t="s">
        <v>115</v>
      </c>
      <c r="B94" s="10" t="s">
        <v>18</v>
      </c>
      <c r="C94" s="14" t="s">
        <v>116</v>
      </c>
      <c r="D94" s="11">
        <v>52</v>
      </c>
      <c r="E94" s="16">
        <v>1</v>
      </c>
      <c r="F94" s="13">
        <v>170</v>
      </c>
      <c r="G94" s="17">
        <f>F94*1.15*E94</f>
        <v>195.49999999999997</v>
      </c>
      <c r="H94" s="17">
        <f>2.5*E94</f>
        <v>2.5</v>
      </c>
      <c r="I94" s="13"/>
      <c r="J94" s="13"/>
      <c r="K94" s="13"/>
    </row>
    <row r="95" spans="1:11" ht="15">
      <c r="A95" s="14" t="s">
        <v>115</v>
      </c>
      <c r="B95" s="10" t="s">
        <v>18</v>
      </c>
      <c r="C95" s="14" t="s">
        <v>28</v>
      </c>
      <c r="D95" s="11">
        <v>52</v>
      </c>
      <c r="E95" s="16">
        <v>3</v>
      </c>
      <c r="F95" s="13">
        <v>35</v>
      </c>
      <c r="G95" s="17">
        <f>F95*1.15*E95</f>
        <v>120.75</v>
      </c>
      <c r="H95" s="17">
        <f>2.5*E95</f>
        <v>7.5</v>
      </c>
      <c r="I95" s="13"/>
      <c r="J95" s="13"/>
      <c r="K95" s="13"/>
    </row>
    <row r="96" spans="1:11" ht="15">
      <c r="A96" s="14" t="s">
        <v>115</v>
      </c>
      <c r="B96" s="10" t="s">
        <v>18</v>
      </c>
      <c r="C96" s="14" t="s">
        <v>22</v>
      </c>
      <c r="D96" s="11">
        <v>43</v>
      </c>
      <c r="E96" s="16">
        <v>10</v>
      </c>
      <c r="F96" s="13">
        <v>10</v>
      </c>
      <c r="G96" s="17">
        <f>F96*1.15*E96</f>
        <v>115</v>
      </c>
      <c r="H96" s="17">
        <f>2.5*E96</f>
        <v>25</v>
      </c>
      <c r="I96" s="13"/>
      <c r="J96" s="13"/>
      <c r="K96" s="13"/>
    </row>
    <row r="97" spans="1:11" ht="15">
      <c r="A97" s="14" t="s">
        <v>115</v>
      </c>
      <c r="B97" s="10" t="s">
        <v>18</v>
      </c>
      <c r="C97" s="14" t="s">
        <v>117</v>
      </c>
      <c r="D97" s="11" t="s">
        <v>118</v>
      </c>
      <c r="E97" s="16">
        <v>1</v>
      </c>
      <c r="F97" s="13">
        <v>80</v>
      </c>
      <c r="G97" s="17">
        <f>F97*1.15*E97</f>
        <v>92</v>
      </c>
      <c r="H97" s="17">
        <f>2.5*E97</f>
        <v>2.5</v>
      </c>
      <c r="I97" s="13"/>
      <c r="J97" s="13"/>
      <c r="K97" s="13"/>
    </row>
    <row r="98" spans="1:11" ht="15">
      <c r="A98" s="6" t="s">
        <v>115</v>
      </c>
      <c r="B98" s="6"/>
      <c r="C98" s="6"/>
      <c r="D98" s="7"/>
      <c r="E98" s="8"/>
      <c r="F98" s="9"/>
      <c r="G98" s="9"/>
      <c r="H98" s="9"/>
      <c r="I98" s="9">
        <f>SUM(G94:G97,H94:H97)</f>
        <v>560.75</v>
      </c>
      <c r="J98" s="9">
        <v>0</v>
      </c>
      <c r="K98" s="9">
        <f>I98-J98</f>
        <v>560.75</v>
      </c>
    </row>
    <row r="99" spans="1:11" s="3" customFormat="1" ht="15">
      <c r="A99" s="10" t="s">
        <v>154</v>
      </c>
      <c r="B99" s="10" t="s">
        <v>18</v>
      </c>
      <c r="C99" s="10" t="s">
        <v>37</v>
      </c>
      <c r="D99" s="11">
        <v>46</v>
      </c>
      <c r="E99" s="12">
        <v>1</v>
      </c>
      <c r="F99" s="13">
        <v>102.5</v>
      </c>
      <c r="G99" s="17">
        <f>F99*1.15*E99</f>
        <v>117.87499999999999</v>
      </c>
      <c r="H99" s="17">
        <f>2.5*E99</f>
        <v>2.5</v>
      </c>
      <c r="I99" s="13"/>
      <c r="J99" s="13"/>
      <c r="K99" s="13"/>
    </row>
    <row r="100" spans="1:11" ht="15">
      <c r="A100" s="6" t="s">
        <v>154</v>
      </c>
      <c r="B100" s="6"/>
      <c r="C100" s="6"/>
      <c r="D100" s="7"/>
      <c r="E100" s="8"/>
      <c r="F100" s="9"/>
      <c r="G100" s="9"/>
      <c r="H100" s="9"/>
      <c r="I100" s="9">
        <f>SUM(G99,H99)</f>
        <v>120.37499999999999</v>
      </c>
      <c r="J100" s="9">
        <v>0</v>
      </c>
      <c r="K100" s="9">
        <f>I100-J100</f>
        <v>120.37499999999999</v>
      </c>
    </row>
    <row r="101" spans="1:11" s="3" customFormat="1" ht="15">
      <c r="A101" s="10" t="s">
        <v>151</v>
      </c>
      <c r="B101" s="10" t="s">
        <v>18</v>
      </c>
      <c r="C101" s="10" t="s">
        <v>152</v>
      </c>
      <c r="D101" s="11">
        <v>2</v>
      </c>
      <c r="E101" s="12">
        <v>1</v>
      </c>
      <c r="F101" s="13">
        <v>55</v>
      </c>
      <c r="G101" s="17">
        <f>F101*1.15*E101</f>
        <v>63.24999999999999</v>
      </c>
      <c r="H101" s="17">
        <f>2.5*E101</f>
        <v>2.5</v>
      </c>
      <c r="I101" s="13"/>
      <c r="J101" s="13"/>
      <c r="K101" s="13"/>
    </row>
    <row r="102" spans="1:11" ht="15">
      <c r="A102" s="10" t="s">
        <v>151</v>
      </c>
      <c r="B102" s="10" t="s">
        <v>18</v>
      </c>
      <c r="C102" s="10" t="s">
        <v>131</v>
      </c>
      <c r="D102" s="11" t="s">
        <v>13</v>
      </c>
      <c r="E102" s="12">
        <v>1</v>
      </c>
      <c r="F102" s="13">
        <v>120</v>
      </c>
      <c r="G102" s="17">
        <f>F102*1.15*E102</f>
        <v>138</v>
      </c>
      <c r="H102" s="17">
        <f>2.5*E102</f>
        <v>2.5</v>
      </c>
      <c r="I102" s="13"/>
      <c r="J102" s="13"/>
      <c r="K102" s="13"/>
    </row>
    <row r="103" spans="1:11" s="3" customFormat="1" ht="15">
      <c r="A103" s="10" t="s">
        <v>151</v>
      </c>
      <c r="B103" s="10" t="s">
        <v>18</v>
      </c>
      <c r="C103" s="10" t="s">
        <v>153</v>
      </c>
      <c r="D103" s="11" t="s">
        <v>13</v>
      </c>
      <c r="E103" s="12">
        <v>1</v>
      </c>
      <c r="F103" s="13">
        <v>155</v>
      </c>
      <c r="G103" s="17">
        <f>F103*1.15*E103</f>
        <v>178.25</v>
      </c>
      <c r="H103" s="17">
        <f>2.5*E103</f>
        <v>2.5</v>
      </c>
      <c r="I103" s="13"/>
      <c r="J103" s="13"/>
      <c r="K103" s="13"/>
    </row>
    <row r="104" spans="1:11" ht="15">
      <c r="A104" s="6" t="s">
        <v>151</v>
      </c>
      <c r="B104" s="6"/>
      <c r="C104" s="6"/>
      <c r="D104" s="7"/>
      <c r="E104" s="8"/>
      <c r="F104" s="9"/>
      <c r="G104" s="9"/>
      <c r="H104" s="9"/>
      <c r="I104" s="9">
        <f>SUM(G101:G103,H101:H103)</f>
        <v>387</v>
      </c>
      <c r="J104" s="9">
        <v>0</v>
      </c>
      <c r="K104" s="9">
        <f>I104-J104</f>
        <v>387</v>
      </c>
    </row>
    <row r="105" spans="1:11" s="5" customFormat="1" ht="15">
      <c r="A105" s="14" t="s">
        <v>65</v>
      </c>
      <c r="B105" s="10" t="s">
        <v>18</v>
      </c>
      <c r="C105" s="10" t="s">
        <v>25</v>
      </c>
      <c r="D105" s="11">
        <v>3</v>
      </c>
      <c r="E105" s="16">
        <v>1</v>
      </c>
      <c r="F105" s="13">
        <v>42</v>
      </c>
      <c r="G105" s="17">
        <f>F105*1.15*E105</f>
        <v>48.3</v>
      </c>
      <c r="H105" s="17">
        <f>2.5*E105</f>
        <v>2.5</v>
      </c>
      <c r="I105" s="13"/>
      <c r="J105" s="13"/>
      <c r="K105" s="13"/>
    </row>
    <row r="106" spans="1:11" ht="15">
      <c r="A106" s="14" t="s">
        <v>65</v>
      </c>
      <c r="B106" s="10" t="s">
        <v>18</v>
      </c>
      <c r="C106" s="10" t="s">
        <v>40</v>
      </c>
      <c r="D106" s="11" t="s">
        <v>66</v>
      </c>
      <c r="E106" s="16">
        <v>2</v>
      </c>
      <c r="F106" s="13">
        <v>35</v>
      </c>
      <c r="G106" s="17">
        <f>F106*1.15*E106</f>
        <v>80.5</v>
      </c>
      <c r="H106" s="17">
        <f>2.5*E106</f>
        <v>5</v>
      </c>
      <c r="I106" s="13"/>
      <c r="J106" s="13"/>
      <c r="K106" s="13"/>
    </row>
    <row r="107" spans="1:11" ht="15">
      <c r="A107" s="6" t="s">
        <v>65</v>
      </c>
      <c r="B107" s="6"/>
      <c r="C107" s="6"/>
      <c r="D107" s="7"/>
      <c r="E107" s="8"/>
      <c r="F107" s="9"/>
      <c r="G107" s="9"/>
      <c r="H107" s="9"/>
      <c r="I107" s="9">
        <f>SUM(G105:G106,H105:H106)</f>
        <v>136.3</v>
      </c>
      <c r="J107" s="9">
        <v>0</v>
      </c>
      <c r="K107" s="9">
        <f>I107-J107</f>
        <v>136.3</v>
      </c>
    </row>
    <row r="108" spans="1:11" ht="15">
      <c r="A108" s="14" t="s">
        <v>168</v>
      </c>
      <c r="B108" s="10" t="s">
        <v>18</v>
      </c>
      <c r="C108" s="10" t="s">
        <v>83</v>
      </c>
      <c r="D108" s="11" t="s">
        <v>169</v>
      </c>
      <c r="E108" s="16">
        <v>1</v>
      </c>
      <c r="F108" s="13">
        <v>65</v>
      </c>
      <c r="G108" s="17">
        <f>F108*1.15*E108</f>
        <v>74.75</v>
      </c>
      <c r="H108" s="17">
        <f>2.5*E108</f>
        <v>2.5</v>
      </c>
      <c r="I108" s="13"/>
      <c r="J108" s="13"/>
      <c r="K108" s="13"/>
    </row>
    <row r="109" spans="1:11" s="3" customFormat="1" ht="15">
      <c r="A109" s="14" t="s">
        <v>168</v>
      </c>
      <c r="B109" s="10" t="s">
        <v>18</v>
      </c>
      <c r="C109" s="10" t="s">
        <v>23</v>
      </c>
      <c r="D109" s="11">
        <v>3</v>
      </c>
      <c r="E109" s="16">
        <v>1</v>
      </c>
      <c r="F109" s="13">
        <v>42</v>
      </c>
      <c r="G109" s="13">
        <f>F109*1.15*E109</f>
        <v>48.3</v>
      </c>
      <c r="H109" s="13">
        <f>2.5*E109</f>
        <v>2.5</v>
      </c>
      <c r="I109" s="13"/>
      <c r="J109" s="13"/>
      <c r="K109" s="13"/>
    </row>
    <row r="110" spans="1:11" ht="15">
      <c r="A110" s="14" t="s">
        <v>168</v>
      </c>
      <c r="B110" s="10" t="s">
        <v>18</v>
      </c>
      <c r="C110" s="10" t="s">
        <v>170</v>
      </c>
      <c r="D110" s="11">
        <v>88</v>
      </c>
      <c r="E110" s="16">
        <v>1</v>
      </c>
      <c r="F110" s="13">
        <v>55</v>
      </c>
      <c r="G110" s="13">
        <f>F110*1.15*E110</f>
        <v>63.24999999999999</v>
      </c>
      <c r="H110" s="13">
        <f>2.5*E110</f>
        <v>2.5</v>
      </c>
      <c r="I110" s="13"/>
      <c r="J110" s="13"/>
      <c r="K110" s="13"/>
    </row>
    <row r="111" spans="1:11" s="3" customFormat="1" ht="15">
      <c r="A111" s="6" t="s">
        <v>168</v>
      </c>
      <c r="B111" s="6"/>
      <c r="C111" s="6"/>
      <c r="D111" s="7"/>
      <c r="E111" s="8"/>
      <c r="F111" s="9"/>
      <c r="G111" s="9"/>
      <c r="H111" s="9"/>
      <c r="I111" s="9">
        <f>SUM(G108:G110,H108:H110)</f>
        <v>193.79999999999998</v>
      </c>
      <c r="J111" s="9">
        <v>0</v>
      </c>
      <c r="K111" s="9">
        <f>I111-J111</f>
        <v>193.79999999999998</v>
      </c>
    </row>
    <row r="112" spans="1:11" ht="15">
      <c r="A112" s="14" t="s">
        <v>128</v>
      </c>
      <c r="B112" s="10" t="s">
        <v>18</v>
      </c>
      <c r="C112" s="10" t="s">
        <v>28</v>
      </c>
      <c r="D112" s="11">
        <v>52</v>
      </c>
      <c r="E112" s="16">
        <v>2</v>
      </c>
      <c r="F112" s="13">
        <v>35</v>
      </c>
      <c r="G112" s="17">
        <f>F112*1.15*E112</f>
        <v>80.5</v>
      </c>
      <c r="H112" s="17">
        <f>2.5*E112</f>
        <v>5</v>
      </c>
      <c r="I112" s="13"/>
      <c r="J112" s="13"/>
      <c r="K112" s="13"/>
    </row>
    <row r="113" spans="1:12" ht="15">
      <c r="A113" s="6" t="s">
        <v>128</v>
      </c>
      <c r="B113" s="6"/>
      <c r="C113" s="6"/>
      <c r="D113" s="7"/>
      <c r="E113" s="8"/>
      <c r="F113" s="9"/>
      <c r="G113" s="9"/>
      <c r="H113" s="9"/>
      <c r="I113" s="9">
        <f>SUM(G112,H112)</f>
        <v>85.5</v>
      </c>
      <c r="J113" s="9">
        <v>0</v>
      </c>
      <c r="K113" s="9">
        <f>I113-J113</f>
        <v>85.5</v>
      </c>
      <c r="L113" t="s">
        <v>192</v>
      </c>
    </row>
    <row r="114" spans="1:11" ht="15">
      <c r="A114" s="10" t="s">
        <v>42</v>
      </c>
      <c r="B114" s="14" t="s">
        <v>9</v>
      </c>
      <c r="C114" s="10" t="s">
        <v>43</v>
      </c>
      <c r="D114" s="11" t="s">
        <v>44</v>
      </c>
      <c r="E114" s="12">
        <v>1</v>
      </c>
      <c r="F114" s="13">
        <v>342.7</v>
      </c>
      <c r="G114" s="13">
        <f>F114*1.15*E114</f>
        <v>394.10499999999996</v>
      </c>
      <c r="H114" s="13">
        <f>2.5*E114</f>
        <v>2.5</v>
      </c>
      <c r="I114" s="13"/>
      <c r="J114" s="13"/>
      <c r="K114" s="13"/>
    </row>
    <row r="115" spans="1:11" ht="15">
      <c r="A115" s="14" t="s">
        <v>42</v>
      </c>
      <c r="B115" s="14" t="s">
        <v>9</v>
      </c>
      <c r="C115" s="10" t="s">
        <v>45</v>
      </c>
      <c r="D115" s="15">
        <v>38</v>
      </c>
      <c r="E115" s="16">
        <v>1</v>
      </c>
      <c r="F115" s="17">
        <v>243.95</v>
      </c>
      <c r="G115" s="17">
        <f>F115*1.15*E115</f>
        <v>280.54249999999996</v>
      </c>
      <c r="H115" s="17">
        <f>2.5*E115</f>
        <v>2.5</v>
      </c>
      <c r="I115" s="17"/>
      <c r="J115" s="17"/>
      <c r="K115" s="17"/>
    </row>
    <row r="116" spans="1:11" s="3" customFormat="1" ht="15">
      <c r="A116" s="6" t="s">
        <v>42</v>
      </c>
      <c r="B116" s="6"/>
      <c r="C116" s="6"/>
      <c r="D116" s="7"/>
      <c r="E116" s="8"/>
      <c r="F116" s="9"/>
      <c r="G116" s="9"/>
      <c r="H116" s="9"/>
      <c r="I116" s="9">
        <f>G114+G115+H114+H115</f>
        <v>679.6474999999999</v>
      </c>
      <c r="J116" s="9">
        <v>0</v>
      </c>
      <c r="K116" s="9">
        <f>I116-J116</f>
        <v>679.6474999999999</v>
      </c>
    </row>
    <row r="117" spans="1:11" ht="15">
      <c r="A117" s="18" t="s">
        <v>150</v>
      </c>
      <c r="B117" s="10" t="s">
        <v>18</v>
      </c>
      <c r="C117" s="10" t="s">
        <v>23</v>
      </c>
      <c r="D117" s="11">
        <v>4</v>
      </c>
      <c r="E117" s="12">
        <v>2</v>
      </c>
      <c r="F117" s="13">
        <v>42</v>
      </c>
      <c r="G117" s="17">
        <f>F117*1.15*E117</f>
        <v>96.6</v>
      </c>
      <c r="H117" s="17">
        <f>2.5*E117</f>
        <v>5</v>
      </c>
      <c r="I117" s="13"/>
      <c r="J117" s="13"/>
      <c r="K117" s="13"/>
    </row>
    <row r="118" spans="1:11" s="3" customFormat="1" ht="15">
      <c r="A118" s="19" t="s">
        <v>150</v>
      </c>
      <c r="B118" s="10" t="s">
        <v>18</v>
      </c>
      <c r="C118" s="10" t="s">
        <v>22</v>
      </c>
      <c r="D118" s="11">
        <v>27</v>
      </c>
      <c r="E118" s="12">
        <v>5</v>
      </c>
      <c r="F118" s="13">
        <v>10</v>
      </c>
      <c r="G118" s="17">
        <f>F118*1.15*E118</f>
        <v>57.5</v>
      </c>
      <c r="H118" s="17">
        <f>2.5*E118</f>
        <v>12.5</v>
      </c>
      <c r="I118" s="13"/>
      <c r="J118" s="13"/>
      <c r="K118" s="13"/>
    </row>
    <row r="119" spans="1:11" ht="15">
      <c r="A119" s="18" t="s">
        <v>150</v>
      </c>
      <c r="B119" s="10" t="s">
        <v>18</v>
      </c>
      <c r="C119" s="10" t="s">
        <v>40</v>
      </c>
      <c r="D119" s="11" t="s">
        <v>73</v>
      </c>
      <c r="E119" s="12">
        <v>2</v>
      </c>
      <c r="F119" s="13">
        <v>35</v>
      </c>
      <c r="G119" s="17">
        <f>F119*1.15*E119</f>
        <v>80.5</v>
      </c>
      <c r="H119" s="17">
        <f>2.5*E119</f>
        <v>5</v>
      </c>
      <c r="I119" s="13"/>
      <c r="J119" s="13"/>
      <c r="K119" s="13"/>
    </row>
    <row r="120" spans="1:11" s="5" customFormat="1" ht="15">
      <c r="A120" s="20" t="s">
        <v>150</v>
      </c>
      <c r="B120" s="6"/>
      <c r="C120" s="6"/>
      <c r="D120" s="7"/>
      <c r="E120" s="8"/>
      <c r="F120" s="9"/>
      <c r="G120" s="9"/>
      <c r="H120" s="9"/>
      <c r="I120" s="9">
        <f>SUM(G117:G119,H117:H119)</f>
        <v>257.1</v>
      </c>
      <c r="J120" s="9">
        <v>0</v>
      </c>
      <c r="K120" s="9">
        <f>I120-J120</f>
        <v>257.1</v>
      </c>
    </row>
    <row r="121" spans="1:11" ht="15">
      <c r="A121" s="14" t="s">
        <v>182</v>
      </c>
      <c r="B121" s="10" t="s">
        <v>18</v>
      </c>
      <c r="C121" s="14" t="s">
        <v>183</v>
      </c>
      <c r="D121" s="11"/>
      <c r="E121" s="16">
        <v>1</v>
      </c>
      <c r="F121" s="13">
        <v>95</v>
      </c>
      <c r="G121" s="17">
        <f>F121*1.15*E121</f>
        <v>109.24999999999999</v>
      </c>
      <c r="H121" s="17">
        <f>2.5*E121</f>
        <v>2.5</v>
      </c>
      <c r="I121" s="13"/>
      <c r="J121" s="13"/>
      <c r="K121" s="13"/>
    </row>
    <row r="122" spans="1:12" ht="15">
      <c r="A122" s="6" t="s">
        <v>182</v>
      </c>
      <c r="B122" s="6"/>
      <c r="C122" s="6"/>
      <c r="D122" s="7"/>
      <c r="E122" s="8"/>
      <c r="F122" s="9"/>
      <c r="G122" s="9"/>
      <c r="H122" s="9"/>
      <c r="I122" s="9">
        <f>SUM(G121,H121)</f>
        <v>111.74999999999999</v>
      </c>
      <c r="J122" s="9">
        <v>170</v>
      </c>
      <c r="K122" s="9">
        <f>I122-J122</f>
        <v>-58.250000000000014</v>
      </c>
      <c r="L122" t="s">
        <v>189</v>
      </c>
    </row>
    <row r="123" spans="1:11" ht="15">
      <c r="A123" s="14" t="s">
        <v>53</v>
      </c>
      <c r="B123" s="14" t="s">
        <v>9</v>
      </c>
      <c r="C123" s="10" t="s">
        <v>54</v>
      </c>
      <c r="D123" s="11">
        <v>36</v>
      </c>
      <c r="E123" s="16">
        <v>1</v>
      </c>
      <c r="F123" s="13">
        <v>203.79</v>
      </c>
      <c r="G123" s="17">
        <f>F123*1.15*E123</f>
        <v>234.35849999999996</v>
      </c>
      <c r="H123" s="17">
        <f>2.5*E123</f>
        <v>2.5</v>
      </c>
      <c r="I123" s="13"/>
      <c r="J123" s="13"/>
      <c r="K123" s="13"/>
    </row>
    <row r="124" spans="1:11" ht="15">
      <c r="A124" s="14" t="s">
        <v>53</v>
      </c>
      <c r="B124" s="10" t="s">
        <v>18</v>
      </c>
      <c r="C124" s="10" t="s">
        <v>58</v>
      </c>
      <c r="D124" s="11" t="s">
        <v>56</v>
      </c>
      <c r="E124" s="16">
        <v>1</v>
      </c>
      <c r="F124" s="13">
        <v>170</v>
      </c>
      <c r="G124" s="17">
        <f>F124*1.15*E124</f>
        <v>195.49999999999997</v>
      </c>
      <c r="H124" s="17">
        <f>2.5*E124</f>
        <v>2.5</v>
      </c>
      <c r="I124" s="13"/>
      <c r="J124" s="13"/>
      <c r="K124" s="13"/>
    </row>
    <row r="125" spans="1:11" ht="15">
      <c r="A125" s="14" t="s">
        <v>53</v>
      </c>
      <c r="B125" s="10" t="s">
        <v>18</v>
      </c>
      <c r="C125" s="10" t="s">
        <v>57</v>
      </c>
      <c r="D125" s="11">
        <v>42</v>
      </c>
      <c r="E125" s="16">
        <v>1</v>
      </c>
      <c r="F125" s="13">
        <v>140</v>
      </c>
      <c r="G125" s="17">
        <f>F125*1.15*E125</f>
        <v>161</v>
      </c>
      <c r="H125" s="17">
        <f>2.5*E125</f>
        <v>2.5</v>
      </c>
      <c r="I125" s="13"/>
      <c r="J125" s="13"/>
      <c r="K125" s="13"/>
    </row>
    <row r="126" spans="1:11" ht="15">
      <c r="A126" s="14" t="s">
        <v>53</v>
      </c>
      <c r="B126" s="10" t="s">
        <v>18</v>
      </c>
      <c r="C126" s="10" t="s">
        <v>55</v>
      </c>
      <c r="D126" s="11" t="s">
        <v>56</v>
      </c>
      <c r="E126" s="16">
        <v>1</v>
      </c>
      <c r="F126" s="13">
        <v>290</v>
      </c>
      <c r="G126" s="17">
        <f>F126*1.15*E126</f>
        <v>333.5</v>
      </c>
      <c r="H126" s="17">
        <f>2.5*E126</f>
        <v>2.5</v>
      </c>
      <c r="I126" s="13"/>
      <c r="J126" s="13"/>
      <c r="K126" s="13"/>
    </row>
    <row r="127" spans="1:12" s="3" customFormat="1" ht="15">
      <c r="A127" s="6" t="s">
        <v>53</v>
      </c>
      <c r="B127" s="6"/>
      <c r="C127" s="6"/>
      <c r="D127" s="7"/>
      <c r="E127" s="8"/>
      <c r="F127" s="9"/>
      <c r="G127" s="9"/>
      <c r="H127" s="9"/>
      <c r="I127" s="9">
        <f>SUM(G123:G126,H123:H126)</f>
        <v>934.3584999999999</v>
      </c>
      <c r="J127" s="9">
        <v>234</v>
      </c>
      <c r="K127" s="9">
        <f>I127-J127</f>
        <v>700.3584999999999</v>
      </c>
      <c r="L127" s="3" t="s">
        <v>189</v>
      </c>
    </row>
    <row r="128" spans="1:11" ht="15">
      <c r="A128" s="14" t="s">
        <v>76</v>
      </c>
      <c r="B128" s="10" t="s">
        <v>18</v>
      </c>
      <c r="C128" s="10" t="s">
        <v>81</v>
      </c>
      <c r="D128" s="11">
        <v>42</v>
      </c>
      <c r="E128" s="16">
        <v>1</v>
      </c>
      <c r="F128" s="13">
        <v>140</v>
      </c>
      <c r="G128" s="17">
        <f>F128*1.15*E128</f>
        <v>161</v>
      </c>
      <c r="H128" s="17">
        <f>2.5*E128</f>
        <v>2.5</v>
      </c>
      <c r="I128" s="13"/>
      <c r="J128" s="13"/>
      <c r="K128" s="13"/>
    </row>
    <row r="129" spans="1:11" ht="15">
      <c r="A129" s="14" t="s">
        <v>76</v>
      </c>
      <c r="B129" s="10" t="s">
        <v>18</v>
      </c>
      <c r="C129" s="10" t="s">
        <v>81</v>
      </c>
      <c r="D129" s="11">
        <v>42</v>
      </c>
      <c r="E129" s="16">
        <v>1</v>
      </c>
      <c r="F129" s="13">
        <v>140</v>
      </c>
      <c r="G129" s="17">
        <f>F129*1.15*E129</f>
        <v>161</v>
      </c>
      <c r="H129" s="17">
        <f>2.5*E129</f>
        <v>2.5</v>
      </c>
      <c r="I129" s="13"/>
      <c r="J129" s="13"/>
      <c r="K129" s="13"/>
    </row>
    <row r="130" spans="1:11" s="3" customFormat="1" ht="15">
      <c r="A130" s="14" t="s">
        <v>76</v>
      </c>
      <c r="B130" s="10" t="s">
        <v>18</v>
      </c>
      <c r="C130" s="10" t="s">
        <v>77</v>
      </c>
      <c r="D130" s="11">
        <v>50</v>
      </c>
      <c r="E130" s="16">
        <v>1</v>
      </c>
      <c r="F130" s="13">
        <v>160</v>
      </c>
      <c r="G130" s="17">
        <f>F130*1.15*E130</f>
        <v>184</v>
      </c>
      <c r="H130" s="17">
        <f>2.5*E130</f>
        <v>2.5</v>
      </c>
      <c r="I130" s="13"/>
      <c r="J130" s="13"/>
      <c r="K130" s="13"/>
    </row>
    <row r="131" spans="1:11" ht="15">
      <c r="A131" s="14" t="s">
        <v>76</v>
      </c>
      <c r="B131" s="10" t="s">
        <v>18</v>
      </c>
      <c r="C131" s="10" t="s">
        <v>49</v>
      </c>
      <c r="D131" s="11">
        <v>3</v>
      </c>
      <c r="E131" s="16">
        <v>1</v>
      </c>
      <c r="F131" s="13">
        <v>54</v>
      </c>
      <c r="G131" s="17">
        <f>F131*1.15*E131</f>
        <v>62.099999999999994</v>
      </c>
      <c r="H131" s="17">
        <f>2.5*E131</f>
        <v>2.5</v>
      </c>
      <c r="I131" s="13"/>
      <c r="J131" s="13"/>
      <c r="K131" s="13"/>
    </row>
    <row r="132" spans="1:11" ht="15">
      <c r="A132" s="14" t="s">
        <v>76</v>
      </c>
      <c r="B132" s="10" t="s">
        <v>18</v>
      </c>
      <c r="C132" s="10" t="s">
        <v>78</v>
      </c>
      <c r="D132" s="11" t="s">
        <v>79</v>
      </c>
      <c r="E132" s="16">
        <v>1</v>
      </c>
      <c r="F132" s="13">
        <v>300</v>
      </c>
      <c r="G132" s="17">
        <f>F132*1.15*E132</f>
        <v>345</v>
      </c>
      <c r="H132" s="17">
        <f>2.5*E132</f>
        <v>2.5</v>
      </c>
      <c r="I132" s="13"/>
      <c r="J132" s="13"/>
      <c r="K132" s="13"/>
    </row>
    <row r="133" spans="1:11" ht="15">
      <c r="A133" s="14" t="s">
        <v>76</v>
      </c>
      <c r="B133" s="10" t="s">
        <v>18</v>
      </c>
      <c r="C133" s="10" t="s">
        <v>80</v>
      </c>
      <c r="D133" s="11">
        <v>42</v>
      </c>
      <c r="E133" s="16">
        <v>1</v>
      </c>
      <c r="F133" s="13">
        <v>140</v>
      </c>
      <c r="G133" s="17">
        <f>F133*1.15*E133</f>
        <v>161</v>
      </c>
      <c r="H133" s="17">
        <f>2.5*E133</f>
        <v>2.5</v>
      </c>
      <c r="I133" s="13"/>
      <c r="J133" s="13"/>
      <c r="K133" s="13"/>
    </row>
    <row r="134" spans="1:11" s="3" customFormat="1" ht="15">
      <c r="A134" s="6" t="s">
        <v>76</v>
      </c>
      <c r="B134" s="6"/>
      <c r="C134" s="6"/>
      <c r="D134" s="7"/>
      <c r="E134" s="8"/>
      <c r="F134" s="9"/>
      <c r="G134" s="9"/>
      <c r="H134" s="9"/>
      <c r="I134" s="9">
        <f>SUM(G128:G133,H128:H133)</f>
        <v>1089.1</v>
      </c>
      <c r="J134" s="9">
        <v>0</v>
      </c>
      <c r="K134" s="9">
        <f>I134-J134</f>
        <v>1089.1</v>
      </c>
    </row>
    <row r="135" spans="1:11" ht="15">
      <c r="A135" s="14" t="s">
        <v>120</v>
      </c>
      <c r="B135" s="10" t="s">
        <v>18</v>
      </c>
      <c r="C135" s="14" t="s">
        <v>121</v>
      </c>
      <c r="D135" s="11">
        <v>52</v>
      </c>
      <c r="E135" s="16">
        <v>1</v>
      </c>
      <c r="F135" s="13">
        <v>140</v>
      </c>
      <c r="G135" s="17">
        <f>F135*1.15*E135</f>
        <v>161</v>
      </c>
      <c r="H135" s="17">
        <f>2.5*E135</f>
        <v>2.5</v>
      </c>
      <c r="I135" s="13"/>
      <c r="J135" s="13"/>
      <c r="K135" s="13"/>
    </row>
    <row r="136" spans="1:11" ht="15">
      <c r="A136" s="6" t="s">
        <v>120</v>
      </c>
      <c r="B136" s="6"/>
      <c r="C136" s="6"/>
      <c r="D136" s="7"/>
      <c r="E136" s="8"/>
      <c r="F136" s="9"/>
      <c r="G136" s="9"/>
      <c r="H136" s="9"/>
      <c r="I136" s="9">
        <f>SUM(G135,H135)</f>
        <v>163.5</v>
      </c>
      <c r="J136" s="9">
        <v>0</v>
      </c>
      <c r="K136" s="9">
        <f>I136-J136</f>
        <v>163.5</v>
      </c>
    </row>
    <row r="137" spans="1:11" ht="15">
      <c r="A137" s="14" t="s">
        <v>180</v>
      </c>
      <c r="B137" s="10" t="s">
        <v>18</v>
      </c>
      <c r="C137" s="14" t="s">
        <v>75</v>
      </c>
      <c r="D137" s="11" t="s">
        <v>73</v>
      </c>
      <c r="E137" s="16">
        <v>2</v>
      </c>
      <c r="F137" s="13">
        <v>55</v>
      </c>
      <c r="G137" s="17">
        <f>F137*1.15*E137</f>
        <v>126.49999999999999</v>
      </c>
      <c r="H137" s="17">
        <f>2.5*E137</f>
        <v>5</v>
      </c>
      <c r="I137" s="13"/>
      <c r="J137" s="13"/>
      <c r="K137" s="13"/>
    </row>
    <row r="138" spans="1:11" ht="15">
      <c r="A138" s="14" t="s">
        <v>180</v>
      </c>
      <c r="B138" s="10" t="s">
        <v>18</v>
      </c>
      <c r="C138" s="14" t="s">
        <v>131</v>
      </c>
      <c r="D138" s="11">
        <v>2</v>
      </c>
      <c r="E138" s="16">
        <v>1</v>
      </c>
      <c r="F138" s="13">
        <v>120</v>
      </c>
      <c r="G138" s="17">
        <f>F138*1.15*E138</f>
        <v>138</v>
      </c>
      <c r="H138" s="17">
        <f>2.5*E138</f>
        <v>2.5</v>
      </c>
      <c r="I138" s="13"/>
      <c r="J138" s="13"/>
      <c r="K138" s="13"/>
    </row>
    <row r="139" spans="1:11" s="3" customFormat="1" ht="15">
      <c r="A139" s="14" t="s">
        <v>180</v>
      </c>
      <c r="B139" s="10" t="s">
        <v>18</v>
      </c>
      <c r="C139" s="14" t="s">
        <v>22</v>
      </c>
      <c r="D139" s="11">
        <v>41</v>
      </c>
      <c r="E139" s="16">
        <v>3</v>
      </c>
      <c r="F139" s="13">
        <v>10</v>
      </c>
      <c r="G139" s="17">
        <f>F139*1.15*E139</f>
        <v>34.5</v>
      </c>
      <c r="H139" s="17">
        <f>2.5*E139</f>
        <v>7.5</v>
      </c>
      <c r="I139" s="13"/>
      <c r="J139" s="13"/>
      <c r="K139" s="13"/>
    </row>
    <row r="140" spans="1:11" ht="15">
      <c r="A140" s="14" t="s">
        <v>180</v>
      </c>
      <c r="B140" s="10" t="s">
        <v>18</v>
      </c>
      <c r="C140" s="14" t="s">
        <v>181</v>
      </c>
      <c r="D140" s="11">
        <v>42</v>
      </c>
      <c r="E140" s="16">
        <v>1</v>
      </c>
      <c r="F140" s="13">
        <v>246</v>
      </c>
      <c r="G140" s="17">
        <f>F140*1.15*E140</f>
        <v>282.9</v>
      </c>
      <c r="H140" s="17">
        <f>2.5*E140</f>
        <v>2.5</v>
      </c>
      <c r="I140" s="13"/>
      <c r="J140" s="13"/>
      <c r="K140" s="13"/>
    </row>
    <row r="141" spans="1:11" s="3" customFormat="1" ht="15">
      <c r="A141" s="6" t="s">
        <v>180</v>
      </c>
      <c r="B141" s="6"/>
      <c r="C141" s="6"/>
      <c r="D141" s="7"/>
      <c r="E141" s="8"/>
      <c r="F141" s="9"/>
      <c r="G141" s="9"/>
      <c r="H141" s="9"/>
      <c r="I141" s="9">
        <f>SUM(G137:G140,H137:H140)</f>
        <v>599.4</v>
      </c>
      <c r="J141" s="9">
        <v>0</v>
      </c>
      <c r="K141" s="9">
        <f>I141-J141</f>
        <v>599.4</v>
      </c>
    </row>
    <row r="142" spans="1:11" ht="15">
      <c r="A142" s="10" t="s">
        <v>16</v>
      </c>
      <c r="B142" s="10" t="s">
        <v>9</v>
      </c>
      <c r="C142" s="10" t="s">
        <v>17</v>
      </c>
      <c r="D142" s="11">
        <v>38</v>
      </c>
      <c r="E142" s="12">
        <v>1</v>
      </c>
      <c r="F142" s="13">
        <v>192.01</v>
      </c>
      <c r="G142" s="13">
        <f>F142*1.15*E142</f>
        <v>220.81149999999997</v>
      </c>
      <c r="H142" s="13">
        <f>2.5*E142</f>
        <v>2.5</v>
      </c>
      <c r="I142" s="13"/>
      <c r="J142" s="13"/>
      <c r="K142" s="13"/>
    </row>
    <row r="143" spans="1:11" s="5" customFormat="1" ht="15">
      <c r="A143" s="10" t="s">
        <v>16</v>
      </c>
      <c r="B143" s="10" t="s">
        <v>18</v>
      </c>
      <c r="C143" s="10" t="s">
        <v>28</v>
      </c>
      <c r="D143" s="11">
        <v>52</v>
      </c>
      <c r="E143" s="12">
        <v>2</v>
      </c>
      <c r="F143" s="13">
        <v>35</v>
      </c>
      <c r="G143" s="13">
        <f>F143*1.15*E143</f>
        <v>80.5</v>
      </c>
      <c r="H143" s="13">
        <f>2.5*E143</f>
        <v>5</v>
      </c>
      <c r="I143" s="13"/>
      <c r="J143" s="13"/>
      <c r="K143" s="13"/>
    </row>
    <row r="144" spans="1:11" ht="15">
      <c r="A144" s="10" t="s">
        <v>16</v>
      </c>
      <c r="B144" s="10" t="s">
        <v>18</v>
      </c>
      <c r="C144" s="10" t="s">
        <v>25</v>
      </c>
      <c r="D144" s="11">
        <v>3</v>
      </c>
      <c r="E144" s="12">
        <v>1</v>
      </c>
      <c r="F144" s="13">
        <v>42</v>
      </c>
      <c r="G144" s="13">
        <f>F144*1.15*E144</f>
        <v>48.3</v>
      </c>
      <c r="H144" s="13">
        <f>2.5*E144</f>
        <v>2.5</v>
      </c>
      <c r="I144" s="13"/>
      <c r="J144" s="13"/>
      <c r="K144" s="13"/>
    </row>
    <row r="145" spans="1:11" ht="15">
      <c r="A145" s="10" t="s">
        <v>16</v>
      </c>
      <c r="B145" s="10" t="s">
        <v>18</v>
      </c>
      <c r="C145" s="10" t="s">
        <v>24</v>
      </c>
      <c r="D145" s="11">
        <v>41</v>
      </c>
      <c r="E145" s="12">
        <v>5</v>
      </c>
      <c r="F145" s="13">
        <v>10</v>
      </c>
      <c r="G145" s="13">
        <f>F145*1.15*E145</f>
        <v>57.5</v>
      </c>
      <c r="H145" s="13">
        <f>2.5*E145</f>
        <v>12.5</v>
      </c>
      <c r="I145" s="13"/>
      <c r="J145" s="13"/>
      <c r="K145" s="13"/>
    </row>
    <row r="146" spans="1:11" ht="15">
      <c r="A146" s="10" t="s">
        <v>16</v>
      </c>
      <c r="B146" s="10" t="s">
        <v>18</v>
      </c>
      <c r="C146" s="10" t="s">
        <v>26</v>
      </c>
      <c r="D146" s="11" t="s">
        <v>27</v>
      </c>
      <c r="E146" s="12">
        <v>1</v>
      </c>
      <c r="F146" s="13">
        <v>140</v>
      </c>
      <c r="G146" s="13">
        <f>F146*1.15*E146</f>
        <v>161</v>
      </c>
      <c r="H146" s="13">
        <f>2.5*E146</f>
        <v>2.5</v>
      </c>
      <c r="I146" s="13"/>
      <c r="J146" s="13"/>
      <c r="K146" s="13"/>
    </row>
    <row r="147" spans="1:11" ht="15">
      <c r="A147" s="10" t="s">
        <v>16</v>
      </c>
      <c r="B147" s="10" t="s">
        <v>18</v>
      </c>
      <c r="C147" s="10" t="s">
        <v>19</v>
      </c>
      <c r="D147" s="11" t="s">
        <v>20</v>
      </c>
      <c r="E147" s="12">
        <v>1</v>
      </c>
      <c r="F147" s="13">
        <v>35</v>
      </c>
      <c r="G147" s="13">
        <f>F147*1.15*E147</f>
        <v>40.25</v>
      </c>
      <c r="H147" s="13">
        <f>2.5*E147</f>
        <v>2.5</v>
      </c>
      <c r="I147" s="13"/>
      <c r="J147" s="13"/>
      <c r="K147" s="13"/>
    </row>
    <row r="148" spans="1:12" ht="15">
      <c r="A148" s="6" t="s">
        <v>16</v>
      </c>
      <c r="B148" s="6"/>
      <c r="C148" s="6"/>
      <c r="D148" s="7"/>
      <c r="E148" s="8"/>
      <c r="F148" s="9"/>
      <c r="G148" s="9"/>
      <c r="H148" s="9"/>
      <c r="I148" s="9">
        <f>SUM(G142:G147)+SUM(H142:H147)</f>
        <v>635.8615</v>
      </c>
      <c r="J148" s="9">
        <v>230</v>
      </c>
      <c r="K148" s="9">
        <f>I148-J148</f>
        <v>405.8615</v>
      </c>
      <c r="L148" t="s">
        <v>189</v>
      </c>
    </row>
    <row r="149" spans="1:11" s="3" customFormat="1" ht="15">
      <c r="A149" s="14" t="s">
        <v>142</v>
      </c>
      <c r="B149" s="10" t="s">
        <v>9</v>
      </c>
      <c r="C149" s="10" t="s">
        <v>143</v>
      </c>
      <c r="D149" s="11">
        <v>44</v>
      </c>
      <c r="E149" s="16">
        <v>1</v>
      </c>
      <c r="F149" s="13">
        <v>207.15</v>
      </c>
      <c r="G149" s="17">
        <f>F149*1.15*E149</f>
        <v>238.2225</v>
      </c>
      <c r="H149" s="17">
        <f>2.5*E149</f>
        <v>2.5</v>
      </c>
      <c r="I149" s="13"/>
      <c r="J149" s="13"/>
      <c r="K149" s="13"/>
    </row>
    <row r="150" spans="1:11" ht="15">
      <c r="A150" s="14" t="s">
        <v>142</v>
      </c>
      <c r="B150" s="10" t="s">
        <v>9</v>
      </c>
      <c r="C150" s="10" t="s">
        <v>144</v>
      </c>
      <c r="D150" s="11" t="s">
        <v>56</v>
      </c>
      <c r="E150" s="16">
        <v>1</v>
      </c>
      <c r="F150" s="13">
        <v>359.7</v>
      </c>
      <c r="G150" s="17">
        <f>F150*1.15*E150</f>
        <v>413.655</v>
      </c>
      <c r="H150" s="17">
        <f>2.5*E150</f>
        <v>2.5</v>
      </c>
      <c r="I150" s="13"/>
      <c r="J150" s="13"/>
      <c r="K150" s="13"/>
    </row>
    <row r="151" spans="1:11" ht="15">
      <c r="A151" s="14" t="s">
        <v>142</v>
      </c>
      <c r="B151" s="10" t="s">
        <v>9</v>
      </c>
      <c r="C151" s="10" t="s">
        <v>145</v>
      </c>
      <c r="D151" s="11">
        <v>44</v>
      </c>
      <c r="E151" s="16">
        <v>1</v>
      </c>
      <c r="F151" s="13">
        <v>477.4</v>
      </c>
      <c r="G151" s="17">
        <f>F151*1.15*E151</f>
        <v>549.0099999999999</v>
      </c>
      <c r="H151" s="17">
        <f>2.5*E151</f>
        <v>2.5</v>
      </c>
      <c r="I151" s="13"/>
      <c r="J151" s="13"/>
      <c r="K151" s="13"/>
    </row>
    <row r="152" spans="1:11" ht="15">
      <c r="A152" s="14" t="s">
        <v>142</v>
      </c>
      <c r="B152" s="10" t="s">
        <v>18</v>
      </c>
      <c r="C152" s="10" t="s">
        <v>22</v>
      </c>
      <c r="D152" s="11">
        <v>29</v>
      </c>
      <c r="E152" s="16">
        <v>4</v>
      </c>
      <c r="F152" s="13">
        <v>10</v>
      </c>
      <c r="G152" s="17">
        <f>F152*1.15*E152</f>
        <v>46</v>
      </c>
      <c r="H152" s="17">
        <f>2.5*E152</f>
        <v>10</v>
      </c>
      <c r="I152" s="13"/>
      <c r="J152" s="13"/>
      <c r="K152" s="13"/>
    </row>
    <row r="153" spans="1:12" s="3" customFormat="1" ht="15">
      <c r="A153" s="6" t="s">
        <v>142</v>
      </c>
      <c r="B153" s="6"/>
      <c r="C153" s="6"/>
      <c r="D153" s="7"/>
      <c r="E153" s="8"/>
      <c r="F153" s="9"/>
      <c r="G153" s="9"/>
      <c r="H153" s="9"/>
      <c r="I153" s="9">
        <f>SUM(G149:G152,H149:H152)</f>
        <v>1264.3874999999998</v>
      </c>
      <c r="J153" s="9">
        <v>615</v>
      </c>
      <c r="K153" s="9">
        <f>I153-J153</f>
        <v>649.3874999999998</v>
      </c>
      <c r="L153" s="3" t="s">
        <v>191</v>
      </c>
    </row>
    <row r="154" spans="1:11" ht="15">
      <c r="A154" s="10" t="s">
        <v>7</v>
      </c>
      <c r="B154" s="10" t="s">
        <v>9</v>
      </c>
      <c r="C154" s="10" t="s">
        <v>10</v>
      </c>
      <c r="D154" s="11">
        <v>46</v>
      </c>
      <c r="E154" s="12">
        <v>1</v>
      </c>
      <c r="F154" s="13">
        <v>271.6</v>
      </c>
      <c r="G154" s="13">
        <f>F154*1.15*E154</f>
        <v>312.34</v>
      </c>
      <c r="H154" s="13">
        <v>2.5</v>
      </c>
      <c r="I154" s="13"/>
      <c r="J154" s="13"/>
      <c r="K154" s="13"/>
    </row>
    <row r="155" spans="1:11" s="3" customFormat="1" ht="15">
      <c r="A155" s="10" t="s">
        <v>7</v>
      </c>
      <c r="B155" s="10" t="s">
        <v>9</v>
      </c>
      <c r="C155" s="10" t="s">
        <v>12</v>
      </c>
      <c r="D155" s="11" t="s">
        <v>13</v>
      </c>
      <c r="E155" s="12">
        <v>1</v>
      </c>
      <c r="F155" s="13">
        <v>278.2</v>
      </c>
      <c r="G155" s="13">
        <f>F155*1.15*E155</f>
        <v>319.92999999999995</v>
      </c>
      <c r="H155" s="13">
        <v>2.5</v>
      </c>
      <c r="I155" s="13"/>
      <c r="J155" s="13"/>
      <c r="K155" s="13"/>
    </row>
    <row r="156" spans="1:11" ht="15">
      <c r="A156" s="10" t="s">
        <v>7</v>
      </c>
      <c r="B156" s="10" t="s">
        <v>9</v>
      </c>
      <c r="C156" s="10" t="s">
        <v>14</v>
      </c>
      <c r="D156" s="11" t="s">
        <v>15</v>
      </c>
      <c r="E156" s="12">
        <v>1</v>
      </c>
      <c r="F156" s="13">
        <v>241.89</v>
      </c>
      <c r="G156" s="13">
        <f>F156*1.15*E156</f>
        <v>278.1735</v>
      </c>
      <c r="H156" s="13">
        <v>2.5</v>
      </c>
      <c r="I156" s="13"/>
      <c r="J156" s="13"/>
      <c r="K156" s="13"/>
    </row>
    <row r="157" spans="1:12" s="3" customFormat="1" ht="15">
      <c r="A157" s="6" t="s">
        <v>7</v>
      </c>
      <c r="B157" s="6"/>
      <c r="C157" s="6"/>
      <c r="D157" s="7"/>
      <c r="E157" s="8"/>
      <c r="F157" s="9"/>
      <c r="G157" s="9"/>
      <c r="H157" s="9"/>
      <c r="I157" s="9">
        <f>SUM(G154:G156)+SUM(H154:H156)</f>
        <v>917.9435</v>
      </c>
      <c r="J157" s="9">
        <v>911</v>
      </c>
      <c r="K157" s="9">
        <f>I157-J157</f>
        <v>6.943499999999972</v>
      </c>
      <c r="L157" s="3" t="s">
        <v>189</v>
      </c>
    </row>
    <row r="158" spans="1:11" ht="15">
      <c r="A158" s="14" t="s">
        <v>146</v>
      </c>
      <c r="B158" s="10" t="s">
        <v>18</v>
      </c>
      <c r="C158" s="10" t="s">
        <v>131</v>
      </c>
      <c r="D158" s="11">
        <v>44</v>
      </c>
      <c r="E158" s="16">
        <v>1</v>
      </c>
      <c r="F158" s="13">
        <v>120</v>
      </c>
      <c r="G158" s="17">
        <f>F158*1.15*E158</f>
        <v>138</v>
      </c>
      <c r="H158" s="17">
        <f>2.5*E158</f>
        <v>2.5</v>
      </c>
      <c r="I158" s="13"/>
      <c r="J158" s="13"/>
      <c r="K158" s="13"/>
    </row>
    <row r="159" spans="1:11" ht="15">
      <c r="A159" s="6" t="s">
        <v>146</v>
      </c>
      <c r="B159" s="6"/>
      <c r="C159" s="6"/>
      <c r="D159" s="7"/>
      <c r="E159" s="8"/>
      <c r="F159" s="9"/>
      <c r="G159" s="9"/>
      <c r="H159" s="9"/>
      <c r="I159" s="9">
        <f>SUM(G158,H158)</f>
        <v>140.5</v>
      </c>
      <c r="J159" s="9">
        <v>0</v>
      </c>
      <c r="K159" s="9">
        <f>I159-J159</f>
        <v>140.5</v>
      </c>
    </row>
    <row r="160" spans="1:11" ht="15">
      <c r="A160" s="14" t="s">
        <v>161</v>
      </c>
      <c r="B160" s="10" t="s">
        <v>18</v>
      </c>
      <c r="C160" s="10" t="s">
        <v>162</v>
      </c>
      <c r="D160" s="11">
        <v>41</v>
      </c>
      <c r="E160" s="12">
        <v>2</v>
      </c>
      <c r="F160" s="13">
        <v>140</v>
      </c>
      <c r="G160" s="17">
        <f>F160*1.15*E160</f>
        <v>322</v>
      </c>
      <c r="H160" s="17">
        <f>2.5*E160</f>
        <v>5</v>
      </c>
      <c r="I160" s="13"/>
      <c r="J160" s="13"/>
      <c r="K160" s="13"/>
    </row>
    <row r="161" spans="1:11" s="5" customFormat="1" ht="15">
      <c r="A161" s="14" t="s">
        <v>161</v>
      </c>
      <c r="B161" s="10" t="s">
        <v>18</v>
      </c>
      <c r="C161" s="10" t="s">
        <v>91</v>
      </c>
      <c r="D161" s="11" t="s">
        <v>41</v>
      </c>
      <c r="E161" s="16">
        <v>1</v>
      </c>
      <c r="F161" s="13">
        <v>35</v>
      </c>
      <c r="G161" s="17">
        <f>F161*1.15*E161</f>
        <v>40.25</v>
      </c>
      <c r="H161" s="17">
        <f>2.5*E161</f>
        <v>2.5</v>
      </c>
      <c r="I161" s="13"/>
      <c r="J161" s="13"/>
      <c r="K161" s="13"/>
    </row>
    <row r="162" spans="1:11" s="3" customFormat="1" ht="15">
      <c r="A162" s="14" t="s">
        <v>161</v>
      </c>
      <c r="B162" s="10" t="s">
        <v>18</v>
      </c>
      <c r="C162" s="10" t="s">
        <v>163</v>
      </c>
      <c r="D162" s="11">
        <v>52</v>
      </c>
      <c r="E162" s="8">
        <v>1</v>
      </c>
      <c r="F162" s="13">
        <v>250</v>
      </c>
      <c r="G162" s="17">
        <f>F162*1.15*E162</f>
        <v>287.5</v>
      </c>
      <c r="H162" s="17">
        <f>2.5*E162</f>
        <v>2.5</v>
      </c>
      <c r="I162" s="13"/>
      <c r="J162" s="13"/>
      <c r="K162" s="13"/>
    </row>
    <row r="163" spans="1:11" ht="15">
      <c r="A163" s="14" t="s">
        <v>161</v>
      </c>
      <c r="B163" s="10" t="s">
        <v>18</v>
      </c>
      <c r="C163" s="10" t="s">
        <v>40</v>
      </c>
      <c r="D163" s="11" t="s">
        <v>73</v>
      </c>
      <c r="E163" s="12">
        <v>1</v>
      </c>
      <c r="F163" s="13">
        <v>35</v>
      </c>
      <c r="G163" s="17">
        <f>F163*1.15*E163</f>
        <v>40.25</v>
      </c>
      <c r="H163" s="17">
        <f>2.5*E163</f>
        <v>2.5</v>
      </c>
      <c r="I163" s="13"/>
      <c r="J163" s="13"/>
      <c r="K163" s="13"/>
    </row>
    <row r="164" spans="1:11" s="3" customFormat="1" ht="15">
      <c r="A164" s="6" t="s">
        <v>161</v>
      </c>
      <c r="B164" s="6"/>
      <c r="C164" s="6"/>
      <c r="D164" s="7"/>
      <c r="E164" s="16"/>
      <c r="F164" s="9"/>
      <c r="G164" s="9"/>
      <c r="H164" s="9"/>
      <c r="I164" s="9">
        <f>SUM(G160:G163,H160:H163)</f>
        <v>702.5</v>
      </c>
      <c r="J164" s="9">
        <v>0</v>
      </c>
      <c r="K164" s="9">
        <f>I164-J164</f>
        <v>702.5</v>
      </c>
    </row>
    <row r="165" spans="1:11" ht="15">
      <c r="A165" s="14" t="s">
        <v>67</v>
      </c>
      <c r="B165" s="14" t="s">
        <v>9</v>
      </c>
      <c r="C165" s="10" t="s">
        <v>68</v>
      </c>
      <c r="D165" s="11" t="s">
        <v>69</v>
      </c>
      <c r="E165" s="16">
        <v>1</v>
      </c>
      <c r="F165" s="13">
        <v>250</v>
      </c>
      <c r="G165" s="17">
        <f>F165*1.15*E165</f>
        <v>287.5</v>
      </c>
      <c r="H165" s="17">
        <f>2.5*E165</f>
        <v>2.5</v>
      </c>
      <c r="I165" s="13"/>
      <c r="J165" s="13"/>
      <c r="K165" s="13"/>
    </row>
    <row r="166" spans="1:11" ht="15">
      <c r="A166" s="14" t="s">
        <v>67</v>
      </c>
      <c r="B166" s="14" t="s">
        <v>9</v>
      </c>
      <c r="C166" s="10" t="s">
        <v>70</v>
      </c>
      <c r="D166" s="11" t="s">
        <v>71</v>
      </c>
      <c r="E166" s="16">
        <v>1</v>
      </c>
      <c r="F166" s="13">
        <v>241.89</v>
      </c>
      <c r="G166" s="17">
        <f>F166*1.15*E166</f>
        <v>278.1735</v>
      </c>
      <c r="H166" s="17">
        <f>2.5*E166</f>
        <v>2.5</v>
      </c>
      <c r="I166" s="13"/>
      <c r="J166" s="13"/>
      <c r="K166" s="13"/>
    </row>
    <row r="167" spans="1:11" ht="15">
      <c r="A167" s="14" t="s">
        <v>67</v>
      </c>
      <c r="B167" s="14" t="s">
        <v>9</v>
      </c>
      <c r="C167" s="10" t="s">
        <v>72</v>
      </c>
      <c r="D167" s="11" t="s">
        <v>73</v>
      </c>
      <c r="E167" s="16">
        <v>1</v>
      </c>
      <c r="F167" s="13">
        <v>221.71</v>
      </c>
      <c r="G167" s="17">
        <f>F167*1.15*E167</f>
        <v>254.9665</v>
      </c>
      <c r="H167" s="17">
        <f>2.5*E167</f>
        <v>2.5</v>
      </c>
      <c r="I167" s="13"/>
      <c r="J167" s="13"/>
      <c r="K167" s="13"/>
    </row>
    <row r="168" spans="1:11" ht="15">
      <c r="A168" s="14" t="s">
        <v>67</v>
      </c>
      <c r="B168" s="10" t="s">
        <v>18</v>
      </c>
      <c r="C168" s="10" t="s">
        <v>75</v>
      </c>
      <c r="D168" s="11">
        <v>4</v>
      </c>
      <c r="E168" s="16">
        <v>1</v>
      </c>
      <c r="F168" s="13">
        <v>55</v>
      </c>
      <c r="G168" s="17">
        <f>F168*1.15*E168</f>
        <v>63.24999999999999</v>
      </c>
      <c r="H168" s="17">
        <f>2.5*E168</f>
        <v>2.5</v>
      </c>
      <c r="I168" s="13"/>
      <c r="J168" s="13"/>
      <c r="K168" s="13"/>
    </row>
    <row r="169" spans="1:11" ht="15">
      <c r="A169" s="14" t="s">
        <v>67</v>
      </c>
      <c r="B169" s="10" t="s">
        <v>18</v>
      </c>
      <c r="C169" s="10" t="s">
        <v>74</v>
      </c>
      <c r="D169" s="11" t="s">
        <v>73</v>
      </c>
      <c r="E169" s="16">
        <v>1</v>
      </c>
      <c r="F169" s="13">
        <v>35</v>
      </c>
      <c r="G169" s="17">
        <f>F169*1.15*E169</f>
        <v>40.25</v>
      </c>
      <c r="H169" s="17">
        <f>2.5*E169</f>
        <v>2.5</v>
      </c>
      <c r="I169" s="13"/>
      <c r="J169" s="13"/>
      <c r="K169" s="13"/>
    </row>
    <row r="170" spans="1:11" ht="15">
      <c r="A170" s="6" t="s">
        <v>67</v>
      </c>
      <c r="B170" s="6"/>
      <c r="C170" s="6"/>
      <c r="D170" s="7"/>
      <c r="E170" s="8"/>
      <c r="F170" s="9"/>
      <c r="G170" s="9"/>
      <c r="H170" s="9"/>
      <c r="I170" s="9">
        <f>SUM(G165:G169,H165:H169)</f>
        <v>936.64</v>
      </c>
      <c r="J170" s="9">
        <v>0</v>
      </c>
      <c r="K170" s="9">
        <f>I170-J170</f>
        <v>936.64</v>
      </c>
    </row>
    <row r="171" spans="1:11" s="3" customFormat="1" ht="15">
      <c r="A171" s="10" t="s">
        <v>187</v>
      </c>
      <c r="B171" s="14" t="s">
        <v>9</v>
      </c>
      <c r="C171" s="10" t="s">
        <v>85</v>
      </c>
      <c r="D171" s="11">
        <v>38</v>
      </c>
      <c r="E171" s="16">
        <v>1</v>
      </c>
      <c r="F171" s="13">
        <v>260.33</v>
      </c>
      <c r="G171" s="17">
        <f>F171*1.15*E171</f>
        <v>299.37949999999995</v>
      </c>
      <c r="H171" s="17">
        <f>2.5*E171</f>
        <v>2.5</v>
      </c>
      <c r="I171" s="13"/>
      <c r="J171" s="13"/>
      <c r="K171" s="13"/>
    </row>
    <row r="172" spans="1:11" ht="15">
      <c r="A172" s="10" t="s">
        <v>187</v>
      </c>
      <c r="B172" s="14" t="s">
        <v>9</v>
      </c>
      <c r="C172" s="10" t="s">
        <v>86</v>
      </c>
      <c r="D172" s="11">
        <v>0</v>
      </c>
      <c r="E172" s="16">
        <v>1</v>
      </c>
      <c r="F172" s="13">
        <v>272</v>
      </c>
      <c r="G172" s="17">
        <f>F172*1.15*E172</f>
        <v>312.79999999999995</v>
      </c>
      <c r="H172" s="17">
        <f>2.5*E172</f>
        <v>2.5</v>
      </c>
      <c r="I172" s="13"/>
      <c r="J172" s="13"/>
      <c r="K172" s="13"/>
    </row>
    <row r="173" spans="1:11" ht="15">
      <c r="A173" s="6" t="s">
        <v>187</v>
      </c>
      <c r="B173" s="6"/>
      <c r="C173" s="6"/>
      <c r="D173" s="7"/>
      <c r="E173" s="8"/>
      <c r="F173" s="9"/>
      <c r="G173" s="9"/>
      <c r="H173" s="9"/>
      <c r="I173" s="9">
        <f>SUM(G171:G172,H171:H172)</f>
        <v>617.1795</v>
      </c>
      <c r="J173" s="9">
        <v>0</v>
      </c>
      <c r="K173" s="9">
        <f>I173-J173</f>
        <v>617.1795</v>
      </c>
    </row>
    <row r="174" spans="1:11" ht="15">
      <c r="A174" s="14" t="s">
        <v>95</v>
      </c>
      <c r="B174" s="14" t="s">
        <v>9</v>
      </c>
      <c r="C174" s="10" t="s">
        <v>96</v>
      </c>
      <c r="D174" s="11" t="s">
        <v>69</v>
      </c>
      <c r="E174" s="16">
        <v>1</v>
      </c>
      <c r="F174" s="13">
        <v>250</v>
      </c>
      <c r="G174" s="17">
        <f>F174*1.15*E174</f>
        <v>287.5</v>
      </c>
      <c r="H174" s="17">
        <f>2.5*E174</f>
        <v>2.5</v>
      </c>
      <c r="I174" s="13"/>
      <c r="J174" s="13"/>
      <c r="K174" s="13"/>
    </row>
    <row r="175" spans="1:11" ht="15">
      <c r="A175" s="14" t="s">
        <v>95</v>
      </c>
      <c r="B175" s="14" t="s">
        <v>9</v>
      </c>
      <c r="C175" s="10" t="s">
        <v>97</v>
      </c>
      <c r="D175" s="11">
        <v>42</v>
      </c>
      <c r="E175" s="16">
        <v>1</v>
      </c>
      <c r="F175" s="13">
        <v>225.54</v>
      </c>
      <c r="G175" s="17">
        <f>F175*1.15*E175</f>
        <v>259.371</v>
      </c>
      <c r="H175" s="17">
        <f>2.5*E175</f>
        <v>2.5</v>
      </c>
      <c r="I175" s="13"/>
      <c r="J175" s="13"/>
      <c r="K175" s="13"/>
    </row>
    <row r="176" spans="1:11" s="3" customFormat="1" ht="15">
      <c r="A176" s="6" t="s">
        <v>95</v>
      </c>
      <c r="B176" s="6"/>
      <c r="C176" s="6"/>
      <c r="D176" s="7"/>
      <c r="E176" s="8"/>
      <c r="F176" s="9"/>
      <c r="G176" s="9"/>
      <c r="H176" s="9"/>
      <c r="I176" s="9">
        <f>SUM(G174:G175,H174:H175)</f>
        <v>551.871</v>
      </c>
      <c r="J176" s="9">
        <v>0</v>
      </c>
      <c r="K176" s="9">
        <f>I176-J176</f>
        <v>551.871</v>
      </c>
    </row>
    <row r="177" spans="1:11" ht="15">
      <c r="A177" s="10" t="s">
        <v>188</v>
      </c>
      <c r="B177" s="10" t="s">
        <v>18</v>
      </c>
      <c r="C177" s="10" t="s">
        <v>40</v>
      </c>
      <c r="D177" s="11" t="s">
        <v>41</v>
      </c>
      <c r="E177" s="12">
        <v>1</v>
      </c>
      <c r="F177" s="13">
        <v>35</v>
      </c>
      <c r="G177" s="17">
        <f>F177*1.15*E177</f>
        <v>40.25</v>
      </c>
      <c r="H177" s="17">
        <f>2.5*E177</f>
        <v>2.5</v>
      </c>
      <c r="I177" s="13"/>
      <c r="J177" s="13"/>
      <c r="K177" s="13"/>
    </row>
    <row r="178" spans="1:11" ht="15">
      <c r="A178" s="6" t="s">
        <v>188</v>
      </c>
      <c r="B178" s="6"/>
      <c r="C178" s="6"/>
      <c r="D178" s="7"/>
      <c r="E178" s="8"/>
      <c r="F178" s="9"/>
      <c r="G178" s="9"/>
      <c r="H178" s="9"/>
      <c r="I178" s="9">
        <f>SUM(G177,H177)</f>
        <v>42.75</v>
      </c>
      <c r="J178" s="9">
        <v>0</v>
      </c>
      <c r="K178" s="9">
        <f>I178-J178</f>
        <v>42.75</v>
      </c>
    </row>
    <row r="179" spans="1:12" ht="15">
      <c r="A179" s="6" t="s">
        <v>193</v>
      </c>
      <c r="B179" s="6"/>
      <c r="C179" s="6"/>
      <c r="D179" s="7"/>
      <c r="E179" s="8"/>
      <c r="F179" s="9"/>
      <c r="G179" s="9"/>
      <c r="H179" s="9"/>
      <c r="I179" s="9">
        <f>SUM(I170:I178)</f>
        <v>2148.4405</v>
      </c>
      <c r="J179" s="9">
        <v>1800</v>
      </c>
      <c r="K179" s="9">
        <f>I179-J179</f>
        <v>348.44050000000016</v>
      </c>
      <c r="L179" t="s">
        <v>189</v>
      </c>
    </row>
    <row r="180" spans="1:11" ht="15">
      <c r="A180" s="14" t="s">
        <v>98</v>
      </c>
      <c r="B180" s="14" t="s">
        <v>9</v>
      </c>
      <c r="C180" s="10" t="s">
        <v>100</v>
      </c>
      <c r="D180" s="11">
        <v>40</v>
      </c>
      <c r="E180" s="16">
        <v>1</v>
      </c>
      <c r="F180" s="13">
        <v>190.82</v>
      </c>
      <c r="G180" s="17">
        <f>F180*1.15*E180</f>
        <v>219.44299999999998</v>
      </c>
      <c r="H180" s="17">
        <f>2.5*E180</f>
        <v>2.5</v>
      </c>
      <c r="I180" s="13"/>
      <c r="J180" s="13"/>
      <c r="K180" s="13"/>
    </row>
    <row r="181" spans="1:11" s="3" customFormat="1" ht="15">
      <c r="A181" s="14" t="s">
        <v>98</v>
      </c>
      <c r="B181" s="14" t="s">
        <v>9</v>
      </c>
      <c r="C181" s="10" t="s">
        <v>101</v>
      </c>
      <c r="D181" s="11">
        <v>40</v>
      </c>
      <c r="E181" s="16">
        <v>1</v>
      </c>
      <c r="F181" s="13">
        <v>192.01</v>
      </c>
      <c r="G181" s="17">
        <f>F181*1.15*E181</f>
        <v>220.81149999999997</v>
      </c>
      <c r="H181" s="17">
        <f>2.5*E181</f>
        <v>2.5</v>
      </c>
      <c r="I181" s="13"/>
      <c r="J181" s="13"/>
      <c r="K181" s="13"/>
    </row>
    <row r="182" spans="1:11" ht="15">
      <c r="A182" s="14" t="s">
        <v>98</v>
      </c>
      <c r="B182" s="10" t="s">
        <v>18</v>
      </c>
      <c r="C182" s="10" t="s">
        <v>105</v>
      </c>
      <c r="D182" s="11">
        <v>58</v>
      </c>
      <c r="E182" s="16">
        <v>1</v>
      </c>
      <c r="F182" s="13">
        <v>46</v>
      </c>
      <c r="G182" s="17">
        <f>F182*1.15*E182</f>
        <v>52.9</v>
      </c>
      <c r="H182" s="17">
        <f>2.5*E182</f>
        <v>2.5</v>
      </c>
      <c r="I182" s="13"/>
      <c r="J182" s="13"/>
      <c r="K182" s="13"/>
    </row>
    <row r="183" spans="1:11" s="3" customFormat="1" ht="15">
      <c r="A183" s="14" t="s">
        <v>98</v>
      </c>
      <c r="B183" s="10" t="s">
        <v>18</v>
      </c>
      <c r="C183" s="10" t="s">
        <v>104</v>
      </c>
      <c r="D183" s="11">
        <v>58</v>
      </c>
      <c r="E183" s="16">
        <v>1</v>
      </c>
      <c r="F183" s="13">
        <v>46</v>
      </c>
      <c r="G183" s="17">
        <f>F183*1.15*E183</f>
        <v>52.9</v>
      </c>
      <c r="H183" s="17">
        <f>2.5*E183</f>
        <v>2.5</v>
      </c>
      <c r="I183" s="13"/>
      <c r="J183" s="13"/>
      <c r="K183" s="13"/>
    </row>
    <row r="184" spans="1:11" ht="15">
      <c r="A184" s="14" t="s">
        <v>98</v>
      </c>
      <c r="B184" s="10" t="s">
        <v>18</v>
      </c>
      <c r="C184" s="10" t="s">
        <v>99</v>
      </c>
      <c r="D184" s="11">
        <v>48</v>
      </c>
      <c r="E184" s="16">
        <v>1</v>
      </c>
      <c r="F184" s="13">
        <v>160</v>
      </c>
      <c r="G184" s="17">
        <f>F184*1.15*E184</f>
        <v>184</v>
      </c>
      <c r="H184" s="17">
        <f>2.5*E184</f>
        <v>2.5</v>
      </c>
      <c r="I184" s="13"/>
      <c r="J184" s="13"/>
      <c r="K184" s="13"/>
    </row>
    <row r="185" spans="1:11" s="3" customFormat="1" ht="15">
      <c r="A185" s="14" t="s">
        <v>98</v>
      </c>
      <c r="B185" s="10" t="s">
        <v>18</v>
      </c>
      <c r="C185" s="10" t="s">
        <v>80</v>
      </c>
      <c r="D185" s="11">
        <v>43</v>
      </c>
      <c r="E185" s="16">
        <v>1</v>
      </c>
      <c r="F185" s="13">
        <v>140</v>
      </c>
      <c r="G185" s="17">
        <f>F185*1.15*E185</f>
        <v>161</v>
      </c>
      <c r="H185" s="17">
        <f>2.5*E185</f>
        <v>2.5</v>
      </c>
      <c r="I185" s="13"/>
      <c r="J185" s="13"/>
      <c r="K185" s="13"/>
    </row>
    <row r="186" spans="1:11" ht="15">
      <c r="A186" s="14" t="s">
        <v>98</v>
      </c>
      <c r="B186" s="10" t="s">
        <v>18</v>
      </c>
      <c r="C186" s="10" t="s">
        <v>102</v>
      </c>
      <c r="D186" s="11" t="s">
        <v>103</v>
      </c>
      <c r="E186" s="16">
        <v>6</v>
      </c>
      <c r="F186" s="13">
        <v>10</v>
      </c>
      <c r="G186" s="17">
        <f>F186*1.15*E186</f>
        <v>69</v>
      </c>
      <c r="H186" s="17">
        <f>2.5*E186</f>
        <v>15</v>
      </c>
      <c r="I186" s="13"/>
      <c r="J186" s="13"/>
      <c r="K186" s="13"/>
    </row>
    <row r="187" spans="1:11" s="5" customFormat="1" ht="15">
      <c r="A187" s="6" t="s">
        <v>98</v>
      </c>
      <c r="B187" s="6"/>
      <c r="C187" s="6"/>
      <c r="D187" s="7"/>
      <c r="E187" s="8"/>
      <c r="F187" s="9"/>
      <c r="G187" s="9"/>
      <c r="H187" s="9"/>
      <c r="I187" s="9">
        <f>SUM(G180:G186,H180:H186)</f>
        <v>990.0545</v>
      </c>
      <c r="J187" s="9">
        <v>0</v>
      </c>
      <c r="K187" s="9">
        <f>I187-J187</f>
        <v>990.0545</v>
      </c>
    </row>
    <row r="188" spans="1:11" ht="15">
      <c r="A188" s="10" t="s">
        <v>39</v>
      </c>
      <c r="B188" s="10" t="s">
        <v>18</v>
      </c>
      <c r="C188" s="14" t="s">
        <v>40</v>
      </c>
      <c r="D188" s="11" t="s">
        <v>41</v>
      </c>
      <c r="E188" s="16">
        <v>1</v>
      </c>
      <c r="F188" s="13">
        <v>35</v>
      </c>
      <c r="G188" s="17">
        <f>F188*1.15*E188</f>
        <v>40.25</v>
      </c>
      <c r="H188" s="17">
        <f>2.5*E188</f>
        <v>2.5</v>
      </c>
      <c r="I188" s="13"/>
      <c r="J188" s="13"/>
      <c r="K188" s="13"/>
    </row>
    <row r="189" spans="1:11" ht="15">
      <c r="A189" s="6" t="s">
        <v>39</v>
      </c>
      <c r="B189" s="10"/>
      <c r="C189" s="10"/>
      <c r="D189" s="11"/>
      <c r="E189" s="12"/>
      <c r="F189" s="13"/>
      <c r="G189" s="9"/>
      <c r="H189" s="9"/>
      <c r="I189" s="9">
        <f>G188+H188</f>
        <v>42.75</v>
      </c>
      <c r="J189" s="9">
        <v>0</v>
      </c>
      <c r="K189" s="9">
        <f>I189-J189</f>
        <v>42.75</v>
      </c>
    </row>
    <row r="190" spans="1:11" ht="15">
      <c r="A190" s="14" t="s">
        <v>173</v>
      </c>
      <c r="B190" s="10" t="s">
        <v>18</v>
      </c>
      <c r="C190" s="10" t="s">
        <v>174</v>
      </c>
      <c r="D190" s="11">
        <v>52</v>
      </c>
      <c r="E190" s="12">
        <v>1</v>
      </c>
      <c r="F190" s="13">
        <v>170</v>
      </c>
      <c r="G190" s="17">
        <f>F190*1.15*E190</f>
        <v>195.49999999999997</v>
      </c>
      <c r="H190" s="17">
        <f>2.5*E190</f>
        <v>2.5</v>
      </c>
      <c r="I190" s="13"/>
      <c r="J190" s="13"/>
      <c r="K190" s="13"/>
    </row>
    <row r="191" spans="1:11" ht="15">
      <c r="A191" s="14" t="s">
        <v>173</v>
      </c>
      <c r="B191" s="10" t="s">
        <v>18</v>
      </c>
      <c r="C191" s="14" t="s">
        <v>175</v>
      </c>
      <c r="D191" s="11">
        <v>27</v>
      </c>
      <c r="E191" s="16">
        <v>1</v>
      </c>
      <c r="F191" s="13">
        <v>360</v>
      </c>
      <c r="G191" s="17">
        <f>F191*1.15*E191</f>
        <v>413.99999999999994</v>
      </c>
      <c r="H191" s="17">
        <f>2.5*E191</f>
        <v>2.5</v>
      </c>
      <c r="I191" s="13"/>
      <c r="J191" s="13"/>
      <c r="K191" s="13"/>
    </row>
    <row r="192" spans="1:11" s="3" customFormat="1" ht="15">
      <c r="A192" s="14" t="s">
        <v>173</v>
      </c>
      <c r="B192" s="10" t="s">
        <v>18</v>
      </c>
      <c r="C192" s="14" t="s">
        <v>141</v>
      </c>
      <c r="D192" s="15" t="s">
        <v>73</v>
      </c>
      <c r="E192" s="16">
        <v>2</v>
      </c>
      <c r="F192" s="17">
        <v>150</v>
      </c>
      <c r="G192" s="17">
        <f>F192*1.15*E192</f>
        <v>345</v>
      </c>
      <c r="H192" s="17">
        <f>2.5*E192</f>
        <v>5</v>
      </c>
      <c r="I192" s="17"/>
      <c r="J192" s="17"/>
      <c r="K192" s="17"/>
    </row>
    <row r="193" spans="1:11" ht="15">
      <c r="A193" s="14" t="s">
        <v>173</v>
      </c>
      <c r="B193" s="10" t="s">
        <v>18</v>
      </c>
      <c r="C193" s="14" t="s">
        <v>179</v>
      </c>
      <c r="D193" s="11">
        <v>2</v>
      </c>
      <c r="E193" s="16">
        <v>2</v>
      </c>
      <c r="F193" s="13">
        <v>46</v>
      </c>
      <c r="G193" s="17">
        <f>F193*1.15*E193</f>
        <v>105.8</v>
      </c>
      <c r="H193" s="17">
        <f>2.5*E193</f>
        <v>5</v>
      </c>
      <c r="I193" s="13"/>
      <c r="J193" s="13"/>
      <c r="K193" s="13"/>
    </row>
    <row r="194" spans="1:11" ht="15">
      <c r="A194" s="14" t="s">
        <v>173</v>
      </c>
      <c r="B194" s="10" t="s">
        <v>18</v>
      </c>
      <c r="C194" s="14" t="s">
        <v>176</v>
      </c>
      <c r="D194" s="11" t="s">
        <v>177</v>
      </c>
      <c r="E194" s="16">
        <v>1</v>
      </c>
      <c r="F194" s="13">
        <v>100</v>
      </c>
      <c r="G194" s="17">
        <f>F194*1.15*E194</f>
        <v>114.99999999999999</v>
      </c>
      <c r="H194" s="17">
        <f>2.5*E194</f>
        <v>2.5</v>
      </c>
      <c r="I194" s="13"/>
      <c r="J194" s="13"/>
      <c r="K194" s="13"/>
    </row>
    <row r="195" spans="1:11" ht="15">
      <c r="A195" s="14" t="s">
        <v>173</v>
      </c>
      <c r="B195" s="10" t="s">
        <v>18</v>
      </c>
      <c r="C195" s="14" t="s">
        <v>178</v>
      </c>
      <c r="D195" s="11">
        <v>2</v>
      </c>
      <c r="E195" s="16">
        <v>2</v>
      </c>
      <c r="F195" s="13">
        <v>58</v>
      </c>
      <c r="G195" s="17">
        <f>F195*1.15*E195</f>
        <v>133.39999999999998</v>
      </c>
      <c r="H195" s="17">
        <f>2.5*E195</f>
        <v>5</v>
      </c>
      <c r="I195" s="13"/>
      <c r="J195" s="13"/>
      <c r="K195" s="13"/>
    </row>
    <row r="196" spans="1:11" ht="15">
      <c r="A196" s="6" t="s">
        <v>173</v>
      </c>
      <c r="B196" s="6"/>
      <c r="C196" s="6"/>
      <c r="D196" s="7"/>
      <c r="E196" s="8"/>
      <c r="F196" s="9"/>
      <c r="G196" s="9"/>
      <c r="H196" s="9"/>
      <c r="I196" s="9">
        <f>SUM(G190:G195,H190:H195)</f>
        <v>1331.1999999999998</v>
      </c>
      <c r="J196" s="9">
        <v>0</v>
      </c>
      <c r="K196" s="9">
        <f>I196-J196</f>
        <v>1331.1999999999998</v>
      </c>
    </row>
    <row r="197" spans="1:11" s="3" customFormat="1" ht="15">
      <c r="A197" s="14" t="s">
        <v>130</v>
      </c>
      <c r="B197" s="10" t="s">
        <v>18</v>
      </c>
      <c r="C197" s="10" t="s">
        <v>131</v>
      </c>
      <c r="D197" s="11" t="s">
        <v>38</v>
      </c>
      <c r="E197" s="12">
        <v>2</v>
      </c>
      <c r="F197" s="13">
        <v>120</v>
      </c>
      <c r="G197" s="17">
        <f>F197*1.15*E197</f>
        <v>276</v>
      </c>
      <c r="H197" s="17">
        <f>2.5*E197</f>
        <v>5</v>
      </c>
      <c r="I197" s="13"/>
      <c r="J197" s="13"/>
      <c r="K197" s="13"/>
    </row>
    <row r="198" spans="1:11" ht="15">
      <c r="A198" s="14" t="s">
        <v>130</v>
      </c>
      <c r="B198" s="10" t="s">
        <v>18</v>
      </c>
      <c r="C198" s="10" t="s">
        <v>22</v>
      </c>
      <c r="D198" s="11">
        <v>29</v>
      </c>
      <c r="E198" s="16">
        <v>5</v>
      </c>
      <c r="F198" s="13">
        <v>10</v>
      </c>
      <c r="G198" s="17">
        <f>F198*1.15*E198</f>
        <v>57.5</v>
      </c>
      <c r="H198" s="17">
        <f>2.5*E198</f>
        <v>12.5</v>
      </c>
      <c r="I198" s="13"/>
      <c r="J198" s="13"/>
      <c r="K198" s="13"/>
    </row>
    <row r="199" spans="1:11" s="3" customFormat="1" ht="15">
      <c r="A199" s="6" t="s">
        <v>130</v>
      </c>
      <c r="B199" s="6"/>
      <c r="C199" s="6"/>
      <c r="D199" s="7"/>
      <c r="E199" s="8"/>
      <c r="F199" s="9"/>
      <c r="G199" s="9"/>
      <c r="H199" s="9"/>
      <c r="I199" s="9">
        <f>SUM(G197:G198,H197:H198)</f>
        <v>351</v>
      </c>
      <c r="J199" s="9">
        <v>0</v>
      </c>
      <c r="K199" s="9">
        <f>I199-J199</f>
        <v>351</v>
      </c>
    </row>
    <row r="200" spans="1:11" ht="15">
      <c r="A200" s="14" t="s">
        <v>184</v>
      </c>
      <c r="B200" s="14" t="s">
        <v>9</v>
      </c>
      <c r="C200" s="10" t="s">
        <v>51</v>
      </c>
      <c r="D200" s="11">
        <v>36</v>
      </c>
      <c r="E200" s="16">
        <v>1</v>
      </c>
      <c r="F200" s="13">
        <v>206.7</v>
      </c>
      <c r="G200" s="17">
        <f>F200*1.15*E200</f>
        <v>237.70499999999996</v>
      </c>
      <c r="H200" s="17">
        <f>2.5*E200</f>
        <v>2.5</v>
      </c>
      <c r="I200" s="13"/>
      <c r="J200" s="13"/>
      <c r="K200" s="13"/>
    </row>
    <row r="201" spans="1:11" ht="15">
      <c r="A201" s="14" t="s">
        <v>184</v>
      </c>
      <c r="B201" s="10" t="s">
        <v>18</v>
      </c>
      <c r="C201" s="14" t="s">
        <v>138</v>
      </c>
      <c r="D201" s="11">
        <v>88</v>
      </c>
      <c r="E201" s="16">
        <v>1</v>
      </c>
      <c r="F201" s="13">
        <v>55</v>
      </c>
      <c r="G201" s="17">
        <f>F201*1.15*E201</f>
        <v>63.24999999999999</v>
      </c>
      <c r="H201" s="17">
        <f>2.5*E201</f>
        <v>2.5</v>
      </c>
      <c r="I201" s="13"/>
      <c r="J201" s="13"/>
      <c r="K201" s="13"/>
    </row>
    <row r="202" spans="1:12" ht="15">
      <c r="A202" s="6" t="s">
        <v>184</v>
      </c>
      <c r="B202" s="10"/>
      <c r="C202" s="10"/>
      <c r="D202" s="11"/>
      <c r="E202" s="12"/>
      <c r="F202" s="13"/>
      <c r="G202" s="9"/>
      <c r="H202" s="9"/>
      <c r="I202" s="9">
        <f>SUM(G200:G201,H200:H201)</f>
        <v>305.9549999999999</v>
      </c>
      <c r="J202" s="9">
        <v>240</v>
      </c>
      <c r="K202" s="9">
        <f>I202-J202</f>
        <v>65.95499999999993</v>
      </c>
      <c r="L202" t="s">
        <v>189</v>
      </c>
    </row>
    <row r="203" spans="1:11" ht="15">
      <c r="A203" s="14" t="s">
        <v>132</v>
      </c>
      <c r="B203" s="10" t="s">
        <v>18</v>
      </c>
      <c r="C203" s="10" t="s">
        <v>133</v>
      </c>
      <c r="D203" s="11">
        <v>29</v>
      </c>
      <c r="E203" s="16">
        <v>1</v>
      </c>
      <c r="F203" s="13">
        <v>360</v>
      </c>
      <c r="G203" s="17">
        <f>F203*1.15*E203</f>
        <v>413.99999999999994</v>
      </c>
      <c r="H203" s="17">
        <f>2.5*E203</f>
        <v>2.5</v>
      </c>
      <c r="I203" s="13"/>
      <c r="J203" s="13"/>
      <c r="K203" s="13"/>
    </row>
    <row r="204" spans="1:11" ht="15">
      <c r="A204" s="6" t="s">
        <v>132</v>
      </c>
      <c r="B204" s="6"/>
      <c r="C204" s="6"/>
      <c r="D204" s="7"/>
      <c r="E204" s="8"/>
      <c r="F204" s="9"/>
      <c r="G204" s="9"/>
      <c r="H204" s="9"/>
      <c r="I204" s="9">
        <f>SUM(G203,H203)</f>
        <v>416.49999999999994</v>
      </c>
      <c r="J204" s="9">
        <v>0</v>
      </c>
      <c r="K204" s="9">
        <f>I204-J204</f>
        <v>416.49999999999994</v>
      </c>
    </row>
  </sheetData>
  <sheetProtection/>
  <autoFilter ref="A1:K204">
    <sortState ref="A2:K204">
      <sortCondition sortBy="value" ref="A2:A204"/>
    </sortState>
  </autoFilter>
  <hyperlinks>
    <hyperlink ref="A119" r:id="rId1" display="Евгеш@"/>
    <hyperlink ref="A118" r:id="rId2" display="Евгеш@"/>
    <hyperlink ref="A117" r:id="rId3" display="Евгеш@"/>
    <hyperlink ref="A120" r:id="rId4" display="Евгеш@"/>
  </hyperlinks>
  <printOptions/>
  <pageMargins left="0.11811023622047245" right="0.11811023622047245" top="0.15748031496062992" bottom="0.15748031496062992" header="0.11811023622047245" footer="0.11811023622047245"/>
  <pageSetup fitToHeight="5" fitToWidth="1" horizontalDpi="300" verticalDpi="300" orientation="landscape" paperSize="9" scale="8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2010-04-24T12:53:58Z</cp:lastPrinted>
  <dcterms:created xsi:type="dcterms:W3CDTF">2010-04-24T10:19:44Z</dcterms:created>
  <dcterms:modified xsi:type="dcterms:W3CDTF">2010-04-24T12:54:05Z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