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<sst xmlns="http://schemas.openxmlformats.org/spreadsheetml/2006/main" count="273" uniqueCount="139">
  <si>
    <t>11NaStUsHa11</t>
  </si>
  <si>
    <t>Юбка</t>
  </si>
  <si>
    <t>зеленый</t>
  </si>
  <si>
    <t>140-72</t>
  </si>
  <si>
    <t>полукомбинезон</t>
  </si>
  <si>
    <t>красный</t>
  </si>
  <si>
    <t>98-56</t>
  </si>
  <si>
    <t>брюки</t>
  </si>
  <si>
    <t>серый</t>
  </si>
  <si>
    <t>134-68</t>
  </si>
  <si>
    <t>юбка</t>
  </si>
  <si>
    <t>3892-07</t>
  </si>
  <si>
    <t>голубой</t>
  </si>
  <si>
    <t>Ekaterinka13</t>
  </si>
  <si>
    <t>Брюки</t>
  </si>
  <si>
    <t>Блузка для девочки</t>
  </si>
  <si>
    <t>серый меланж</t>
  </si>
  <si>
    <t>fedor</t>
  </si>
  <si>
    <t>Джемпер с длин. рукавом</t>
  </si>
  <si>
    <t>т.серый</t>
  </si>
  <si>
    <t>фиолетовый</t>
  </si>
  <si>
    <t>Fuolya</t>
  </si>
  <si>
    <t>Сарафан</t>
  </si>
  <si>
    <t>Т серый</t>
  </si>
  <si>
    <t>Inesska</t>
  </si>
  <si>
    <t>Джемпер с кор. рукавом</t>
  </si>
  <si>
    <t>белый/роз или белый / зелёный</t>
  </si>
  <si>
    <t>164-84</t>
  </si>
  <si>
    <t>горчица</t>
  </si>
  <si>
    <r>
      <t xml:space="preserve">Бриджи для девочки </t>
    </r>
    <r>
      <rPr>
        <b/>
        <sz val="10"/>
        <rFont val="Arial"/>
        <family val="2"/>
      </rPr>
      <t>2шт.</t>
    </r>
  </si>
  <si>
    <t>черный</t>
  </si>
  <si>
    <t>Бриджи для девочки</t>
  </si>
  <si>
    <t>белый</t>
  </si>
  <si>
    <t>juli8660</t>
  </si>
  <si>
    <t>куртка</t>
  </si>
  <si>
    <t>черный/терракот</t>
  </si>
  <si>
    <t>Lerika</t>
  </si>
  <si>
    <t>Платье для девочки</t>
  </si>
  <si>
    <t>синий с набивкой + серый меланж</t>
  </si>
  <si>
    <t>158-80</t>
  </si>
  <si>
    <t>mamania2008</t>
  </si>
  <si>
    <t>Комплект</t>
  </si>
  <si>
    <t>фуксия</t>
  </si>
  <si>
    <t>nadda</t>
  </si>
  <si>
    <t>лимон с набивкой + белый</t>
  </si>
  <si>
    <t>natasha1978</t>
  </si>
  <si>
    <t>т.голубой</t>
  </si>
  <si>
    <t>86-52</t>
  </si>
  <si>
    <t>njilina</t>
  </si>
  <si>
    <r>
      <t xml:space="preserve">Джемпер с кор. Рукавом </t>
    </r>
    <r>
      <rPr>
        <b/>
        <sz val="10"/>
        <rFont val="Arial"/>
        <family val="2"/>
      </rPr>
      <t>2 шт.</t>
    </r>
  </si>
  <si>
    <t>белый / зелёный</t>
  </si>
  <si>
    <r>
      <t>Джемпер с кор. Рукавом</t>
    </r>
    <r>
      <rPr>
        <b/>
        <sz val="10"/>
        <rFont val="Arial"/>
        <family val="2"/>
      </rPr>
      <t xml:space="preserve"> 2 шт.</t>
    </r>
  </si>
  <si>
    <t>синий</t>
  </si>
  <si>
    <t>oksana010</t>
  </si>
  <si>
    <t>сарафан для девочки</t>
  </si>
  <si>
    <t>бирюза</t>
  </si>
  <si>
    <t>Olesechka M</t>
  </si>
  <si>
    <t>Джемпер для девочки</t>
  </si>
  <si>
    <t>розовый</t>
  </si>
  <si>
    <t>Брюки для девочки</t>
  </si>
  <si>
    <t>коралл</t>
  </si>
  <si>
    <t>Sashul'ka</t>
  </si>
  <si>
    <t>Selena05</t>
  </si>
  <si>
    <t>Джемпер</t>
  </si>
  <si>
    <t>желтый</t>
  </si>
  <si>
    <t>Sonya1981</t>
  </si>
  <si>
    <t>110-60/116-60</t>
  </si>
  <si>
    <t>комплект</t>
  </si>
  <si>
    <t>сиреневый, фуксия</t>
  </si>
  <si>
    <t>110-60</t>
  </si>
  <si>
    <r>
      <t xml:space="preserve">бриджи </t>
    </r>
    <r>
      <rPr>
        <b/>
        <sz val="10"/>
        <rFont val="Arial"/>
        <family val="2"/>
      </rPr>
      <t>2шт.</t>
    </r>
  </si>
  <si>
    <t>Surpris</t>
  </si>
  <si>
    <t>Сорочка для мальчика</t>
  </si>
  <si>
    <t>красный(замена синий)</t>
  </si>
  <si>
    <t>116-60</t>
  </si>
  <si>
    <t>taw</t>
  </si>
  <si>
    <t>Куртка</t>
  </si>
  <si>
    <t>графит</t>
  </si>
  <si>
    <t>хаки</t>
  </si>
  <si>
    <t>Ведьмочка И</t>
  </si>
  <si>
    <t>Пижама  с котом</t>
  </si>
  <si>
    <t>сине- белый</t>
  </si>
  <si>
    <t>Майка для девочки</t>
  </si>
  <si>
    <t>фуксия с синим</t>
  </si>
  <si>
    <t>Вини пух</t>
  </si>
  <si>
    <t>Сарафан для девочки</t>
  </si>
  <si>
    <t>Шорты для мальчика</t>
  </si>
  <si>
    <t>светло-бежевый + олива</t>
  </si>
  <si>
    <t>ДОЛМАТИНЕЦ</t>
  </si>
  <si>
    <t>молоко</t>
  </si>
  <si>
    <t>Елениум</t>
  </si>
  <si>
    <t>Куртка для девочки</t>
  </si>
  <si>
    <t>сирень</t>
  </si>
  <si>
    <t>зеф</t>
  </si>
  <si>
    <t>3507-06</t>
  </si>
  <si>
    <t>К@рамель</t>
  </si>
  <si>
    <r>
      <t>Сарафан</t>
    </r>
    <r>
      <rPr>
        <b/>
        <sz val="10"/>
        <rFont val="Arial"/>
        <family val="2"/>
      </rPr>
      <t xml:space="preserve"> 3 шт.</t>
    </r>
  </si>
  <si>
    <t>черн</t>
  </si>
  <si>
    <t>134,140,146</t>
  </si>
  <si>
    <t>Бриджи</t>
  </si>
  <si>
    <t>ЛарИва</t>
  </si>
  <si>
    <t>клетка</t>
  </si>
  <si>
    <t>128-64</t>
  </si>
  <si>
    <t>Жакет</t>
  </si>
  <si>
    <t>122-64</t>
  </si>
  <si>
    <t>т.бирюза</t>
  </si>
  <si>
    <t>Марусель</t>
  </si>
  <si>
    <t>Джемпер с кор. рукавом 88</t>
  </si>
  <si>
    <t>белый / розовый</t>
  </si>
  <si>
    <t>158/80</t>
  </si>
  <si>
    <t>олеся vish</t>
  </si>
  <si>
    <t>св.серый</t>
  </si>
  <si>
    <r>
      <t xml:space="preserve">Сарафан </t>
    </r>
    <r>
      <rPr>
        <b/>
        <sz val="10"/>
        <rFont val="Arial"/>
        <family val="2"/>
      </rPr>
      <t>2шт.</t>
    </r>
  </si>
  <si>
    <t>т.розовый, т.синий</t>
  </si>
  <si>
    <t>Ольга Тайлакова</t>
  </si>
  <si>
    <t>лимон</t>
  </si>
  <si>
    <t>ПОЛЕ</t>
  </si>
  <si>
    <t>Соломейка</t>
  </si>
  <si>
    <t>Комлект</t>
  </si>
  <si>
    <t>черный+т.бирюза</t>
  </si>
  <si>
    <t>146-72</t>
  </si>
  <si>
    <t>св.терракот</t>
  </si>
  <si>
    <t>Куртка (пух)</t>
  </si>
  <si>
    <t>т.графит</t>
  </si>
  <si>
    <t>Татина</t>
  </si>
  <si>
    <t>татьяна30</t>
  </si>
  <si>
    <r>
      <t xml:space="preserve">Джемпер </t>
    </r>
    <r>
      <rPr>
        <b/>
        <sz val="10"/>
        <rFont val="Arial"/>
        <family val="2"/>
      </rPr>
      <t>2 шт.</t>
    </r>
  </si>
  <si>
    <t>светло серый</t>
  </si>
  <si>
    <t>122-64/128-64</t>
  </si>
  <si>
    <t xml:space="preserve">Майка для девочки </t>
  </si>
  <si>
    <t>Юля_73</t>
  </si>
  <si>
    <t>сиреневый</t>
  </si>
  <si>
    <t>НИК</t>
  </si>
  <si>
    <t>Заказ</t>
  </si>
  <si>
    <t>Без ОРГ</t>
  </si>
  <si>
    <t>С ОРГ</t>
  </si>
  <si>
    <t>Сдано</t>
  </si>
  <si>
    <t>Трнасп.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</si>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</sst>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 horizontal="right"/>
      <protection/>
    </xf>
    <xf numFmtId="1" fontId="0" fillId="0" borderId="10" xfId="0" applyNumberForma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0" fontId="18" fillId="0" borderId="10" xfId="42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@&#1088;&#1072;&#1084;&#1077;&#1083;&#1100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PageLayoutView="0" workbookViewId="0" topLeftCell="A1">
      <selection activeCell="M132" sqref="M132"/>
    </sheetView>
  </sheetViews>
  <sheetFormatPr defaultColWidth="9.140625" defaultRowHeight="15"/>
  <cols>
    <col min="1" max="1" width="16.28125" style="0" customWidth="1"/>
    <col min="2" max="2" width="23.8515625" style="0" customWidth="1"/>
    <col min="4" max="4" width="11.57421875" style="0" customWidth="1"/>
    <col min="7" max="7" width="0" style="0" hidden="1" customWidth="1"/>
  </cols>
  <sheetData>
    <row r="1" spans="1:11" ht="15">
      <c r="A1" s="1" t="s">
        <v>132</v>
      </c>
      <c r="B1" s="2" t="s">
        <v>133</v>
      </c>
      <c r="C1" s="2"/>
      <c r="D1" s="2"/>
      <c r="E1" s="2"/>
      <c r="F1" s="1" t="s">
        <v>134</v>
      </c>
      <c r="G1" s="1"/>
      <c r="H1" s="1" t="s">
        <v>135</v>
      </c>
      <c r="I1" s="1" t="s">
        <v>136</v>
      </c>
      <c r="J1" s="1" t="s">
        <v>137</v>
      </c>
      <c r="K1" s="1" t="s">
        <v>138</v>
      </c>
    </row>
    <row r="2" spans="1:11" ht="15">
      <c r="A2" s="3" t="s">
        <v>0</v>
      </c>
      <c r="B2" s="4" t="s">
        <v>1</v>
      </c>
      <c r="C2" s="5">
        <v>21218</v>
      </c>
      <c r="D2" s="4" t="s">
        <v>2</v>
      </c>
      <c r="E2" s="5" t="s">
        <v>3</v>
      </c>
      <c r="F2" s="4">
        <v>99</v>
      </c>
      <c r="G2" s="3">
        <v>15</v>
      </c>
      <c r="H2" s="6">
        <f>F2+F2*G2%</f>
        <v>113.85</v>
      </c>
      <c r="I2" s="3"/>
      <c r="J2" s="6"/>
      <c r="K2" s="3"/>
    </row>
    <row r="3" spans="1:11" ht="15">
      <c r="A3" s="3" t="s">
        <v>0</v>
      </c>
      <c r="B3" s="4" t="s">
        <v>4</v>
      </c>
      <c r="C3" s="5">
        <v>123627</v>
      </c>
      <c r="D3" s="4" t="s">
        <v>5</v>
      </c>
      <c r="E3" s="5" t="s">
        <v>6</v>
      </c>
      <c r="F3" s="4">
        <v>275</v>
      </c>
      <c r="G3" s="3">
        <v>15</v>
      </c>
      <c r="H3" s="6">
        <f aca="true" t="shared" si="0" ref="H3:H113">F3+F3*G3%</f>
        <v>316.25</v>
      </c>
      <c r="I3" s="3"/>
      <c r="J3" s="6"/>
      <c r="K3" s="3"/>
    </row>
    <row r="4" spans="1:11" ht="15">
      <c r="A4" s="3" t="s">
        <v>0</v>
      </c>
      <c r="B4" s="4" t="s">
        <v>7</v>
      </c>
      <c r="C4" s="4">
        <v>124670</v>
      </c>
      <c r="D4" s="4" t="s">
        <v>8</v>
      </c>
      <c r="E4" s="5" t="s">
        <v>9</v>
      </c>
      <c r="F4" s="4">
        <v>138.6</v>
      </c>
      <c r="G4" s="3">
        <v>15</v>
      </c>
      <c r="H4" s="6">
        <f t="shared" si="0"/>
        <v>159.39</v>
      </c>
      <c r="I4" s="3"/>
      <c r="J4" s="6"/>
      <c r="K4" s="3"/>
    </row>
    <row r="5" spans="1:11" ht="15">
      <c r="A5" s="3" t="s">
        <v>0</v>
      </c>
      <c r="B5" s="4" t="s">
        <v>10</v>
      </c>
      <c r="C5" s="5" t="s">
        <v>11</v>
      </c>
      <c r="D5" s="4" t="s">
        <v>12</v>
      </c>
      <c r="E5" s="5" t="s">
        <v>9</v>
      </c>
      <c r="F5" s="4">
        <v>99</v>
      </c>
      <c r="G5" s="3">
        <v>15</v>
      </c>
      <c r="H5" s="6">
        <f t="shared" si="0"/>
        <v>113.85</v>
      </c>
      <c r="I5" s="3"/>
      <c r="J5" s="6"/>
      <c r="K5" s="3"/>
    </row>
    <row r="6" spans="1:11" ht="15">
      <c r="A6" s="3"/>
      <c r="B6" s="4"/>
      <c r="C6" s="5"/>
      <c r="D6" s="4"/>
      <c r="E6" s="5"/>
      <c r="F6" s="4">
        <f>SUM(F2:F5)</f>
        <v>611.6</v>
      </c>
      <c r="G6" s="3"/>
      <c r="H6" s="6">
        <f>SUM(H2:H5)</f>
        <v>703.34</v>
      </c>
      <c r="I6" s="3">
        <v>705</v>
      </c>
      <c r="J6" s="6">
        <f>F6*834.8/25875.08</f>
        <v>19.73186865509208</v>
      </c>
      <c r="K6" s="6">
        <f>I6-H6-J6</f>
        <v>-18.07186865509211</v>
      </c>
    </row>
    <row r="7" spans="1:11" ht="15">
      <c r="A7" s="3"/>
      <c r="B7" s="4"/>
      <c r="C7" s="5"/>
      <c r="D7" s="4"/>
      <c r="E7" s="5"/>
      <c r="F7" s="4"/>
      <c r="G7" s="3"/>
      <c r="H7" s="6"/>
      <c r="I7" s="3"/>
      <c r="J7" s="6"/>
      <c r="K7" s="6"/>
    </row>
    <row r="8" spans="1:11" ht="15">
      <c r="A8" s="3" t="s">
        <v>13</v>
      </c>
      <c r="B8" s="4" t="s">
        <v>14</v>
      </c>
      <c r="C8" s="5">
        <v>124670</v>
      </c>
      <c r="D8" s="4" t="s">
        <v>8</v>
      </c>
      <c r="E8" s="5" t="s">
        <v>9</v>
      </c>
      <c r="F8" s="4">
        <v>138.6</v>
      </c>
      <c r="G8" s="3">
        <v>15</v>
      </c>
      <c r="H8" s="6">
        <f t="shared" si="0"/>
        <v>159.39</v>
      </c>
      <c r="I8" s="3"/>
      <c r="J8" s="6"/>
      <c r="K8" s="6"/>
    </row>
    <row r="9" spans="1:11" ht="15">
      <c r="A9" s="3" t="s">
        <v>13</v>
      </c>
      <c r="B9" s="4" t="s">
        <v>15</v>
      </c>
      <c r="C9" s="5">
        <v>150194</v>
      </c>
      <c r="D9" s="4" t="s">
        <v>16</v>
      </c>
      <c r="E9" s="5" t="s">
        <v>3</v>
      </c>
      <c r="F9" s="4">
        <v>239.8</v>
      </c>
      <c r="G9" s="3">
        <v>15</v>
      </c>
      <c r="H9" s="6">
        <f t="shared" si="0"/>
        <v>275.77</v>
      </c>
      <c r="I9" s="3"/>
      <c r="J9" s="6"/>
      <c r="K9" s="6"/>
    </row>
    <row r="10" spans="1:11" ht="15">
      <c r="A10" s="3"/>
      <c r="B10" s="4"/>
      <c r="C10" s="5"/>
      <c r="D10" s="4"/>
      <c r="E10" s="5"/>
      <c r="F10" s="4">
        <f>SUM(F8:F9)</f>
        <v>378.4</v>
      </c>
      <c r="G10" s="3"/>
      <c r="H10" s="6">
        <f>SUM(H8:H9)</f>
        <v>435.15999999999997</v>
      </c>
      <c r="I10" s="3">
        <v>436</v>
      </c>
      <c r="J10" s="6">
        <f>F10*834.8/25875.08</f>
        <v>12.20820650602819</v>
      </c>
      <c r="K10" s="6">
        <f>I10-H10-J10</f>
        <v>-11.368206506028159</v>
      </c>
    </row>
    <row r="11" spans="1:11" ht="15">
      <c r="A11" s="3"/>
      <c r="B11" s="4"/>
      <c r="C11" s="5"/>
      <c r="D11" s="4"/>
      <c r="E11" s="5"/>
      <c r="F11" s="4"/>
      <c r="G11" s="3"/>
      <c r="H11" s="6"/>
      <c r="I11" s="3"/>
      <c r="J11" s="6"/>
      <c r="K11" s="6"/>
    </row>
    <row r="12" spans="1:11" ht="15">
      <c r="A12" s="3" t="s">
        <v>17</v>
      </c>
      <c r="B12" s="4" t="s">
        <v>18</v>
      </c>
      <c r="C12" s="5">
        <v>120500</v>
      </c>
      <c r="D12" s="4" t="s">
        <v>19</v>
      </c>
      <c r="E12" s="5">
        <v>164</v>
      </c>
      <c r="F12" s="4">
        <v>99</v>
      </c>
      <c r="G12" s="3">
        <v>15</v>
      </c>
      <c r="H12" s="6">
        <f t="shared" si="0"/>
        <v>113.85</v>
      </c>
      <c r="I12" s="3"/>
      <c r="J12" s="6"/>
      <c r="K12" s="6"/>
    </row>
    <row r="13" spans="1:11" ht="15">
      <c r="A13" s="3" t="s">
        <v>17</v>
      </c>
      <c r="B13" s="4" t="s">
        <v>18</v>
      </c>
      <c r="C13" s="4">
        <v>120500</v>
      </c>
      <c r="D13" s="4" t="s">
        <v>20</v>
      </c>
      <c r="E13" s="5">
        <v>164</v>
      </c>
      <c r="F13" s="4">
        <v>99</v>
      </c>
      <c r="G13" s="3">
        <v>15</v>
      </c>
      <c r="H13" s="6">
        <f t="shared" si="0"/>
        <v>113.85</v>
      </c>
      <c r="I13" s="3"/>
      <c r="J13" s="6"/>
      <c r="K13" s="6"/>
    </row>
    <row r="14" spans="1:11" ht="15">
      <c r="A14" s="3"/>
      <c r="B14" s="4"/>
      <c r="C14" s="4"/>
      <c r="D14" s="4"/>
      <c r="E14" s="5"/>
      <c r="F14" s="4">
        <f>SUM(F12:F13)</f>
        <v>198</v>
      </c>
      <c r="G14" s="3"/>
      <c r="H14" s="6">
        <f>SUM(H12:H13)</f>
        <v>227.7</v>
      </c>
      <c r="I14" s="3">
        <v>228</v>
      </c>
      <c r="J14" s="6">
        <f>F14*834.8/25875.08</f>
        <v>6.388015032224054</v>
      </c>
      <c r="K14" s="6">
        <f>I14-H14-J14</f>
        <v>-6.0880150322240425</v>
      </c>
    </row>
    <row r="15" spans="1:11" ht="15">
      <c r="A15" s="3"/>
      <c r="B15" s="4"/>
      <c r="C15" s="4"/>
      <c r="D15" s="4"/>
      <c r="E15" s="5"/>
      <c r="F15" s="4"/>
      <c r="G15" s="3"/>
      <c r="H15" s="6"/>
      <c r="I15" s="3"/>
      <c r="J15" s="6"/>
      <c r="K15" s="6"/>
    </row>
    <row r="16" spans="1:11" ht="15">
      <c r="A16" s="3" t="s">
        <v>21</v>
      </c>
      <c r="B16" s="4" t="s">
        <v>22</v>
      </c>
      <c r="C16" s="5">
        <v>104596</v>
      </c>
      <c r="D16" s="4" t="s">
        <v>23</v>
      </c>
      <c r="E16" s="5">
        <v>122</v>
      </c>
      <c r="F16" s="4">
        <v>148.5</v>
      </c>
      <c r="G16" s="3">
        <v>15</v>
      </c>
      <c r="H16" s="6">
        <f t="shared" si="0"/>
        <v>170.775</v>
      </c>
      <c r="I16" s="3">
        <v>171</v>
      </c>
      <c r="J16" s="6">
        <f>F16*834.8/25875.08</f>
        <v>4.79101127416804</v>
      </c>
      <c r="K16" s="6">
        <f>I16-H16-J16</f>
        <v>-4.566011274168046</v>
      </c>
    </row>
    <row r="17" spans="1:11" ht="15">
      <c r="A17" s="3"/>
      <c r="B17" s="4"/>
      <c r="C17" s="5"/>
      <c r="D17" s="4"/>
      <c r="E17" s="5"/>
      <c r="F17" s="4"/>
      <c r="G17" s="3"/>
      <c r="H17" s="6"/>
      <c r="I17" s="3"/>
      <c r="J17" s="6"/>
      <c r="K17" s="6"/>
    </row>
    <row r="18" spans="1:11" ht="15">
      <c r="A18" s="3" t="s">
        <v>24</v>
      </c>
      <c r="B18" s="4" t="s">
        <v>25</v>
      </c>
      <c r="C18" s="5">
        <v>130861</v>
      </c>
      <c r="D18" s="4" t="s">
        <v>26</v>
      </c>
      <c r="E18" s="5" t="s">
        <v>27</v>
      </c>
      <c r="F18" s="4">
        <v>88</v>
      </c>
      <c r="G18" s="3">
        <v>13</v>
      </c>
      <c r="H18" s="6">
        <f t="shared" si="0"/>
        <v>99.44</v>
      </c>
      <c r="I18" s="3"/>
      <c r="J18" s="6"/>
      <c r="K18" s="6"/>
    </row>
    <row r="19" spans="1:11" ht="15">
      <c r="A19" s="3" t="s">
        <v>24</v>
      </c>
      <c r="B19" s="4" t="s">
        <v>25</v>
      </c>
      <c r="C19" s="5">
        <v>130862</v>
      </c>
      <c r="D19" s="4" t="s">
        <v>28</v>
      </c>
      <c r="E19" s="5" t="s">
        <v>27</v>
      </c>
      <c r="F19" s="4">
        <v>88</v>
      </c>
      <c r="G19" s="3">
        <v>13</v>
      </c>
      <c r="H19" s="6">
        <f t="shared" si="0"/>
        <v>99.44</v>
      </c>
      <c r="I19" s="3"/>
      <c r="J19" s="6"/>
      <c r="K19" s="6"/>
    </row>
    <row r="20" spans="1:11" ht="15">
      <c r="A20" s="3" t="s">
        <v>24</v>
      </c>
      <c r="B20" s="4" t="s">
        <v>29</v>
      </c>
      <c r="C20" s="4">
        <v>140175</v>
      </c>
      <c r="D20" s="4" t="s">
        <v>30</v>
      </c>
      <c r="E20" s="5">
        <v>134</v>
      </c>
      <c r="F20" s="4">
        <f>110*2</f>
        <v>220</v>
      </c>
      <c r="G20" s="3">
        <v>13</v>
      </c>
      <c r="H20" s="6">
        <f t="shared" si="0"/>
        <v>248.6</v>
      </c>
      <c r="I20" s="3"/>
      <c r="J20" s="6"/>
      <c r="K20" s="6"/>
    </row>
    <row r="21" spans="1:11" ht="15">
      <c r="A21" s="3" t="s">
        <v>24</v>
      </c>
      <c r="B21" s="4" t="s">
        <v>31</v>
      </c>
      <c r="C21" s="5">
        <v>150195</v>
      </c>
      <c r="D21" s="4" t="s">
        <v>32</v>
      </c>
      <c r="E21" s="5">
        <v>134</v>
      </c>
      <c r="F21" s="4">
        <v>110</v>
      </c>
      <c r="G21" s="3">
        <v>13</v>
      </c>
      <c r="H21" s="6">
        <f t="shared" si="0"/>
        <v>124.3</v>
      </c>
      <c r="I21" s="3"/>
      <c r="J21" s="6"/>
      <c r="K21" s="6"/>
    </row>
    <row r="22" spans="1:11" ht="15">
      <c r="A22" s="3"/>
      <c r="B22" s="4"/>
      <c r="C22" s="5"/>
      <c r="D22" s="4"/>
      <c r="E22" s="5"/>
      <c r="F22" s="4">
        <f>SUM(F18:F21)</f>
        <v>506</v>
      </c>
      <c r="G22" s="3"/>
      <c r="H22" s="6">
        <f>SUM(H18:H21)</f>
        <v>571.78</v>
      </c>
      <c r="I22" s="3">
        <v>580</v>
      </c>
      <c r="J22" s="6">
        <f>F22*834.8/25875.08</f>
        <v>16.324927304572583</v>
      </c>
      <c r="K22" s="6">
        <f>I22-H22-J22</f>
        <v>-8.104927304572556</v>
      </c>
    </row>
    <row r="23" spans="1:11" ht="15">
      <c r="A23" s="3"/>
      <c r="B23" s="4"/>
      <c r="C23" s="5"/>
      <c r="D23" s="4"/>
      <c r="E23" s="5"/>
      <c r="F23" s="4"/>
      <c r="G23" s="3"/>
      <c r="H23" s="6"/>
      <c r="I23" s="3"/>
      <c r="J23" s="6"/>
      <c r="K23" s="6"/>
    </row>
    <row r="24" spans="1:11" ht="15">
      <c r="A24" s="3" t="s">
        <v>33</v>
      </c>
      <c r="B24" s="4" t="s">
        <v>34</v>
      </c>
      <c r="C24" s="5">
        <v>123611</v>
      </c>
      <c r="D24" s="4" t="s">
        <v>35</v>
      </c>
      <c r="E24" s="5">
        <v>134</v>
      </c>
      <c r="F24" s="4">
        <v>599.5</v>
      </c>
      <c r="G24" s="3">
        <v>15</v>
      </c>
      <c r="H24" s="6">
        <f t="shared" si="0"/>
        <v>689.425</v>
      </c>
      <c r="I24" s="3"/>
      <c r="J24" s="6"/>
      <c r="K24" s="6"/>
    </row>
    <row r="25" spans="1:11" ht="15">
      <c r="A25" s="3" t="s">
        <v>33</v>
      </c>
      <c r="B25" s="4" t="s">
        <v>34</v>
      </c>
      <c r="C25" s="5">
        <v>123611</v>
      </c>
      <c r="D25" s="4" t="s">
        <v>35</v>
      </c>
      <c r="E25" s="5">
        <v>152</v>
      </c>
      <c r="F25" s="4">
        <v>599.5</v>
      </c>
      <c r="G25" s="3">
        <v>15</v>
      </c>
      <c r="H25" s="6">
        <f t="shared" si="0"/>
        <v>689.425</v>
      </c>
      <c r="I25" s="3"/>
      <c r="J25" s="6"/>
      <c r="K25" s="6"/>
    </row>
    <row r="26" spans="1:11" ht="15">
      <c r="A26" s="3"/>
      <c r="B26" s="4"/>
      <c r="C26" s="5"/>
      <c r="D26" s="4"/>
      <c r="E26" s="5"/>
      <c r="F26" s="4">
        <f>SUM(F24:F25)</f>
        <v>1199</v>
      </c>
      <c r="G26" s="3"/>
      <c r="H26" s="6">
        <f>SUM(H24:H25)</f>
        <v>1378.85</v>
      </c>
      <c r="I26" s="3">
        <v>1380</v>
      </c>
      <c r="J26" s="6">
        <f>F26*834.8/25875.08</f>
        <v>38.682979917356775</v>
      </c>
      <c r="K26" s="6">
        <f>I26-H26-J26</f>
        <v>-37.532979917356684</v>
      </c>
    </row>
    <row r="27" spans="1:11" ht="15">
      <c r="A27" s="3"/>
      <c r="B27" s="4"/>
      <c r="C27" s="5"/>
      <c r="D27" s="4"/>
      <c r="E27" s="5"/>
      <c r="F27" s="4"/>
      <c r="G27" s="3"/>
      <c r="H27" s="6"/>
      <c r="I27" s="3"/>
      <c r="J27" s="6"/>
      <c r="K27" s="6"/>
    </row>
    <row r="28" spans="1:11" ht="15">
      <c r="A28" s="3" t="s">
        <v>36</v>
      </c>
      <c r="B28" s="4" t="s">
        <v>37</v>
      </c>
      <c r="C28" s="5">
        <v>150189</v>
      </c>
      <c r="D28" s="4" t="s">
        <v>38</v>
      </c>
      <c r="E28" s="5" t="s">
        <v>39</v>
      </c>
      <c r="F28" s="4">
        <v>199.1</v>
      </c>
      <c r="G28" s="3">
        <v>15</v>
      </c>
      <c r="H28" s="6">
        <f t="shared" si="0"/>
        <v>228.965</v>
      </c>
      <c r="I28" s="3">
        <v>229</v>
      </c>
      <c r="J28" s="6">
        <f>F28*834.8/25875.08</f>
        <v>6.423504004625299</v>
      </c>
      <c r="K28" s="6">
        <f>I28-H28-J28</f>
        <v>-6.388504004625302</v>
      </c>
    </row>
    <row r="29" spans="1:11" ht="15">
      <c r="A29" s="3"/>
      <c r="B29" s="4"/>
      <c r="C29" s="5"/>
      <c r="D29" s="4"/>
      <c r="E29" s="5"/>
      <c r="F29" s="4"/>
      <c r="G29" s="3"/>
      <c r="H29" s="6"/>
      <c r="I29" s="3"/>
      <c r="J29" s="6"/>
      <c r="K29" s="6"/>
    </row>
    <row r="30" spans="1:11" ht="15">
      <c r="A30" s="3" t="s">
        <v>40</v>
      </c>
      <c r="B30" s="4" t="s">
        <v>22</v>
      </c>
      <c r="C30" s="4">
        <v>124668</v>
      </c>
      <c r="D30" s="4" t="s">
        <v>8</v>
      </c>
      <c r="E30" s="5">
        <v>122</v>
      </c>
      <c r="F30" s="4">
        <v>148.5</v>
      </c>
      <c r="G30" s="3">
        <v>15</v>
      </c>
      <c r="H30" s="6">
        <f t="shared" si="0"/>
        <v>170.775</v>
      </c>
      <c r="I30" s="3"/>
      <c r="J30" s="6"/>
      <c r="K30" s="6"/>
    </row>
    <row r="31" spans="1:11" ht="15">
      <c r="A31" s="3" t="s">
        <v>40</v>
      </c>
      <c r="B31" s="4" t="s">
        <v>41</v>
      </c>
      <c r="C31" s="5">
        <v>132085</v>
      </c>
      <c r="D31" s="4" t="s">
        <v>42</v>
      </c>
      <c r="E31" s="5">
        <v>104</v>
      </c>
      <c r="F31" s="4">
        <v>249.7</v>
      </c>
      <c r="G31" s="3">
        <v>15</v>
      </c>
      <c r="H31" s="6">
        <f t="shared" si="0"/>
        <v>287.155</v>
      </c>
      <c r="I31" s="3"/>
      <c r="J31" s="6"/>
      <c r="K31" s="6"/>
    </row>
    <row r="32" spans="1:11" ht="15">
      <c r="A32" s="3"/>
      <c r="B32" s="4"/>
      <c r="C32" s="5"/>
      <c r="D32" s="4"/>
      <c r="E32" s="5"/>
      <c r="F32" s="4">
        <f>SUM(F30:F31)</f>
        <v>398.2</v>
      </c>
      <c r="G32" s="3"/>
      <c r="H32" s="6">
        <f>SUM(H30:H31)</f>
        <v>457.92999999999995</v>
      </c>
      <c r="I32" s="3">
        <v>459</v>
      </c>
      <c r="J32" s="6">
        <f>F32*834.8/25875.08</f>
        <v>12.847008009250597</v>
      </c>
      <c r="K32" s="6">
        <f>I32-H32-J32</f>
        <v>-11.777008009250547</v>
      </c>
    </row>
    <row r="33" spans="1:11" ht="15">
      <c r="A33" s="3"/>
      <c r="B33" s="4"/>
      <c r="C33" s="5"/>
      <c r="D33" s="4"/>
      <c r="E33" s="5"/>
      <c r="F33" s="4"/>
      <c r="G33" s="3"/>
      <c r="H33" s="6"/>
      <c r="I33" s="3"/>
      <c r="J33" s="6"/>
      <c r="K33" s="6"/>
    </row>
    <row r="34" spans="1:11" ht="15">
      <c r="A34" s="3" t="s">
        <v>43</v>
      </c>
      <c r="B34" s="4" t="s">
        <v>37</v>
      </c>
      <c r="C34" s="5">
        <v>150189</v>
      </c>
      <c r="D34" s="4" t="s">
        <v>44</v>
      </c>
      <c r="E34" s="5" t="s">
        <v>39</v>
      </c>
      <c r="F34" s="4">
        <v>199.1</v>
      </c>
      <c r="G34" s="3">
        <v>15</v>
      </c>
      <c r="H34" s="6">
        <f t="shared" si="0"/>
        <v>228.965</v>
      </c>
      <c r="I34" s="3">
        <v>229</v>
      </c>
      <c r="J34" s="6">
        <f>F34*834.8/25875.08</f>
        <v>6.423504004625299</v>
      </c>
      <c r="K34" s="6">
        <f>I34-H34-J34</f>
        <v>-6.388504004625302</v>
      </c>
    </row>
    <row r="35" spans="1:11" ht="15">
      <c r="A35" s="3"/>
      <c r="B35" s="4"/>
      <c r="C35" s="5"/>
      <c r="D35" s="4"/>
      <c r="E35" s="5"/>
      <c r="F35" s="4"/>
      <c r="G35" s="3"/>
      <c r="H35" s="6"/>
      <c r="I35" s="3"/>
      <c r="J35" s="6"/>
      <c r="K35" s="6"/>
    </row>
    <row r="36" spans="1:11" ht="15">
      <c r="A36" s="3" t="s">
        <v>45</v>
      </c>
      <c r="B36" s="4" t="s">
        <v>41</v>
      </c>
      <c r="C36" s="5">
        <v>133010</v>
      </c>
      <c r="D36" s="4" t="s">
        <v>46</v>
      </c>
      <c r="E36" s="5" t="s">
        <v>47</v>
      </c>
      <c r="F36" s="4">
        <v>1399.2</v>
      </c>
      <c r="G36" s="3">
        <v>15</v>
      </c>
      <c r="H36" s="6">
        <f t="shared" si="0"/>
        <v>1609.08</v>
      </c>
      <c r="I36" s="3">
        <v>1610</v>
      </c>
      <c r="J36" s="6">
        <f>F36*834.8/25875.08</f>
        <v>45.141972894383315</v>
      </c>
      <c r="K36" s="6">
        <f>I36-H36-J36</f>
        <v>-44.22197289438324</v>
      </c>
    </row>
    <row r="37" spans="1:11" ht="15">
      <c r="A37" s="3"/>
      <c r="B37" s="4"/>
      <c r="C37" s="5"/>
      <c r="D37" s="4"/>
      <c r="E37" s="5"/>
      <c r="F37" s="4"/>
      <c r="G37" s="3"/>
      <c r="H37" s="6"/>
      <c r="I37" s="3"/>
      <c r="J37" s="6"/>
      <c r="K37" s="6"/>
    </row>
    <row r="38" spans="1:11" ht="15">
      <c r="A38" s="3" t="s">
        <v>48</v>
      </c>
      <c r="B38" s="4" t="s">
        <v>49</v>
      </c>
      <c r="C38" s="5">
        <v>130861</v>
      </c>
      <c r="D38" s="4" t="s">
        <v>50</v>
      </c>
      <c r="E38" s="5">
        <v>164</v>
      </c>
      <c r="F38" s="4">
        <f>88*2</f>
        <v>176</v>
      </c>
      <c r="G38" s="3">
        <v>15</v>
      </c>
      <c r="H38" s="6">
        <f t="shared" si="0"/>
        <v>202.4</v>
      </c>
      <c r="I38" s="3"/>
      <c r="J38" s="6"/>
      <c r="K38" s="6"/>
    </row>
    <row r="39" spans="1:11" ht="15">
      <c r="A39" s="3" t="s">
        <v>48</v>
      </c>
      <c r="B39" s="4" t="s">
        <v>51</v>
      </c>
      <c r="C39" s="5">
        <v>130861</v>
      </c>
      <c r="D39" s="4" t="s">
        <v>52</v>
      </c>
      <c r="E39" s="5">
        <v>164</v>
      </c>
      <c r="F39" s="4">
        <f>88*2</f>
        <v>176</v>
      </c>
      <c r="G39" s="3">
        <v>15</v>
      </c>
      <c r="H39" s="6">
        <f t="shared" si="0"/>
        <v>202.4</v>
      </c>
      <c r="I39" s="3"/>
      <c r="J39" s="6"/>
      <c r="K39" s="6"/>
    </row>
    <row r="40" spans="1:11" ht="15">
      <c r="A40" s="3"/>
      <c r="B40" s="4"/>
      <c r="C40" s="5"/>
      <c r="D40" s="4"/>
      <c r="E40" s="5"/>
      <c r="F40" s="4">
        <f>SUM(F38:F39)</f>
        <v>352</v>
      </c>
      <c r="G40" s="3"/>
      <c r="H40" s="6">
        <f>SUM(H38:H39)</f>
        <v>404.8</v>
      </c>
      <c r="I40" s="3">
        <v>406</v>
      </c>
      <c r="J40" s="6">
        <f>F40*834.8/25875.08</f>
        <v>11.356471168398318</v>
      </c>
      <c r="K40" s="6">
        <f>I40-H40-J40</f>
        <v>-10.15647116839833</v>
      </c>
    </row>
    <row r="41" spans="1:11" ht="15">
      <c r="A41" s="3"/>
      <c r="B41" s="4"/>
      <c r="C41" s="5"/>
      <c r="D41" s="4"/>
      <c r="E41" s="5"/>
      <c r="F41" s="4"/>
      <c r="G41" s="3"/>
      <c r="H41" s="6"/>
      <c r="I41" s="3"/>
      <c r="J41" s="6"/>
      <c r="K41" s="6"/>
    </row>
    <row r="42" spans="1:11" ht="15">
      <c r="A42" s="3" t="s">
        <v>53</v>
      </c>
      <c r="B42" s="4" t="s">
        <v>54</v>
      </c>
      <c r="C42" s="5">
        <v>151151</v>
      </c>
      <c r="D42" s="4" t="s">
        <v>55</v>
      </c>
      <c r="E42" s="5">
        <v>116</v>
      </c>
      <c r="F42" s="4">
        <v>299.2</v>
      </c>
      <c r="G42" s="3">
        <v>15</v>
      </c>
      <c r="H42" s="6">
        <f t="shared" si="0"/>
        <v>344.08</v>
      </c>
      <c r="I42" s="3">
        <v>345</v>
      </c>
      <c r="J42" s="6">
        <f>F42*834.8/25875.08</f>
        <v>9.65300049313857</v>
      </c>
      <c r="K42" s="6">
        <f>I42-H42-J42</f>
        <v>-8.733000493138555</v>
      </c>
    </row>
    <row r="43" spans="1:11" ht="15">
      <c r="A43" s="3"/>
      <c r="B43" s="4"/>
      <c r="C43" s="5"/>
      <c r="D43" s="4"/>
      <c r="E43" s="5"/>
      <c r="F43" s="4"/>
      <c r="G43" s="3"/>
      <c r="H43" s="6"/>
      <c r="I43" s="3"/>
      <c r="J43" s="6"/>
      <c r="K43" s="6"/>
    </row>
    <row r="44" spans="1:11" ht="15">
      <c r="A44" s="3" t="s">
        <v>56</v>
      </c>
      <c r="B44" s="4" t="s">
        <v>57</v>
      </c>
      <c r="C44" s="5">
        <v>150134</v>
      </c>
      <c r="D44" s="4" t="s">
        <v>58</v>
      </c>
      <c r="E44" s="5">
        <v>140</v>
      </c>
      <c r="F44" s="4">
        <v>211.97</v>
      </c>
      <c r="G44" s="3">
        <v>15</v>
      </c>
      <c r="H44" s="6">
        <f t="shared" si="0"/>
        <v>243.7655</v>
      </c>
      <c r="I44" s="3"/>
      <c r="J44" s="6"/>
      <c r="K44" s="6"/>
    </row>
    <row r="45" spans="1:11" ht="15">
      <c r="A45" s="3" t="s">
        <v>56</v>
      </c>
      <c r="B45" s="4" t="s">
        <v>59</v>
      </c>
      <c r="C45" s="5">
        <v>151185</v>
      </c>
      <c r="D45" s="4" t="s">
        <v>60</v>
      </c>
      <c r="E45" s="5">
        <v>140</v>
      </c>
      <c r="F45" s="4">
        <v>599.5</v>
      </c>
      <c r="G45" s="3">
        <v>15</v>
      </c>
      <c r="H45" s="6">
        <f t="shared" si="0"/>
        <v>689.425</v>
      </c>
      <c r="I45" s="3"/>
      <c r="J45" s="6"/>
      <c r="K45" s="6"/>
    </row>
    <row r="46" spans="1:11" ht="15">
      <c r="A46" s="3"/>
      <c r="B46" s="4"/>
      <c r="C46" s="5"/>
      <c r="D46" s="4"/>
      <c r="E46" s="5"/>
      <c r="F46" s="4">
        <f>SUM(F44:F45)</f>
        <v>811.47</v>
      </c>
      <c r="G46" s="3"/>
      <c r="H46" s="6">
        <f>SUM(H44:H45)</f>
        <v>933.1904999999999</v>
      </c>
      <c r="I46" s="3">
        <v>934</v>
      </c>
      <c r="J46" s="6">
        <f>F46*834.8/25875.08</f>
        <v>26.180214940398248</v>
      </c>
      <c r="K46" s="6">
        <f>I46-H46-J46</f>
        <v>-25.370714940398177</v>
      </c>
    </row>
    <row r="47" spans="1:11" ht="15">
      <c r="A47" s="3"/>
      <c r="B47" s="4"/>
      <c r="C47" s="5"/>
      <c r="D47" s="4"/>
      <c r="E47" s="5"/>
      <c r="F47" s="4"/>
      <c r="G47" s="3"/>
      <c r="H47" s="6"/>
      <c r="I47" s="3"/>
      <c r="J47" s="6"/>
      <c r="K47" s="6"/>
    </row>
    <row r="48" spans="1:11" ht="15">
      <c r="A48" s="3" t="s">
        <v>61</v>
      </c>
      <c r="B48" s="4" t="s">
        <v>37</v>
      </c>
      <c r="C48" s="5">
        <v>150189</v>
      </c>
      <c r="D48" s="4" t="s">
        <v>52</v>
      </c>
      <c r="E48" s="5" t="s">
        <v>27</v>
      </c>
      <c r="F48" s="4">
        <v>199.1</v>
      </c>
      <c r="G48" s="3">
        <v>15</v>
      </c>
      <c r="H48" s="6">
        <f t="shared" si="0"/>
        <v>228.965</v>
      </c>
      <c r="I48" s="3">
        <v>230</v>
      </c>
      <c r="J48" s="6">
        <f>F48*834.8/25875.08</f>
        <v>6.423504004625299</v>
      </c>
      <c r="K48" s="6">
        <f>I48-H48-J48</f>
        <v>-5.388504004625302</v>
      </c>
    </row>
    <row r="49" spans="1:11" ht="15">
      <c r="A49" s="3"/>
      <c r="B49" s="4"/>
      <c r="C49" s="5"/>
      <c r="D49" s="4"/>
      <c r="E49" s="5"/>
      <c r="F49" s="4"/>
      <c r="G49" s="3"/>
      <c r="H49" s="6"/>
      <c r="I49" s="3"/>
      <c r="J49" s="6"/>
      <c r="K49" s="6"/>
    </row>
    <row r="50" spans="1:11" ht="15">
      <c r="A50" s="3" t="s">
        <v>62</v>
      </c>
      <c r="B50" s="4" t="s">
        <v>63</v>
      </c>
      <c r="C50" s="5">
        <v>142145</v>
      </c>
      <c r="D50" s="4" t="s">
        <v>64</v>
      </c>
      <c r="E50" s="5" t="s">
        <v>39</v>
      </c>
      <c r="F50" s="4">
        <v>374</v>
      </c>
      <c r="G50" s="3">
        <v>15</v>
      </c>
      <c r="H50" s="6">
        <f t="shared" si="0"/>
        <v>430.1</v>
      </c>
      <c r="I50" s="3">
        <v>431</v>
      </c>
      <c r="J50" s="6">
        <f>F50*834.8/25875.08</f>
        <v>12.066250616423215</v>
      </c>
      <c r="K50" s="6">
        <f>I50-H50-J50</f>
        <v>-11.166250616423238</v>
      </c>
    </row>
    <row r="51" spans="1:11" ht="15">
      <c r="A51" s="3"/>
      <c r="B51" s="4"/>
      <c r="C51" s="5"/>
      <c r="D51" s="4"/>
      <c r="E51" s="5"/>
      <c r="F51" s="4"/>
      <c r="G51" s="3"/>
      <c r="H51" s="6"/>
      <c r="I51" s="3"/>
      <c r="J51" s="6"/>
      <c r="K51" s="6"/>
    </row>
    <row r="52" spans="1:11" ht="15">
      <c r="A52" s="3" t="s">
        <v>65</v>
      </c>
      <c r="B52" s="4" t="s">
        <v>22</v>
      </c>
      <c r="C52" s="5">
        <v>132080</v>
      </c>
      <c r="D52" s="4" t="s">
        <v>42</v>
      </c>
      <c r="E52" s="5" t="s">
        <v>66</v>
      </c>
      <c r="F52" s="4">
        <v>139.7</v>
      </c>
      <c r="G52" s="3">
        <v>11</v>
      </c>
      <c r="H52" s="6">
        <f t="shared" si="0"/>
        <v>155.06699999999998</v>
      </c>
      <c r="I52" s="3"/>
      <c r="J52" s="6"/>
      <c r="K52" s="6"/>
    </row>
    <row r="53" spans="1:11" ht="15">
      <c r="A53" s="3" t="s">
        <v>65</v>
      </c>
      <c r="B53" s="4" t="s">
        <v>67</v>
      </c>
      <c r="C53" s="4">
        <v>132085</v>
      </c>
      <c r="D53" s="4" t="s">
        <v>68</v>
      </c>
      <c r="E53" s="5" t="s">
        <v>69</v>
      </c>
      <c r="F53" s="4">
        <v>249.7</v>
      </c>
      <c r="G53" s="3">
        <v>11</v>
      </c>
      <c r="H53" s="6">
        <f t="shared" si="0"/>
        <v>277.167</v>
      </c>
      <c r="I53" s="3"/>
      <c r="J53" s="6"/>
      <c r="K53" s="6"/>
    </row>
    <row r="54" spans="1:11" ht="15">
      <c r="A54" s="3" t="s">
        <v>65</v>
      </c>
      <c r="B54" s="4" t="s">
        <v>70</v>
      </c>
      <c r="C54" s="4">
        <v>150159</v>
      </c>
      <c r="D54" s="4" t="s">
        <v>16</v>
      </c>
      <c r="E54" s="5" t="s">
        <v>69</v>
      </c>
      <c r="F54" s="4">
        <f>110*2</f>
        <v>220</v>
      </c>
      <c r="G54" s="3">
        <v>11</v>
      </c>
      <c r="H54" s="6">
        <f t="shared" si="0"/>
        <v>244.2</v>
      </c>
      <c r="I54" s="3"/>
      <c r="J54" s="6"/>
      <c r="K54" s="6"/>
    </row>
    <row r="55" spans="1:11" ht="15">
      <c r="A55" s="3"/>
      <c r="B55" s="4"/>
      <c r="C55" s="4"/>
      <c r="D55" s="4"/>
      <c r="E55" s="5"/>
      <c r="F55" s="4">
        <f>SUM(F52:F54)</f>
        <v>609.4</v>
      </c>
      <c r="G55" s="3"/>
      <c r="H55" s="6">
        <f>SUM(H52:H54)</f>
        <v>676.434</v>
      </c>
      <c r="I55" s="3">
        <v>697</v>
      </c>
      <c r="J55" s="6">
        <f>F55*834.8/25875.08</f>
        <v>19.66089071028959</v>
      </c>
      <c r="K55" s="6">
        <f>I55-H55-J55</f>
        <v>0.9051092897104418</v>
      </c>
    </row>
    <row r="56" spans="1:11" ht="15">
      <c r="A56" s="3"/>
      <c r="B56" s="4"/>
      <c r="C56" s="4"/>
      <c r="D56" s="4"/>
      <c r="E56" s="5"/>
      <c r="F56" s="4"/>
      <c r="G56" s="3"/>
      <c r="H56" s="6"/>
      <c r="I56" s="3"/>
      <c r="J56" s="6"/>
      <c r="K56" s="6"/>
    </row>
    <row r="57" spans="1:11" ht="15">
      <c r="A57" s="3" t="s">
        <v>71</v>
      </c>
      <c r="B57" s="4" t="s">
        <v>72</v>
      </c>
      <c r="C57" s="5">
        <v>150179</v>
      </c>
      <c r="D57" s="4" t="s">
        <v>73</v>
      </c>
      <c r="E57" s="5" t="s">
        <v>74</v>
      </c>
      <c r="F57" s="4">
        <v>199.1</v>
      </c>
      <c r="G57" s="3">
        <v>15</v>
      </c>
      <c r="H57" s="6">
        <f t="shared" si="0"/>
        <v>228.965</v>
      </c>
      <c r="I57" s="3">
        <v>230</v>
      </c>
      <c r="J57" s="6">
        <f>F57*834.8/25875.08</f>
        <v>6.423504004625299</v>
      </c>
      <c r="K57" s="6">
        <f>I57-H57-J57</f>
        <v>-5.388504004625302</v>
      </c>
    </row>
    <row r="58" spans="1:11" ht="15">
      <c r="A58" s="3"/>
      <c r="B58" s="4"/>
      <c r="C58" s="5"/>
      <c r="D58" s="4"/>
      <c r="E58" s="5"/>
      <c r="F58" s="4"/>
      <c r="G58" s="3"/>
      <c r="H58" s="6"/>
      <c r="I58" s="3"/>
      <c r="J58" s="6"/>
      <c r="K58" s="6"/>
    </row>
    <row r="59" spans="1:11" ht="15">
      <c r="A59" s="3" t="s">
        <v>75</v>
      </c>
      <c r="B59" s="4" t="s">
        <v>76</v>
      </c>
      <c r="C59" s="5">
        <v>123775</v>
      </c>
      <c r="D59" s="4" t="s">
        <v>77</v>
      </c>
      <c r="E59" s="5">
        <v>134</v>
      </c>
      <c r="F59" s="4">
        <v>499.4</v>
      </c>
      <c r="G59" s="3">
        <v>15</v>
      </c>
      <c r="H59" s="6">
        <f t="shared" si="0"/>
        <v>574.31</v>
      </c>
      <c r="I59" s="3"/>
      <c r="J59" s="6"/>
      <c r="K59" s="6"/>
    </row>
    <row r="60" spans="1:11" ht="15">
      <c r="A60" s="3" t="s">
        <v>75</v>
      </c>
      <c r="B60" s="4" t="s">
        <v>76</v>
      </c>
      <c r="C60" s="5">
        <v>133053</v>
      </c>
      <c r="D60" s="4" t="s">
        <v>78</v>
      </c>
      <c r="E60" s="5">
        <v>116</v>
      </c>
      <c r="F60" s="4">
        <v>660</v>
      </c>
      <c r="G60" s="3">
        <v>15</v>
      </c>
      <c r="H60" s="6">
        <f t="shared" si="0"/>
        <v>759</v>
      </c>
      <c r="I60" s="3"/>
      <c r="J60" s="6"/>
      <c r="K60" s="6"/>
    </row>
    <row r="61" spans="1:11" ht="15">
      <c r="A61" s="3" t="s">
        <v>75</v>
      </c>
      <c r="B61" s="4" t="s">
        <v>76</v>
      </c>
      <c r="C61" s="5">
        <v>133056</v>
      </c>
      <c r="D61" s="4" t="s">
        <v>8</v>
      </c>
      <c r="E61" s="5">
        <v>140</v>
      </c>
      <c r="F61" s="4">
        <v>660</v>
      </c>
      <c r="G61" s="3">
        <v>15</v>
      </c>
      <c r="H61" s="6">
        <f t="shared" si="0"/>
        <v>759</v>
      </c>
      <c r="I61" s="3"/>
      <c r="J61" s="6"/>
      <c r="K61" s="6"/>
    </row>
    <row r="62" spans="1:11" ht="15">
      <c r="A62" s="3" t="s">
        <v>75</v>
      </c>
      <c r="B62" s="4" t="s">
        <v>14</v>
      </c>
      <c r="C62" s="5">
        <v>143042</v>
      </c>
      <c r="D62" s="4" t="s">
        <v>77</v>
      </c>
      <c r="E62" s="5">
        <v>116</v>
      </c>
      <c r="F62" s="4">
        <v>432.3</v>
      </c>
      <c r="G62" s="3">
        <v>15</v>
      </c>
      <c r="H62" s="6">
        <f t="shared" si="0"/>
        <v>497.145</v>
      </c>
      <c r="I62" s="3"/>
      <c r="J62" s="6"/>
      <c r="K62" s="6"/>
    </row>
    <row r="63" spans="1:11" ht="15">
      <c r="A63" s="3"/>
      <c r="B63" s="4"/>
      <c r="C63" s="5"/>
      <c r="D63" s="4"/>
      <c r="E63" s="5"/>
      <c r="F63" s="4">
        <f>SUM(F59:F62)</f>
        <v>2251.7000000000003</v>
      </c>
      <c r="G63" s="3"/>
      <c r="H63" s="6">
        <f>SUM(H59:H62)</f>
        <v>2589.455</v>
      </c>
      <c r="I63" s="3">
        <v>2591</v>
      </c>
      <c r="J63" s="6">
        <f>F63*834.8/25875.08</f>
        <v>72.645926505348</v>
      </c>
      <c r="K63" s="6">
        <f>I63-H63-J63</f>
        <v>-71.10092650534793</v>
      </c>
    </row>
    <row r="64" spans="1:11" ht="15">
      <c r="A64" s="3"/>
      <c r="B64" s="4"/>
      <c r="C64" s="5"/>
      <c r="D64" s="4"/>
      <c r="E64" s="5"/>
      <c r="F64" s="4"/>
      <c r="G64" s="3"/>
      <c r="H64" s="6"/>
      <c r="I64" s="3"/>
      <c r="J64" s="6"/>
      <c r="K64" s="6"/>
    </row>
    <row r="65" spans="1:11" ht="15">
      <c r="A65" s="3" t="s">
        <v>79</v>
      </c>
      <c r="B65" s="4" t="s">
        <v>80</v>
      </c>
      <c r="C65" s="4">
        <v>142094</v>
      </c>
      <c r="D65" s="4" t="s">
        <v>81</v>
      </c>
      <c r="E65" s="5">
        <v>116</v>
      </c>
      <c r="F65" s="4">
        <v>259.6</v>
      </c>
      <c r="G65" s="3">
        <v>11</v>
      </c>
      <c r="H65" s="6">
        <f t="shared" si="0"/>
        <v>288.156</v>
      </c>
      <c r="I65" s="3"/>
      <c r="J65" s="6"/>
      <c r="K65" s="6"/>
    </row>
    <row r="66" spans="1:11" ht="15">
      <c r="A66" s="3" t="s">
        <v>79</v>
      </c>
      <c r="B66" s="4" t="s">
        <v>82</v>
      </c>
      <c r="C66" s="5">
        <v>150158</v>
      </c>
      <c r="D66" s="4" t="s">
        <v>16</v>
      </c>
      <c r="E66" s="5">
        <v>116</v>
      </c>
      <c r="F66" s="4">
        <v>93.5</v>
      </c>
      <c r="G66" s="3">
        <v>11</v>
      </c>
      <c r="H66" s="6">
        <f t="shared" si="0"/>
        <v>103.785</v>
      </c>
      <c r="I66" s="3"/>
      <c r="J66" s="6"/>
      <c r="K66" s="6"/>
    </row>
    <row r="67" spans="1:11" ht="15">
      <c r="A67" s="3" t="s">
        <v>79</v>
      </c>
      <c r="B67" s="4" t="s">
        <v>37</v>
      </c>
      <c r="C67" s="4">
        <v>150161</v>
      </c>
      <c r="D67" s="4" t="s">
        <v>83</v>
      </c>
      <c r="E67" s="5">
        <v>122</v>
      </c>
      <c r="F67" s="4">
        <v>229.9</v>
      </c>
      <c r="G67" s="3">
        <v>11</v>
      </c>
      <c r="H67" s="6">
        <f t="shared" si="0"/>
        <v>255.18900000000002</v>
      </c>
      <c r="I67" s="3"/>
      <c r="J67" s="6"/>
      <c r="K67" s="6"/>
    </row>
    <row r="68" spans="1:11" ht="15">
      <c r="A68" s="3"/>
      <c r="B68" s="4"/>
      <c r="C68" s="4"/>
      <c r="D68" s="4"/>
      <c r="E68" s="5"/>
      <c r="F68" s="4">
        <f>SUM(F65:F67)</f>
        <v>583</v>
      </c>
      <c r="G68" s="3"/>
      <c r="H68" s="6">
        <f>SUM(H65:H67)</f>
        <v>647.1300000000001</v>
      </c>
      <c r="I68" s="3">
        <v>649</v>
      </c>
      <c r="J68" s="6">
        <f>F68*834.8/25875.08</f>
        <v>18.809155372659713</v>
      </c>
      <c r="K68" s="6">
        <f>I68-H68-J68</f>
        <v>-16.939155372659823</v>
      </c>
    </row>
    <row r="69" spans="1:11" ht="15">
      <c r="A69" s="3"/>
      <c r="B69" s="4"/>
      <c r="C69" s="4"/>
      <c r="D69" s="4"/>
      <c r="E69" s="5"/>
      <c r="F69" s="4"/>
      <c r="G69" s="3"/>
      <c r="H69" s="6"/>
      <c r="I69" s="3"/>
      <c r="J69" s="6"/>
      <c r="K69" s="6"/>
    </row>
    <row r="70" spans="1:11" ht="15">
      <c r="A70" s="3" t="s">
        <v>84</v>
      </c>
      <c r="B70" s="4" t="s">
        <v>41</v>
      </c>
      <c r="C70" s="5">
        <v>132085</v>
      </c>
      <c r="D70" s="4" t="s">
        <v>42</v>
      </c>
      <c r="E70" s="5" t="s">
        <v>74</v>
      </c>
      <c r="F70" s="4">
        <v>249.7</v>
      </c>
      <c r="G70" s="3">
        <v>15</v>
      </c>
      <c r="H70" s="6">
        <f t="shared" si="0"/>
        <v>287.155</v>
      </c>
      <c r="I70" s="3"/>
      <c r="J70" s="6"/>
      <c r="K70" s="6"/>
    </row>
    <row r="71" spans="1:11" ht="15">
      <c r="A71" s="3" t="s">
        <v>84</v>
      </c>
      <c r="B71" s="4" t="s">
        <v>85</v>
      </c>
      <c r="C71" s="5">
        <v>151151</v>
      </c>
      <c r="D71" s="4" t="s">
        <v>55</v>
      </c>
      <c r="E71" s="5" t="s">
        <v>74</v>
      </c>
      <c r="F71" s="4">
        <v>299.2</v>
      </c>
      <c r="G71" s="3">
        <v>15</v>
      </c>
      <c r="H71" s="6">
        <f t="shared" si="0"/>
        <v>344.08</v>
      </c>
      <c r="I71" s="3"/>
      <c r="J71" s="6"/>
      <c r="K71" s="6"/>
    </row>
    <row r="72" spans="1:11" ht="15">
      <c r="A72" s="3" t="s">
        <v>84</v>
      </c>
      <c r="B72" s="4" t="s">
        <v>86</v>
      </c>
      <c r="C72" s="5">
        <v>151172</v>
      </c>
      <c r="D72" s="4" t="s">
        <v>87</v>
      </c>
      <c r="E72" s="5" t="s">
        <v>6</v>
      </c>
      <c r="F72" s="4">
        <v>177.1</v>
      </c>
      <c r="G72" s="3">
        <v>15</v>
      </c>
      <c r="H72" s="6">
        <f t="shared" si="0"/>
        <v>203.665</v>
      </c>
      <c r="I72" s="3"/>
      <c r="J72" s="6"/>
      <c r="K72" s="6"/>
    </row>
    <row r="73" spans="1:11" ht="15">
      <c r="A73" s="3"/>
      <c r="B73" s="4"/>
      <c r="C73" s="5"/>
      <c r="D73" s="4"/>
      <c r="E73" s="5"/>
      <c r="F73" s="4">
        <f>SUM(F70:F72)</f>
        <v>726</v>
      </c>
      <c r="G73" s="3"/>
      <c r="H73" s="6">
        <f>SUM(H70:H72)</f>
        <v>834.8999999999999</v>
      </c>
      <c r="I73" s="3">
        <v>837</v>
      </c>
      <c r="J73" s="6">
        <f>F73*834.8/25875.08</f>
        <v>23.42272178482153</v>
      </c>
      <c r="K73" s="6">
        <f>I73-H73-J73</f>
        <v>-21.322721784821393</v>
      </c>
    </row>
    <row r="74" spans="1:11" ht="15">
      <c r="A74" s="3"/>
      <c r="B74" s="4"/>
      <c r="C74" s="5"/>
      <c r="D74" s="4"/>
      <c r="E74" s="5"/>
      <c r="F74" s="4"/>
      <c r="G74" s="3"/>
      <c r="H74" s="6"/>
      <c r="I74" s="3"/>
      <c r="J74" s="6"/>
      <c r="K74" s="6"/>
    </row>
    <row r="75" spans="1:11" ht="15">
      <c r="A75" s="3" t="s">
        <v>88</v>
      </c>
      <c r="B75" s="4" t="s">
        <v>63</v>
      </c>
      <c r="C75" s="4">
        <v>132229</v>
      </c>
      <c r="D75" s="4" t="s">
        <v>89</v>
      </c>
      <c r="E75" s="5">
        <v>134</v>
      </c>
      <c r="F75" s="4">
        <v>129.8</v>
      </c>
      <c r="G75" s="3">
        <v>15</v>
      </c>
      <c r="H75" s="6">
        <f t="shared" si="0"/>
        <v>149.27</v>
      </c>
      <c r="I75" s="3">
        <v>150</v>
      </c>
      <c r="J75" s="6">
        <f>F75*834.8/25875.08</f>
        <v>4.18769874334688</v>
      </c>
      <c r="K75" s="6">
        <f>I75-H75-J75</f>
        <v>-3.4576987433468904</v>
      </c>
    </row>
    <row r="76" spans="1:11" ht="15">
      <c r="A76" s="3"/>
      <c r="B76" s="4"/>
      <c r="C76" s="4"/>
      <c r="D76" s="4"/>
      <c r="E76" s="5"/>
      <c r="F76" s="4"/>
      <c r="G76" s="3"/>
      <c r="H76" s="6"/>
      <c r="I76" s="3"/>
      <c r="J76" s="6"/>
      <c r="K76" s="6"/>
    </row>
    <row r="77" spans="1:11" ht="15">
      <c r="A77" s="3" t="s">
        <v>90</v>
      </c>
      <c r="B77" s="4" t="s">
        <v>91</v>
      </c>
      <c r="C77" s="5">
        <v>83502</v>
      </c>
      <c r="D77" s="4" t="s">
        <v>92</v>
      </c>
      <c r="E77" s="5" t="s">
        <v>39</v>
      </c>
      <c r="F77" s="4">
        <v>330</v>
      </c>
      <c r="G77" s="3">
        <v>11</v>
      </c>
      <c r="H77" s="6">
        <f t="shared" si="0"/>
        <v>366.3</v>
      </c>
      <c r="I77" s="3">
        <v>367</v>
      </c>
      <c r="J77" s="6">
        <f>F77*834.8/25875.08</f>
        <v>10.646691720373424</v>
      </c>
      <c r="K77" s="6">
        <f>I77-H77-J77</f>
        <v>-9.946691720373435</v>
      </c>
    </row>
    <row r="78" spans="1:11" ht="15">
      <c r="A78" s="3"/>
      <c r="B78" s="4"/>
      <c r="C78" s="5"/>
      <c r="D78" s="4"/>
      <c r="E78" s="5"/>
      <c r="F78" s="4"/>
      <c r="G78" s="3"/>
      <c r="H78" s="6"/>
      <c r="I78" s="3"/>
      <c r="J78" s="6"/>
      <c r="K78" s="6"/>
    </row>
    <row r="79" spans="1:11" ht="15">
      <c r="A79" s="3" t="s">
        <v>93</v>
      </c>
      <c r="B79" s="4" t="s">
        <v>37</v>
      </c>
      <c r="C79" s="5">
        <v>150189</v>
      </c>
      <c r="D79" s="4" t="s">
        <v>44</v>
      </c>
      <c r="E79" s="5" t="s">
        <v>27</v>
      </c>
      <c r="F79" s="4">
        <v>199.1</v>
      </c>
      <c r="G79" s="3">
        <v>15</v>
      </c>
      <c r="H79" s="6">
        <f t="shared" si="0"/>
        <v>228.965</v>
      </c>
      <c r="I79" s="3"/>
      <c r="J79" s="6"/>
      <c r="K79" s="6"/>
    </row>
    <row r="80" spans="1:11" ht="15">
      <c r="A80" s="3" t="s">
        <v>93</v>
      </c>
      <c r="B80" s="4" t="s">
        <v>1</v>
      </c>
      <c r="C80" s="5" t="s">
        <v>94</v>
      </c>
      <c r="D80" s="4" t="s">
        <v>32</v>
      </c>
      <c r="E80" s="5" t="s">
        <v>39</v>
      </c>
      <c r="F80" s="4">
        <v>99</v>
      </c>
      <c r="G80" s="3">
        <v>15</v>
      </c>
      <c r="H80" s="6">
        <f t="shared" si="0"/>
        <v>113.85</v>
      </c>
      <c r="I80" s="3"/>
      <c r="J80" s="6"/>
      <c r="K80" s="6"/>
    </row>
    <row r="81" spans="1:11" ht="15">
      <c r="A81" s="3"/>
      <c r="B81" s="4"/>
      <c r="C81" s="5"/>
      <c r="D81" s="4"/>
      <c r="E81" s="5"/>
      <c r="F81" s="4">
        <f>SUM(F79:F80)</f>
        <v>298.1</v>
      </c>
      <c r="G81" s="3"/>
      <c r="H81" s="6">
        <f>SUM(H79:H80)</f>
        <v>342.815</v>
      </c>
      <c r="I81" s="3">
        <v>343</v>
      </c>
      <c r="J81" s="6">
        <f>F81*834.8/25875.08</f>
        <v>9.617511520737327</v>
      </c>
      <c r="K81" s="6">
        <f>I81-H81-J81</f>
        <v>-9.432511520737325</v>
      </c>
    </row>
    <row r="82" spans="1:11" ht="15">
      <c r="A82" s="3"/>
      <c r="B82" s="4"/>
      <c r="C82" s="5"/>
      <c r="D82" s="4"/>
      <c r="E82" s="5"/>
      <c r="F82" s="4"/>
      <c r="G82" s="3"/>
      <c r="H82" s="6"/>
      <c r="I82" s="3"/>
      <c r="J82" s="6"/>
      <c r="K82" s="6"/>
    </row>
    <row r="83" spans="1:11" ht="15">
      <c r="A83" s="3" t="s">
        <v>95</v>
      </c>
      <c r="B83" s="4" t="s">
        <v>96</v>
      </c>
      <c r="C83" s="5">
        <v>124668</v>
      </c>
      <c r="D83" s="4" t="s">
        <v>97</v>
      </c>
      <c r="E83" s="5" t="s">
        <v>98</v>
      </c>
      <c r="F83" s="4">
        <f>148.5*3</f>
        <v>445.5</v>
      </c>
      <c r="G83" s="3">
        <v>15</v>
      </c>
      <c r="H83" s="6">
        <f t="shared" si="0"/>
        <v>512.325</v>
      </c>
      <c r="I83" s="3"/>
      <c r="J83" s="6"/>
      <c r="K83" s="6"/>
    </row>
    <row r="84" spans="1:11" ht="15">
      <c r="A84" s="3" t="s">
        <v>95</v>
      </c>
      <c r="B84" s="4" t="s">
        <v>14</v>
      </c>
      <c r="C84" s="5">
        <v>124670</v>
      </c>
      <c r="D84" s="7" t="s">
        <v>8</v>
      </c>
      <c r="E84" s="5">
        <v>140</v>
      </c>
      <c r="F84" s="4">
        <v>138.6</v>
      </c>
      <c r="G84" s="3">
        <v>15</v>
      </c>
      <c r="H84" s="6">
        <f t="shared" si="0"/>
        <v>159.39</v>
      </c>
      <c r="I84" s="3"/>
      <c r="J84" s="6"/>
      <c r="K84" s="6"/>
    </row>
    <row r="85" spans="1:11" ht="15">
      <c r="A85" s="8" t="s">
        <v>95</v>
      </c>
      <c r="B85" s="4" t="s">
        <v>99</v>
      </c>
      <c r="C85" s="4">
        <v>140175</v>
      </c>
      <c r="D85" s="4" t="s">
        <v>97</v>
      </c>
      <c r="E85" s="5">
        <v>134</v>
      </c>
      <c r="F85" s="4">
        <v>110</v>
      </c>
      <c r="G85" s="3">
        <v>15</v>
      </c>
      <c r="H85" s="6">
        <f t="shared" si="0"/>
        <v>126.5</v>
      </c>
      <c r="I85" s="3"/>
      <c r="J85" s="6"/>
      <c r="K85" s="6"/>
    </row>
    <row r="86" spans="1:11" ht="15">
      <c r="A86" s="8"/>
      <c r="B86" s="4"/>
      <c r="C86" s="4"/>
      <c r="D86" s="4"/>
      <c r="E86" s="5"/>
      <c r="F86" s="4">
        <f>SUM(F83:F85)</f>
        <v>694.1</v>
      </c>
      <c r="G86" s="3"/>
      <c r="H86" s="6">
        <f>SUM(H83:H85)</f>
        <v>798.215</v>
      </c>
      <c r="I86" s="3">
        <v>800</v>
      </c>
      <c r="J86" s="6">
        <f>F86*834.8/25875.08</f>
        <v>22.39354158518543</v>
      </c>
      <c r="K86" s="6">
        <f>I86-H86-J86</f>
        <v>-20.608541585185463</v>
      </c>
    </row>
    <row r="87" spans="1:11" ht="15">
      <c r="A87" s="8"/>
      <c r="B87" s="4"/>
      <c r="C87" s="4"/>
      <c r="D87" s="4"/>
      <c r="E87" s="5"/>
      <c r="F87" s="4"/>
      <c r="G87" s="3"/>
      <c r="H87" s="6"/>
      <c r="I87" s="3"/>
      <c r="J87" s="6"/>
      <c r="K87" s="6"/>
    </row>
    <row r="88" spans="1:11" ht="15">
      <c r="A88" s="3" t="s">
        <v>100</v>
      </c>
      <c r="B88" s="4" t="s">
        <v>18</v>
      </c>
      <c r="C88" s="5">
        <v>120500</v>
      </c>
      <c r="D88" s="4" t="s">
        <v>19</v>
      </c>
      <c r="E88" s="5" t="s">
        <v>39</v>
      </c>
      <c r="F88" s="4">
        <v>99</v>
      </c>
      <c r="G88" s="3">
        <v>12</v>
      </c>
      <c r="H88" s="6">
        <f t="shared" si="0"/>
        <v>110.88</v>
      </c>
      <c r="I88" s="3"/>
      <c r="J88" s="6"/>
      <c r="K88" s="6"/>
    </row>
    <row r="89" spans="1:11" ht="15">
      <c r="A89" s="3" t="s">
        <v>100</v>
      </c>
      <c r="B89" s="4" t="s">
        <v>18</v>
      </c>
      <c r="C89" s="5">
        <v>120500</v>
      </c>
      <c r="D89" s="4" t="s">
        <v>20</v>
      </c>
      <c r="E89" s="5" t="s">
        <v>39</v>
      </c>
      <c r="F89" s="4">
        <v>99</v>
      </c>
      <c r="G89" s="3">
        <v>12</v>
      </c>
      <c r="H89" s="6">
        <f t="shared" si="0"/>
        <v>110.88</v>
      </c>
      <c r="I89" s="3"/>
      <c r="J89" s="6"/>
      <c r="K89" s="6"/>
    </row>
    <row r="90" spans="1:11" ht="15">
      <c r="A90" s="3" t="s">
        <v>100</v>
      </c>
      <c r="B90" s="4" t="s">
        <v>22</v>
      </c>
      <c r="C90" s="5">
        <v>124668</v>
      </c>
      <c r="D90" s="4" t="s">
        <v>101</v>
      </c>
      <c r="E90" s="5" t="s">
        <v>102</v>
      </c>
      <c r="F90" s="4">
        <v>148.5</v>
      </c>
      <c r="G90" s="3">
        <v>12</v>
      </c>
      <c r="H90" s="6">
        <f t="shared" si="0"/>
        <v>166.32</v>
      </c>
      <c r="I90" s="3"/>
      <c r="J90" s="6"/>
      <c r="K90" s="6"/>
    </row>
    <row r="91" spans="1:11" ht="15">
      <c r="A91" s="3" t="s">
        <v>100</v>
      </c>
      <c r="B91" s="4" t="s">
        <v>103</v>
      </c>
      <c r="C91" s="5">
        <v>132241</v>
      </c>
      <c r="D91" s="4" t="s">
        <v>32</v>
      </c>
      <c r="E91" s="5" t="s">
        <v>104</v>
      </c>
      <c r="F91" s="4">
        <v>149.6</v>
      </c>
      <c r="G91" s="3">
        <v>12</v>
      </c>
      <c r="H91" s="6">
        <f t="shared" si="0"/>
        <v>167.552</v>
      </c>
      <c r="I91" s="3"/>
      <c r="J91" s="6"/>
      <c r="K91" s="6"/>
    </row>
    <row r="92" spans="1:11" ht="15">
      <c r="A92" s="3" t="s">
        <v>100</v>
      </c>
      <c r="B92" s="4" t="s">
        <v>76</v>
      </c>
      <c r="C92" s="5">
        <v>133125</v>
      </c>
      <c r="D92" s="4" t="s">
        <v>105</v>
      </c>
      <c r="E92" s="5" t="s">
        <v>102</v>
      </c>
      <c r="F92" s="4">
        <v>699.6</v>
      </c>
      <c r="G92" s="3">
        <v>12</v>
      </c>
      <c r="H92" s="6">
        <f t="shared" si="0"/>
        <v>783.552</v>
      </c>
      <c r="I92" s="3"/>
      <c r="J92" s="6"/>
      <c r="K92" s="6"/>
    </row>
    <row r="93" spans="1:11" ht="15">
      <c r="A93" s="3"/>
      <c r="B93" s="4"/>
      <c r="C93" s="5"/>
      <c r="D93" s="4"/>
      <c r="E93" s="5"/>
      <c r="F93" s="4">
        <f>SUM(F88:F92)</f>
        <v>1195.7</v>
      </c>
      <c r="G93" s="3"/>
      <c r="H93" s="6">
        <f>SUM(H88:H92)</f>
        <v>1339.184</v>
      </c>
      <c r="I93" s="3">
        <v>1341</v>
      </c>
      <c r="J93" s="6">
        <f>F93*834.8/25875.08</f>
        <v>38.57651300015304</v>
      </c>
      <c r="K93" s="6">
        <f>I93-H93-J93</f>
        <v>-36.76051300015301</v>
      </c>
    </row>
    <row r="94" spans="1:11" ht="15">
      <c r="A94" s="3"/>
      <c r="B94" s="4"/>
      <c r="C94" s="5"/>
      <c r="D94" s="4"/>
      <c r="E94" s="5"/>
      <c r="F94" s="4"/>
      <c r="G94" s="3"/>
      <c r="H94" s="6"/>
      <c r="I94" s="3"/>
      <c r="J94" s="6"/>
      <c r="K94" s="6"/>
    </row>
    <row r="95" spans="1:11" ht="15">
      <c r="A95" s="9" t="s">
        <v>106</v>
      </c>
      <c r="B95" s="4" t="s">
        <v>107</v>
      </c>
      <c r="C95" s="5">
        <v>130861</v>
      </c>
      <c r="D95" s="4" t="s">
        <v>108</v>
      </c>
      <c r="E95" s="5" t="s">
        <v>109</v>
      </c>
      <c r="F95" s="4">
        <v>88</v>
      </c>
      <c r="G95" s="3">
        <v>15</v>
      </c>
      <c r="H95" s="6">
        <f t="shared" si="0"/>
        <v>101.2</v>
      </c>
      <c r="I95" s="3">
        <v>378</v>
      </c>
      <c r="J95" s="6">
        <f>F95*834.8/25875.08</f>
        <v>2.8391177920995796</v>
      </c>
      <c r="K95" s="6">
        <f>I95-H95-J95</f>
        <v>273.96088220790045</v>
      </c>
    </row>
    <row r="96" spans="1:11" ht="15">
      <c r="A96" s="3"/>
      <c r="B96" s="4"/>
      <c r="C96" s="5"/>
      <c r="D96" s="4"/>
      <c r="E96" s="5"/>
      <c r="F96" s="4"/>
      <c r="G96" s="3"/>
      <c r="H96" s="6"/>
      <c r="I96" s="3"/>
      <c r="J96" s="6"/>
      <c r="K96" s="6"/>
    </row>
    <row r="97" spans="1:11" ht="15">
      <c r="A97" s="3" t="s">
        <v>110</v>
      </c>
      <c r="B97" s="4" t="s">
        <v>22</v>
      </c>
      <c r="C97" s="5">
        <v>122716</v>
      </c>
      <c r="D97" s="4" t="s">
        <v>111</v>
      </c>
      <c r="E97" s="5" t="s">
        <v>9</v>
      </c>
      <c r="F97" s="4">
        <v>139.7</v>
      </c>
      <c r="G97" s="3">
        <v>15</v>
      </c>
      <c r="H97" s="6">
        <f t="shared" si="0"/>
        <v>160.65499999999997</v>
      </c>
      <c r="I97" s="3"/>
      <c r="J97" s="6"/>
      <c r="K97" s="6"/>
    </row>
    <row r="98" spans="1:11" ht="15">
      <c r="A98" s="3" t="s">
        <v>110</v>
      </c>
      <c r="B98" s="4" t="s">
        <v>22</v>
      </c>
      <c r="C98" s="4">
        <v>124668</v>
      </c>
      <c r="D98" s="4" t="s">
        <v>101</v>
      </c>
      <c r="E98" s="5">
        <v>140</v>
      </c>
      <c r="F98" s="4">
        <v>148.5</v>
      </c>
      <c r="G98" s="3">
        <v>15</v>
      </c>
      <c r="H98" s="6">
        <f t="shared" si="0"/>
        <v>170.775</v>
      </c>
      <c r="I98" s="3"/>
      <c r="J98" s="6"/>
      <c r="K98" s="6"/>
    </row>
    <row r="99" spans="1:11" ht="15">
      <c r="A99" s="3" t="s">
        <v>110</v>
      </c>
      <c r="B99" s="4" t="s">
        <v>22</v>
      </c>
      <c r="C99" s="4">
        <v>124668</v>
      </c>
      <c r="D99" s="4" t="s">
        <v>101</v>
      </c>
      <c r="E99" s="5">
        <v>146</v>
      </c>
      <c r="F99" s="4">
        <v>148.5</v>
      </c>
      <c r="G99" s="3">
        <v>15</v>
      </c>
      <c r="H99" s="6">
        <f t="shared" si="0"/>
        <v>170.775</v>
      </c>
      <c r="I99" s="3"/>
      <c r="J99" s="6"/>
      <c r="K99" s="6"/>
    </row>
    <row r="100" spans="1:11" ht="15">
      <c r="A100" s="3" t="s">
        <v>110</v>
      </c>
      <c r="B100" s="4" t="s">
        <v>112</v>
      </c>
      <c r="C100" s="4">
        <v>124668</v>
      </c>
      <c r="D100" s="4" t="s">
        <v>101</v>
      </c>
      <c r="E100" s="5">
        <v>128</v>
      </c>
      <c r="F100" s="4">
        <f>148.5*2</f>
        <v>297</v>
      </c>
      <c r="G100" s="3">
        <v>15</v>
      </c>
      <c r="H100" s="6">
        <f t="shared" si="0"/>
        <v>341.55</v>
      </c>
      <c r="I100" s="3"/>
      <c r="J100" s="6"/>
      <c r="K100" s="6"/>
    </row>
    <row r="101" spans="1:11" ht="15">
      <c r="A101" s="3" t="s">
        <v>110</v>
      </c>
      <c r="B101" s="4" t="s">
        <v>112</v>
      </c>
      <c r="C101" s="4">
        <v>124668</v>
      </c>
      <c r="D101" s="4" t="s">
        <v>101</v>
      </c>
      <c r="E101" s="5">
        <v>152</v>
      </c>
      <c r="F101" s="4">
        <f>148.5*2</f>
        <v>297</v>
      </c>
      <c r="G101" s="3">
        <v>15</v>
      </c>
      <c r="H101" s="6">
        <f t="shared" si="0"/>
        <v>341.55</v>
      </c>
      <c r="I101" s="3"/>
      <c r="J101" s="6"/>
      <c r="K101" s="6"/>
    </row>
    <row r="102" spans="1:11" ht="15">
      <c r="A102" s="3" t="s">
        <v>110</v>
      </c>
      <c r="B102" s="4" t="s">
        <v>34</v>
      </c>
      <c r="C102" s="4">
        <v>133029</v>
      </c>
      <c r="D102" s="4" t="s">
        <v>113</v>
      </c>
      <c r="E102" s="5" t="s">
        <v>3</v>
      </c>
      <c r="F102" s="4">
        <v>699.6</v>
      </c>
      <c r="G102" s="3">
        <v>15</v>
      </c>
      <c r="H102" s="6">
        <f t="shared" si="0"/>
        <v>804.54</v>
      </c>
      <c r="I102" s="3"/>
      <c r="J102" s="6"/>
      <c r="K102" s="6"/>
    </row>
    <row r="103" spans="1:11" ht="15">
      <c r="A103" s="3"/>
      <c r="B103" s="4"/>
      <c r="C103" s="4"/>
      <c r="D103" s="4"/>
      <c r="E103" s="5"/>
      <c r="F103" s="4">
        <f>SUM(F97:F102)</f>
        <v>1730.3000000000002</v>
      </c>
      <c r="G103" s="3"/>
      <c r="H103" s="6">
        <f>SUM(H97:H102)</f>
        <v>1989.8449999999998</v>
      </c>
      <c r="I103" s="3">
        <v>1992</v>
      </c>
      <c r="J103" s="6">
        <f>F103*834.8/25875.08</f>
        <v>55.824153587157994</v>
      </c>
      <c r="K103" s="6">
        <f>I103-H103-J103</f>
        <v>-53.669153587157794</v>
      </c>
    </row>
    <row r="104" spans="1:11" ht="15">
      <c r="A104" s="3"/>
      <c r="B104" s="4"/>
      <c r="C104" s="4"/>
      <c r="D104" s="4"/>
      <c r="E104" s="5"/>
      <c r="F104" s="4"/>
      <c r="G104" s="3"/>
      <c r="H104" s="6"/>
      <c r="I104" s="3"/>
      <c r="J104" s="6"/>
      <c r="K104" s="6"/>
    </row>
    <row r="105" spans="1:11" ht="15">
      <c r="A105" s="3" t="s">
        <v>114</v>
      </c>
      <c r="B105" s="4" t="s">
        <v>37</v>
      </c>
      <c r="C105" s="4">
        <v>150189</v>
      </c>
      <c r="D105" s="4" t="s">
        <v>44</v>
      </c>
      <c r="E105" s="5">
        <v>158</v>
      </c>
      <c r="F105" s="4">
        <v>199.1</v>
      </c>
      <c r="G105" s="3">
        <v>15</v>
      </c>
      <c r="H105" s="6">
        <f t="shared" si="0"/>
        <v>228.965</v>
      </c>
      <c r="I105" s="3"/>
      <c r="J105" s="6"/>
      <c r="K105" s="6"/>
    </row>
    <row r="106" spans="1:11" ht="15">
      <c r="A106" s="3" t="s">
        <v>114</v>
      </c>
      <c r="B106" s="4" t="s">
        <v>15</v>
      </c>
      <c r="C106" s="4">
        <v>150194</v>
      </c>
      <c r="D106" s="4" t="s">
        <v>115</v>
      </c>
      <c r="E106" s="5">
        <v>158</v>
      </c>
      <c r="F106" s="4">
        <v>239.8</v>
      </c>
      <c r="G106" s="3">
        <v>15</v>
      </c>
      <c r="H106" s="6">
        <f t="shared" si="0"/>
        <v>275.77</v>
      </c>
      <c r="I106" s="3"/>
      <c r="J106" s="6"/>
      <c r="K106" s="6"/>
    </row>
    <row r="107" spans="1:11" ht="15">
      <c r="A107" s="3"/>
      <c r="B107" s="4"/>
      <c r="C107" s="4"/>
      <c r="D107" s="4"/>
      <c r="E107" s="5"/>
      <c r="F107" s="4">
        <f>SUM(F105:F106)</f>
        <v>438.9</v>
      </c>
      <c r="G107" s="3"/>
      <c r="H107" s="6">
        <f>SUM(H105:H106)</f>
        <v>504.735</v>
      </c>
      <c r="I107" s="3">
        <v>505</v>
      </c>
      <c r="J107" s="6">
        <f>F107*834.8/25875.08</f>
        <v>14.160099988096652</v>
      </c>
      <c r="K107" s="6">
        <f>I107-H107-J107</f>
        <v>-13.895099988096666</v>
      </c>
    </row>
    <row r="108" spans="1:11" ht="15">
      <c r="A108" s="3"/>
      <c r="B108" s="4"/>
      <c r="C108" s="4"/>
      <c r="D108" s="4"/>
      <c r="E108" s="5"/>
      <c r="F108" s="4"/>
      <c r="G108" s="3"/>
      <c r="H108" s="6"/>
      <c r="I108" s="3"/>
      <c r="J108" s="6"/>
      <c r="K108" s="6"/>
    </row>
    <row r="109" spans="1:11" ht="15">
      <c r="A109" s="3" t="s">
        <v>116</v>
      </c>
      <c r="B109" s="4" t="s">
        <v>99</v>
      </c>
      <c r="C109" s="4">
        <v>140175</v>
      </c>
      <c r="D109" s="4" t="s">
        <v>30</v>
      </c>
      <c r="E109" s="5">
        <v>140</v>
      </c>
      <c r="F109" s="4">
        <v>110</v>
      </c>
      <c r="G109" s="3">
        <v>15</v>
      </c>
      <c r="H109" s="6">
        <f t="shared" si="0"/>
        <v>126.5</v>
      </c>
      <c r="I109" s="3"/>
      <c r="J109" s="6"/>
      <c r="K109" s="6"/>
    </row>
    <row r="110" spans="1:11" ht="15">
      <c r="A110" s="3" t="s">
        <v>116</v>
      </c>
      <c r="B110" s="4" t="s">
        <v>99</v>
      </c>
      <c r="C110" s="5">
        <v>150195</v>
      </c>
      <c r="D110" s="4" t="s">
        <v>16</v>
      </c>
      <c r="E110" s="5">
        <v>140</v>
      </c>
      <c r="F110" s="4">
        <v>110</v>
      </c>
      <c r="G110" s="3">
        <v>15</v>
      </c>
      <c r="H110" s="6">
        <f t="shared" si="0"/>
        <v>126.5</v>
      </c>
      <c r="I110" s="3"/>
      <c r="J110" s="6"/>
      <c r="K110" s="6"/>
    </row>
    <row r="111" spans="1:11" ht="15">
      <c r="A111" s="3"/>
      <c r="B111" s="4"/>
      <c r="C111" s="5"/>
      <c r="D111" s="4"/>
      <c r="E111" s="5"/>
      <c r="F111" s="4">
        <f>SUM(F109:F110)</f>
        <v>220</v>
      </c>
      <c r="G111" s="3"/>
      <c r="H111" s="6">
        <f>SUM(H109:H110)</f>
        <v>253</v>
      </c>
      <c r="I111" s="3">
        <v>254</v>
      </c>
      <c r="J111" s="6">
        <f>F111*834.8/25875.08</f>
        <v>7.097794480248949</v>
      </c>
      <c r="K111" s="6">
        <f>I111-H111-J111</f>
        <v>-6.097794480248949</v>
      </c>
    </row>
    <row r="112" spans="1:11" ht="15">
      <c r="A112" s="3"/>
      <c r="B112" s="4"/>
      <c r="C112" s="5"/>
      <c r="D112" s="4"/>
      <c r="E112" s="5"/>
      <c r="F112" s="4"/>
      <c r="G112" s="3"/>
      <c r="H112" s="6"/>
      <c r="I112" s="3"/>
      <c r="J112" s="6"/>
      <c r="K112" s="6"/>
    </row>
    <row r="113" spans="1:11" ht="15">
      <c r="A113" s="3" t="s">
        <v>117</v>
      </c>
      <c r="B113" s="4" t="s">
        <v>118</v>
      </c>
      <c r="C113" s="4">
        <v>123677</v>
      </c>
      <c r="D113" s="4" t="s">
        <v>58</v>
      </c>
      <c r="E113" s="5" t="s">
        <v>6</v>
      </c>
      <c r="F113" s="4">
        <v>899.8</v>
      </c>
      <c r="G113" s="3">
        <v>13</v>
      </c>
      <c r="H113" s="6">
        <f t="shared" si="0"/>
        <v>1016.774</v>
      </c>
      <c r="I113" s="3"/>
      <c r="J113" s="6"/>
      <c r="K113" s="6"/>
    </row>
    <row r="114" spans="1:11" ht="15">
      <c r="A114" s="3" t="s">
        <v>117</v>
      </c>
      <c r="B114" s="4" t="s">
        <v>76</v>
      </c>
      <c r="C114" s="5">
        <v>133036</v>
      </c>
      <c r="D114" s="4" t="s">
        <v>119</v>
      </c>
      <c r="E114" s="5" t="s">
        <v>120</v>
      </c>
      <c r="F114" s="4">
        <v>699.6</v>
      </c>
      <c r="G114" s="3">
        <v>13</v>
      </c>
      <c r="H114" s="6">
        <f aca="true" t="shared" si="1" ref="H114:H128">F114+F114*G114%</f>
        <v>790.548</v>
      </c>
      <c r="I114" s="3"/>
      <c r="J114" s="6"/>
      <c r="K114" s="6"/>
    </row>
    <row r="115" spans="1:11" ht="15">
      <c r="A115" s="3" t="s">
        <v>117</v>
      </c>
      <c r="B115" s="4" t="s">
        <v>14</v>
      </c>
      <c r="C115" s="5">
        <v>133038</v>
      </c>
      <c r="D115" s="4" t="s">
        <v>8</v>
      </c>
      <c r="E115" s="5" t="s">
        <v>3</v>
      </c>
      <c r="F115" s="4">
        <v>275</v>
      </c>
      <c r="G115" s="3">
        <v>13</v>
      </c>
      <c r="H115" s="6">
        <f t="shared" si="1"/>
        <v>310.75</v>
      </c>
      <c r="I115" s="3"/>
      <c r="J115" s="6"/>
      <c r="K115" s="6"/>
    </row>
    <row r="116" spans="1:11" ht="15">
      <c r="A116" s="3" t="s">
        <v>117</v>
      </c>
      <c r="B116" s="4" t="s">
        <v>41</v>
      </c>
      <c r="C116" s="5">
        <v>133043</v>
      </c>
      <c r="D116" s="4" t="s">
        <v>121</v>
      </c>
      <c r="E116" s="5" t="s">
        <v>6</v>
      </c>
      <c r="F116" s="4">
        <v>1299.1</v>
      </c>
      <c r="G116" s="3">
        <v>13</v>
      </c>
      <c r="H116" s="6">
        <f t="shared" si="1"/>
        <v>1467.983</v>
      </c>
      <c r="I116" s="3"/>
      <c r="J116" s="6"/>
      <c r="K116" s="6"/>
    </row>
    <row r="117" spans="1:11" ht="15">
      <c r="A117" s="3" t="s">
        <v>117</v>
      </c>
      <c r="B117" s="4" t="s">
        <v>122</v>
      </c>
      <c r="C117" s="5">
        <v>133145</v>
      </c>
      <c r="D117" s="4" t="s">
        <v>123</v>
      </c>
      <c r="E117" s="5" t="s">
        <v>120</v>
      </c>
      <c r="F117" s="4">
        <v>1499.3</v>
      </c>
      <c r="G117" s="3">
        <v>13</v>
      </c>
      <c r="H117" s="6">
        <f t="shared" si="1"/>
        <v>1694.2089999999998</v>
      </c>
      <c r="I117" s="3"/>
      <c r="J117" s="6"/>
      <c r="K117" s="6"/>
    </row>
    <row r="118" spans="1:11" ht="15">
      <c r="A118" s="3"/>
      <c r="B118" s="4"/>
      <c r="C118" s="5"/>
      <c r="D118" s="4"/>
      <c r="E118" s="5"/>
      <c r="F118" s="4">
        <f>SUM(F113:F117)</f>
        <v>4672.8</v>
      </c>
      <c r="G118" s="3"/>
      <c r="H118" s="6">
        <f>SUM(H113:H117)</f>
        <v>5280.264</v>
      </c>
      <c r="I118" s="3">
        <v>5282</v>
      </c>
      <c r="J118" s="6">
        <f>F118*834.8/25875.08</f>
        <v>150.75715476048768</v>
      </c>
      <c r="K118" s="6">
        <f>I118-H118-J118</f>
        <v>-149.0211547604878</v>
      </c>
    </row>
    <row r="119" spans="1:11" ht="15">
      <c r="A119" s="3"/>
      <c r="B119" s="4"/>
      <c r="C119" s="5"/>
      <c r="D119" s="4"/>
      <c r="E119" s="5"/>
      <c r="F119" s="4"/>
      <c r="G119" s="3"/>
      <c r="H119" s="6"/>
      <c r="I119" s="3"/>
      <c r="J119" s="6"/>
      <c r="K119" s="6"/>
    </row>
    <row r="120" spans="1:11" ht="15">
      <c r="A120" s="3" t="s">
        <v>124</v>
      </c>
      <c r="B120" s="4" t="s">
        <v>72</v>
      </c>
      <c r="C120" s="5">
        <v>150179</v>
      </c>
      <c r="D120" s="4" t="s">
        <v>52</v>
      </c>
      <c r="E120" s="5" t="s">
        <v>104</v>
      </c>
      <c r="F120" s="4">
        <v>199.1</v>
      </c>
      <c r="G120" s="3">
        <v>15</v>
      </c>
      <c r="H120" s="6">
        <f t="shared" si="1"/>
        <v>228.965</v>
      </c>
      <c r="I120" s="3"/>
      <c r="J120" s="6"/>
      <c r="K120" s="6"/>
    </row>
    <row r="121" spans="1:11" ht="15">
      <c r="A121" s="3" t="s">
        <v>124</v>
      </c>
      <c r="B121" s="4" t="s">
        <v>15</v>
      </c>
      <c r="C121" s="5">
        <v>150194</v>
      </c>
      <c r="D121" s="4" t="s">
        <v>32</v>
      </c>
      <c r="E121" s="5" t="s">
        <v>120</v>
      </c>
      <c r="F121" s="4">
        <v>239.8</v>
      </c>
      <c r="G121" s="3">
        <v>15</v>
      </c>
      <c r="H121" s="6">
        <f t="shared" si="1"/>
        <v>275.77</v>
      </c>
      <c r="I121" s="3"/>
      <c r="J121" s="6"/>
      <c r="K121" s="6"/>
    </row>
    <row r="122" spans="1:11" ht="15">
      <c r="A122" s="3"/>
      <c r="B122" s="4"/>
      <c r="C122" s="5"/>
      <c r="D122" s="4"/>
      <c r="E122" s="5"/>
      <c r="F122" s="4">
        <f>SUM(F120:F121)</f>
        <v>438.9</v>
      </c>
      <c r="G122" s="3"/>
      <c r="H122" s="6">
        <f>SUM(H120:H121)</f>
        <v>504.735</v>
      </c>
      <c r="I122" s="3">
        <v>505</v>
      </c>
      <c r="J122" s="6">
        <f>F122*834.8/25875.08</f>
        <v>14.160099988096652</v>
      </c>
      <c r="K122" s="6">
        <f>I122-H122-J122</f>
        <v>-13.895099988096666</v>
      </c>
    </row>
    <row r="123" spans="1:11" ht="15">
      <c r="A123" s="3"/>
      <c r="B123" s="4"/>
      <c r="C123" s="5"/>
      <c r="D123" s="4"/>
      <c r="E123" s="5"/>
      <c r="F123" s="4"/>
      <c r="G123" s="3"/>
      <c r="H123" s="6"/>
      <c r="I123" s="3"/>
      <c r="J123" s="6"/>
      <c r="K123" s="6"/>
    </row>
    <row r="124" spans="1:11" ht="15">
      <c r="A124" s="3" t="s">
        <v>125</v>
      </c>
      <c r="B124" s="4" t="s">
        <v>126</v>
      </c>
      <c r="C124" s="5">
        <v>132090</v>
      </c>
      <c r="D124" s="4" t="s">
        <v>127</v>
      </c>
      <c r="E124" s="5" t="s">
        <v>128</v>
      </c>
      <c r="F124" s="4">
        <f>129.8*2</f>
        <v>259.6</v>
      </c>
      <c r="G124" s="3">
        <v>15</v>
      </c>
      <c r="H124" s="6">
        <f t="shared" si="1"/>
        <v>298.54</v>
      </c>
      <c r="I124" s="3"/>
      <c r="J124" s="6"/>
      <c r="K124" s="6"/>
    </row>
    <row r="125" spans="1:11" ht="15">
      <c r="A125" s="3" t="s">
        <v>125</v>
      </c>
      <c r="B125" s="4" t="s">
        <v>129</v>
      </c>
      <c r="C125" s="5">
        <v>150158</v>
      </c>
      <c r="D125" s="4" t="s">
        <v>16</v>
      </c>
      <c r="E125" s="5" t="s">
        <v>104</v>
      </c>
      <c r="F125" s="4">
        <v>93.5</v>
      </c>
      <c r="G125" s="3">
        <v>15</v>
      </c>
      <c r="H125" s="6">
        <f t="shared" si="1"/>
        <v>107.525</v>
      </c>
      <c r="I125" s="3"/>
      <c r="J125" s="6"/>
      <c r="K125" s="6"/>
    </row>
    <row r="126" spans="1:11" ht="15">
      <c r="A126" s="3"/>
      <c r="B126" s="4"/>
      <c r="C126" s="5"/>
      <c r="D126" s="4"/>
      <c r="E126" s="5"/>
      <c r="F126" s="4">
        <f>SUM(F124:F125)</f>
        <v>353.1</v>
      </c>
      <c r="G126" s="3"/>
      <c r="H126" s="6">
        <f>SUM(H124:H125)</f>
        <v>406.06500000000005</v>
      </c>
      <c r="I126" s="3">
        <v>407</v>
      </c>
      <c r="J126" s="6">
        <f>F126*834.8/25875.08</f>
        <v>11.391960140799563</v>
      </c>
      <c r="K126" s="6">
        <f>I126-H126-J126</f>
        <v>-10.456960140799618</v>
      </c>
    </row>
    <row r="127" spans="1:11" ht="15">
      <c r="A127" s="3"/>
      <c r="B127" s="4"/>
      <c r="C127" s="5"/>
      <c r="D127" s="4"/>
      <c r="E127" s="5"/>
      <c r="F127" s="4"/>
      <c r="G127" s="3"/>
      <c r="H127" s="6"/>
      <c r="I127" s="3"/>
      <c r="J127" s="6"/>
      <c r="K127" s="6"/>
    </row>
    <row r="128" spans="1:11" ht="15">
      <c r="A128" s="3" t="s">
        <v>130</v>
      </c>
      <c r="B128" s="4" t="s">
        <v>22</v>
      </c>
      <c r="C128" s="5">
        <v>132080</v>
      </c>
      <c r="D128" s="4" t="s">
        <v>131</v>
      </c>
      <c r="E128" s="5" t="s">
        <v>104</v>
      </c>
      <c r="F128" s="4">
        <v>139.7</v>
      </c>
      <c r="G128" s="3">
        <v>15</v>
      </c>
      <c r="H128" s="6">
        <f t="shared" si="1"/>
        <v>160.65499999999997</v>
      </c>
      <c r="I128" s="3">
        <v>161</v>
      </c>
      <c r="J128" s="6">
        <f>F128*834.8/25875.08</f>
        <v>4.507099494958083</v>
      </c>
      <c r="K128" s="6">
        <f>I128-H128-J128</f>
        <v>-4.162099494958055</v>
      </c>
    </row>
  </sheetData>
  <sheetProtection/>
  <mergeCells count="1">
    <mergeCell ref="B1:E1"/>
  </mergeCells>
  <hyperlinks>
    <hyperlink ref="A85" r:id="rId1" display="К@рамель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2015-07-18T15:03:53Z</dcterms:created>
  <dcterms:modified xsi:type="dcterms:W3CDTF">2015-07-18T15:08:33Z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