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0" windowWidth="19095" windowHeight="6075" activeTab="0"/>
  </bookViews>
  <sheets>
    <sheet name="Лист1 (2)" sheetId="1" r:id="rId1"/>
  </sheets>
  <definedNames/>
  <calcPr fullCalcOnLoad="1" refMode="R1C1"/>
</workbook>
</file>

<file path=xl/sharedStrings.xml><?xml version="1.0" encoding="utf-8"?>
<sst xmlns="http://schemas.openxmlformats.org/spreadsheetml/2006/main" count="491" uniqueCount="120">
  <si>
    <t>НИК участника</t>
  </si>
  <si>
    <t>Арт.</t>
  </si>
  <si>
    <t>Цвет</t>
  </si>
  <si>
    <t>размер</t>
  </si>
  <si>
    <t>цена</t>
  </si>
  <si>
    <t>цена с орг%</t>
  </si>
  <si>
    <t>ИТОГО с орг%</t>
  </si>
  <si>
    <t>*Anita*</t>
  </si>
  <si>
    <t>27*17*Б</t>
  </si>
  <si>
    <t>коралл</t>
  </si>
  <si>
    <t>2010Юлия</t>
  </si>
  <si>
    <t>малина</t>
  </si>
  <si>
    <t>27*18</t>
  </si>
  <si>
    <t>голубой</t>
  </si>
  <si>
    <t>A_LL_A</t>
  </si>
  <si>
    <t>25*57*Б</t>
  </si>
  <si>
    <t>изумруд</t>
  </si>
  <si>
    <t>Angel@K</t>
  </si>
  <si>
    <t>Anna_Nsk</t>
  </si>
  <si>
    <t>сирень</t>
  </si>
  <si>
    <t>25*32</t>
  </si>
  <si>
    <t>персик</t>
  </si>
  <si>
    <t>фиолет</t>
  </si>
  <si>
    <t>свободно (раскид)</t>
  </si>
  <si>
    <t>camomile12</t>
  </si>
  <si>
    <t>feny</t>
  </si>
  <si>
    <t>kivlova</t>
  </si>
  <si>
    <t>27*31*Б</t>
  </si>
  <si>
    <t>зеленый</t>
  </si>
  <si>
    <t>komilfo001</t>
  </si>
  <si>
    <t>27*08</t>
  </si>
  <si>
    <t>салат</t>
  </si>
  <si>
    <t>lipetra</t>
  </si>
  <si>
    <t>26*45*М</t>
  </si>
  <si>
    <t>салат/серый</t>
  </si>
  <si>
    <t>magicluna</t>
  </si>
  <si>
    <t>maria_nika2007</t>
  </si>
  <si>
    <t>Natelli2012</t>
  </si>
  <si>
    <t>джинс</t>
  </si>
  <si>
    <t>Oksi-oks</t>
  </si>
  <si>
    <t>OLALE</t>
  </si>
  <si>
    <t>se-lina</t>
  </si>
  <si>
    <t>18*15*С</t>
  </si>
  <si>
    <t>оранж/хаки</t>
  </si>
  <si>
    <t>Sibiryanka</t>
  </si>
  <si>
    <t>27*55*Б</t>
  </si>
  <si>
    <t>красный</t>
  </si>
  <si>
    <t>Tanusheshka</t>
  </si>
  <si>
    <t>Y@godKa</t>
  </si>
  <si>
    <t>Активити</t>
  </si>
  <si>
    <t>Белкина мама</t>
  </si>
  <si>
    <t>Бешеная мама</t>
  </si>
  <si>
    <r>
      <t>Валерьевна</t>
    </r>
    <r>
      <rPr>
        <sz val="8"/>
        <color indexed="8"/>
        <rFont val="Calibri"/>
        <family val="2"/>
      </rPr>
      <t xml:space="preserve"> </t>
    </r>
  </si>
  <si>
    <t>Водяная</t>
  </si>
  <si>
    <t>Елена1</t>
  </si>
  <si>
    <t>Елениум</t>
  </si>
  <si>
    <t>Ируха</t>
  </si>
  <si>
    <t>СОТ*29*31*Б</t>
  </si>
  <si>
    <t>малина/малина</t>
  </si>
  <si>
    <t>Любарс</t>
  </si>
  <si>
    <t>Марусель</t>
  </si>
  <si>
    <t>маська15</t>
  </si>
  <si>
    <t>мечта поэта</t>
  </si>
  <si>
    <t>28*24*М</t>
  </si>
  <si>
    <t>синий/электрик</t>
  </si>
  <si>
    <t>Ми-Ка</t>
  </si>
  <si>
    <t>Натали82</t>
  </si>
  <si>
    <t>наталья1977</t>
  </si>
  <si>
    <t>Орхидея</t>
  </si>
  <si>
    <t>пИрина</t>
  </si>
  <si>
    <t>РинаАрина</t>
  </si>
  <si>
    <t>Тимон и Пумба</t>
  </si>
  <si>
    <t>Тогипи</t>
  </si>
  <si>
    <t>Томас</t>
  </si>
  <si>
    <t>Я</t>
  </si>
  <si>
    <t>Я Ксюша-71</t>
  </si>
  <si>
    <t>Январка</t>
  </si>
  <si>
    <t>28*26*Б</t>
  </si>
  <si>
    <t>электрик/синий</t>
  </si>
  <si>
    <t>27*17*М</t>
  </si>
  <si>
    <t>Di-Ego</t>
  </si>
  <si>
    <t>21*19*Б</t>
  </si>
  <si>
    <t>коралл/джинс</t>
  </si>
  <si>
    <t>Iris+Tata</t>
  </si>
  <si>
    <t>K.Mishukova</t>
  </si>
  <si>
    <t>салат/хаки</t>
  </si>
  <si>
    <t>28*37*Б</t>
  </si>
  <si>
    <t>синий</t>
  </si>
  <si>
    <t>Katuschka</t>
  </si>
  <si>
    <t>Lubashkin</t>
  </si>
  <si>
    <t>mama-oksana</t>
  </si>
  <si>
    <t>OLE4KA@</t>
  </si>
  <si>
    <t>Olga`</t>
  </si>
  <si>
    <t>Olushka_mama</t>
  </si>
  <si>
    <t>Prelest</t>
  </si>
  <si>
    <t>Rina1</t>
  </si>
  <si>
    <t>21*05</t>
  </si>
  <si>
    <t>бордо</t>
  </si>
  <si>
    <t>Sveta2101</t>
  </si>
  <si>
    <t>TANY VKN</t>
  </si>
  <si>
    <t>Taury</t>
  </si>
  <si>
    <t>Valeri</t>
  </si>
  <si>
    <t>Yuklya77</t>
  </si>
  <si>
    <t>Васянамама</t>
  </si>
  <si>
    <t>ирина201</t>
  </si>
  <si>
    <t>Катинка</t>
  </si>
  <si>
    <t>Куколка Соня</t>
  </si>
  <si>
    <t>Лучшаямама</t>
  </si>
  <si>
    <t>мамочка Хочухи</t>
  </si>
  <si>
    <t>маргом</t>
  </si>
  <si>
    <t>машина мама79</t>
  </si>
  <si>
    <t>НюшкаГлада</t>
  </si>
  <si>
    <t>Огонек</t>
  </si>
  <si>
    <t>Оляляя</t>
  </si>
  <si>
    <t>Рекс и К</t>
  </si>
  <si>
    <t>Tatiana5</t>
  </si>
  <si>
    <t>Предоплата</t>
  </si>
  <si>
    <t>ТР</t>
  </si>
  <si>
    <t>Доплата:</t>
  </si>
  <si>
    <t>цена со скидкой 1%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</si>
</sst>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1" fillId="6" borderId="10" xfId="0" applyFont="1" applyFill="1" applyBorder="1" applyAlignment="1">
      <alignment horizontal="center" vertical="center"/>
    </xf>
    <xf numFmtId="0" fontId="41" fillId="6" borderId="11" xfId="0" applyFont="1" applyFill="1" applyBorder="1" applyAlignment="1">
      <alignment horizontal="center" vertical="center"/>
    </xf>
    <xf numFmtId="0" fontId="41" fillId="6" borderId="11" xfId="0" applyFont="1" applyFill="1" applyBorder="1" applyAlignment="1">
      <alignment horizontal="center" vertical="center" wrapText="1"/>
    </xf>
    <xf numFmtId="0" fontId="42" fillId="6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13" xfId="0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4" fillId="6" borderId="15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44" fillId="6" borderId="0" xfId="0" applyFont="1" applyFill="1" applyBorder="1" applyAlignment="1">
      <alignment horizontal="center"/>
    </xf>
    <xf numFmtId="0" fontId="0" fillId="6" borderId="14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43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44" fillId="0" borderId="15" xfId="0" applyNumberFormat="1" applyFont="1" applyBorder="1" applyAlignment="1">
      <alignment horizontal="center"/>
    </xf>
    <xf numFmtId="164" fontId="32" fillId="0" borderId="14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4" fillId="6" borderId="16" xfId="0" applyFon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44" fillId="6" borderId="17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8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3" fillId="10" borderId="15" xfId="0" applyFont="1" applyFill="1" applyBorder="1" applyAlignment="1">
      <alignment horizontal="center"/>
    </xf>
    <xf numFmtId="164" fontId="44" fillId="0" borderId="0" xfId="0" applyNumberFormat="1" applyFont="1" applyBorder="1" applyAlignment="1">
      <alignment horizontal="right"/>
    </xf>
    <xf numFmtId="164" fontId="43" fillId="0" borderId="14" xfId="0" applyNumberFormat="1" applyFont="1" applyBorder="1" applyAlignment="1">
      <alignment horizontal="right"/>
    </xf>
    <xf numFmtId="0" fontId="0" fillId="6" borderId="19" xfId="0" applyFill="1" applyBorder="1" applyAlignment="1">
      <alignment/>
    </xf>
    <xf numFmtId="0" fontId="0" fillId="10" borderId="0" xfId="0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64" fontId="44" fillId="0" borderId="21" xfId="0" applyNumberFormat="1" applyFont="1" applyBorder="1" applyAlignment="1">
      <alignment horizontal="right"/>
    </xf>
    <xf numFmtId="164" fontId="43" fillId="0" borderId="22" xfId="0" applyNumberFormat="1" applyFont="1" applyBorder="1" applyAlignment="1">
      <alignment horizontal="right"/>
    </xf>
    <xf numFmtId="0" fontId="41" fillId="6" borderId="23" xfId="0" applyFont="1" applyFill="1" applyBorder="1" applyAlignment="1">
      <alignment horizontal="center" vertical="center"/>
    </xf>
    <xf numFmtId="0" fontId="45" fillId="6" borderId="23" xfId="0" applyFont="1" applyFill="1" applyBorder="1" applyAlignment="1">
      <alignment horizontal="center" vertical="center"/>
    </xf>
    <xf numFmtId="0" fontId="41" fillId="6" borderId="24" xfId="0" applyFont="1" applyFill="1" applyBorder="1" applyAlignment="1">
      <alignment horizontal="center" vertical="center"/>
    </xf>
    <xf numFmtId="0" fontId="32" fillId="6" borderId="15" xfId="0" applyFont="1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2" fillId="6" borderId="16" xfId="0" applyFont="1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0" borderId="28" xfId="0" applyBorder="1" applyAlignment="1">
      <alignment/>
    </xf>
    <xf numFmtId="0" fontId="0" fillId="16" borderId="0" xfId="0" applyFill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6" borderId="14" xfId="0" applyFont="1" applyFill="1" applyBorder="1" applyAlignment="1">
      <alignment horizontal="center"/>
    </xf>
    <xf numFmtId="0" fontId="44" fillId="0" borderId="14" xfId="0" applyFont="1" applyBorder="1" applyAlignment="1">
      <alignment horizontal="center"/>
    </xf>
    <xf numFmtId="164" fontId="44" fillId="0" borderId="14" xfId="0" applyNumberFormat="1" applyFont="1" applyBorder="1" applyAlignment="1">
      <alignment horizontal="center"/>
    </xf>
    <xf numFmtId="0" fontId="44" fillId="6" borderId="19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4" fillId="0" borderId="30" xfId="0" applyNumberFormat="1" applyFont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164" fontId="44" fillId="0" borderId="14" xfId="0" applyNumberFormat="1" applyFont="1" applyFill="1" applyBorder="1" applyAlignment="1">
      <alignment horizontal="center"/>
    </xf>
    <xf numFmtId="0" fontId="3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@godKa" TargetMode="External" /><Relationship Id="rId2" Type="http://schemas.openxmlformats.org/officeDocument/2006/relationships/hyperlink" Target="mailto:Y@godKa" TargetMode="External" /><Relationship Id="rId3" Type="http://schemas.openxmlformats.org/officeDocument/2006/relationships/hyperlink" Target="mailto:Y@godKa" TargetMode="External" /><Relationship Id="rId4" Type="http://schemas.openxmlformats.org/officeDocument/2006/relationships/hyperlink" Target="mailto:Y@godKa" TargetMode="External" /><Relationship Id="rId5" Type="http://schemas.openxmlformats.org/officeDocument/2006/relationships/hyperlink" Target="mailto:Y@godKa" TargetMode="External" /><Relationship Id="rId6" Type="http://schemas.openxmlformats.org/officeDocument/2006/relationships/hyperlink" Target="mailto:Y@godKa" TargetMode="External" /><Relationship Id="rId7" Type="http://schemas.openxmlformats.org/officeDocument/2006/relationships/hyperlink" Target="mailto:Angel@K" TargetMode="External" /><Relationship Id="rId8" Type="http://schemas.openxmlformats.org/officeDocument/2006/relationships/hyperlink" Target="mailto:OLE4KA@" TargetMode="External" /><Relationship Id="rId9" Type="http://schemas.openxmlformats.org/officeDocument/2006/relationships/hyperlink" Target="mailto:OLE4KA@" TargetMode="External" /><Relationship Id="rId10" Type="http://schemas.openxmlformats.org/officeDocument/2006/relationships/hyperlink" Target="mailto:OLE4KA@" TargetMode="External" /><Relationship Id="rId11" Type="http://schemas.openxmlformats.org/officeDocument/2006/relationships/hyperlink" Target="mailto:OLE4KA@" TargetMode="External" /><Relationship Id="rId12" Type="http://schemas.openxmlformats.org/officeDocument/2006/relationships/hyperlink" Target="mailto:OLE4KA@" TargetMode="External" /><Relationship Id="rId13" Type="http://schemas.openxmlformats.org/officeDocument/2006/relationships/hyperlink" Target="mailto:OLE4KA@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M4" sqref="M4"/>
    </sheetView>
  </sheetViews>
  <sheetFormatPr defaultColWidth="9.140625" defaultRowHeight="15"/>
  <cols>
    <col min="1" max="1" width="20.7109375" style="14" bestFit="1" customWidth="1"/>
    <col min="2" max="2" width="12.7109375" style="13" customWidth="1"/>
    <col min="3" max="3" width="15.8515625" style="13" bestFit="1" customWidth="1"/>
    <col min="4" max="4" width="10.8515625" style="13" bestFit="1" customWidth="1"/>
    <col min="5" max="5" width="7.57421875" style="13" bestFit="1" customWidth="1"/>
    <col min="6" max="6" width="9.421875" style="13" customWidth="1"/>
    <col min="7" max="7" width="10.28125" style="14" customWidth="1"/>
    <col min="8" max="8" width="12.57421875" style="0" customWidth="1"/>
    <col min="9" max="9" width="16.8515625" style="51" bestFit="1" customWidth="1"/>
    <col min="10" max="10" width="6.00390625" style="0" customWidth="1"/>
    <col min="11" max="11" width="13.7109375" style="57" customWidth="1"/>
  </cols>
  <sheetData>
    <row r="1" spans="1:11" s="5" customFormat="1" ht="45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63" t="s">
        <v>119</v>
      </c>
      <c r="G1" s="3" t="s">
        <v>5</v>
      </c>
      <c r="H1" s="4" t="s">
        <v>6</v>
      </c>
      <c r="I1" s="37" t="s">
        <v>116</v>
      </c>
      <c r="J1" s="38" t="s">
        <v>117</v>
      </c>
      <c r="K1" s="39" t="s">
        <v>118</v>
      </c>
    </row>
    <row r="2" spans="1:11" ht="15.75">
      <c r="A2" s="25" t="s">
        <v>7</v>
      </c>
      <c r="B2" s="6" t="s">
        <v>8</v>
      </c>
      <c r="C2" s="6" t="s">
        <v>9</v>
      </c>
      <c r="D2" s="6">
        <v>134</v>
      </c>
      <c r="E2" s="6">
        <v>800</v>
      </c>
      <c r="F2" s="6">
        <f>E2*0.99</f>
        <v>792</v>
      </c>
      <c r="G2" s="28">
        <v>887</v>
      </c>
      <c r="H2" s="7"/>
      <c r="I2" s="48"/>
      <c r="J2" s="43"/>
      <c r="K2" s="52"/>
    </row>
    <row r="3" spans="1:11" ht="15.75">
      <c r="A3" s="26" t="s">
        <v>7</v>
      </c>
      <c r="B3" s="13" t="s">
        <v>8</v>
      </c>
      <c r="C3" s="13" t="s">
        <v>13</v>
      </c>
      <c r="D3" s="13">
        <v>146</v>
      </c>
      <c r="E3" s="13">
        <v>800</v>
      </c>
      <c r="F3" s="13">
        <f>E3*0.99</f>
        <v>792</v>
      </c>
      <c r="G3" s="28">
        <v>887</v>
      </c>
      <c r="H3" s="29">
        <f>G2+G3</f>
        <v>1774</v>
      </c>
      <c r="I3" s="60">
        <v>1800</v>
      </c>
      <c r="J3" s="61">
        <v>70</v>
      </c>
      <c r="K3" s="62">
        <f>H3+J3-I3</f>
        <v>44</v>
      </c>
    </row>
    <row r="4" spans="1:11" ht="15.75">
      <c r="A4" s="8"/>
      <c r="B4" s="9"/>
      <c r="C4" s="9"/>
      <c r="D4" s="9"/>
      <c r="E4" s="9"/>
      <c r="F4" s="9"/>
      <c r="G4" s="10"/>
      <c r="H4" s="11"/>
      <c r="I4" s="40"/>
      <c r="J4" s="41"/>
      <c r="K4" s="53"/>
    </row>
    <row r="5" spans="1:11" ht="15.75">
      <c r="A5" s="12" t="s">
        <v>10</v>
      </c>
      <c r="B5" s="13" t="s">
        <v>8</v>
      </c>
      <c r="C5" s="13" t="s">
        <v>11</v>
      </c>
      <c r="D5" s="13">
        <v>134</v>
      </c>
      <c r="E5" s="13">
        <v>800</v>
      </c>
      <c r="F5" s="13">
        <f>E5*0.99</f>
        <v>792</v>
      </c>
      <c r="G5" s="28">
        <f>F5*1.12</f>
        <v>887.0400000000001</v>
      </c>
      <c r="H5" s="15"/>
      <c r="I5" s="49"/>
      <c r="J5" s="42"/>
      <c r="K5" s="54"/>
    </row>
    <row r="6" spans="1:11" ht="15.75">
      <c r="A6" s="12" t="s">
        <v>10</v>
      </c>
      <c r="B6" s="13" t="s">
        <v>12</v>
      </c>
      <c r="C6" s="13" t="s">
        <v>13</v>
      </c>
      <c r="D6" s="13">
        <v>98</v>
      </c>
      <c r="E6" s="13">
        <v>500</v>
      </c>
      <c r="F6" s="13">
        <f>E6*0.99</f>
        <v>495</v>
      </c>
      <c r="G6" s="28">
        <f>F6*1.12</f>
        <v>554.4000000000001</v>
      </c>
      <c r="H6" s="29">
        <f>G5+G6</f>
        <v>1441.44</v>
      </c>
      <c r="I6" s="60">
        <v>1456</v>
      </c>
      <c r="J6" s="42">
        <v>70</v>
      </c>
      <c r="K6" s="55">
        <f>H6+J6-I6</f>
        <v>55.440000000000055</v>
      </c>
    </row>
    <row r="7" spans="1:11" ht="15.75">
      <c r="A7" s="8"/>
      <c r="B7" s="9"/>
      <c r="C7" s="9"/>
      <c r="D7" s="9"/>
      <c r="E7" s="9"/>
      <c r="F7" s="9"/>
      <c r="G7" s="10"/>
      <c r="H7" s="11"/>
      <c r="I7" s="40"/>
      <c r="J7" s="41"/>
      <c r="K7" s="53"/>
    </row>
    <row r="8" spans="1:11" ht="15.75">
      <c r="A8" s="12" t="s">
        <v>14</v>
      </c>
      <c r="B8" s="13" t="s">
        <v>15</v>
      </c>
      <c r="C8" s="13" t="s">
        <v>16</v>
      </c>
      <c r="D8" s="13">
        <v>134</v>
      </c>
      <c r="E8" s="13">
        <v>2100</v>
      </c>
      <c r="F8" s="13">
        <f>E8*0.99</f>
        <v>2079</v>
      </c>
      <c r="G8" s="28">
        <f>F8*1.12</f>
        <v>2328.48</v>
      </c>
      <c r="H8" s="29">
        <f>G8</f>
        <v>2328.48</v>
      </c>
      <c r="I8" s="60">
        <v>2352</v>
      </c>
      <c r="J8" s="42">
        <v>35</v>
      </c>
      <c r="K8" s="55">
        <f>H8+J8-I8</f>
        <v>11.480000000000018</v>
      </c>
    </row>
    <row r="9" spans="1:11" ht="15.75">
      <c r="A9" s="8"/>
      <c r="B9" s="9"/>
      <c r="C9" s="9"/>
      <c r="D9" s="9"/>
      <c r="E9" s="9"/>
      <c r="F9" s="9"/>
      <c r="G9" s="10"/>
      <c r="H9" s="11"/>
      <c r="I9" s="40"/>
      <c r="J9" s="41"/>
      <c r="K9" s="53"/>
    </row>
    <row r="10" spans="1:11" ht="15.75">
      <c r="A10" s="12" t="s">
        <v>17</v>
      </c>
      <c r="B10" s="13" t="s">
        <v>15</v>
      </c>
      <c r="C10" s="13" t="s">
        <v>16</v>
      </c>
      <c r="D10" s="13">
        <v>140</v>
      </c>
      <c r="E10" s="13">
        <v>2100</v>
      </c>
      <c r="F10" s="13">
        <f>E10*0.99</f>
        <v>2079</v>
      </c>
      <c r="G10" s="28">
        <f>F10*1.12</f>
        <v>2328.48</v>
      </c>
      <c r="H10" s="29">
        <f>G10</f>
        <v>2328.48</v>
      </c>
      <c r="I10" s="60">
        <v>2400</v>
      </c>
      <c r="J10" s="42">
        <v>35</v>
      </c>
      <c r="K10" s="58">
        <f>H10+J10-I10</f>
        <v>-36.51999999999998</v>
      </c>
    </row>
    <row r="11" spans="1:11" ht="15.75">
      <c r="A11" s="8"/>
      <c r="B11" s="9"/>
      <c r="C11" s="9"/>
      <c r="D11" s="9"/>
      <c r="E11" s="9"/>
      <c r="F11" s="9"/>
      <c r="G11" s="10"/>
      <c r="H11" s="11"/>
      <c r="I11" s="40"/>
      <c r="J11" s="41"/>
      <c r="K11" s="53"/>
    </row>
    <row r="12" spans="1:11" ht="15.75">
      <c r="A12" s="12" t="s">
        <v>18</v>
      </c>
      <c r="B12" s="13" t="s">
        <v>8</v>
      </c>
      <c r="C12" s="13" t="s">
        <v>19</v>
      </c>
      <c r="D12" s="13">
        <v>134</v>
      </c>
      <c r="E12" s="13">
        <v>800</v>
      </c>
      <c r="F12" s="13">
        <f aca="true" t="shared" si="0" ref="F12:F17">E12*0.99</f>
        <v>792</v>
      </c>
      <c r="G12" s="28">
        <f aca="true" t="shared" si="1" ref="G12:G17">F12*1.12</f>
        <v>887.0400000000001</v>
      </c>
      <c r="H12" s="15"/>
      <c r="I12" s="49"/>
      <c r="J12" s="42"/>
      <c r="K12" s="54"/>
    </row>
    <row r="13" spans="1:11" ht="15.75">
      <c r="A13" s="12" t="s">
        <v>18</v>
      </c>
      <c r="B13" s="13" t="s">
        <v>20</v>
      </c>
      <c r="C13" s="13" t="s">
        <v>21</v>
      </c>
      <c r="D13" s="13">
        <v>134</v>
      </c>
      <c r="E13" s="13">
        <v>1100</v>
      </c>
      <c r="F13" s="13">
        <f t="shared" si="0"/>
        <v>1089</v>
      </c>
      <c r="G13" s="28">
        <f t="shared" si="1"/>
        <v>1219.68</v>
      </c>
      <c r="H13" s="15"/>
      <c r="I13" s="49"/>
      <c r="J13" s="42"/>
      <c r="K13" s="54"/>
    </row>
    <row r="14" spans="1:11" ht="15.75">
      <c r="A14" s="12" t="s">
        <v>18</v>
      </c>
      <c r="B14" s="13" t="s">
        <v>15</v>
      </c>
      <c r="C14" s="13" t="s">
        <v>22</v>
      </c>
      <c r="D14" s="13">
        <v>134</v>
      </c>
      <c r="E14" s="13">
        <v>2100</v>
      </c>
      <c r="F14" s="13">
        <f t="shared" si="0"/>
        <v>2079</v>
      </c>
      <c r="G14" s="28">
        <f t="shared" si="1"/>
        <v>2328.48</v>
      </c>
      <c r="H14" s="15"/>
      <c r="I14" s="49"/>
      <c r="J14" s="42"/>
      <c r="K14" s="54"/>
    </row>
    <row r="15" spans="1:11" ht="15.75">
      <c r="A15" s="12" t="s">
        <v>18</v>
      </c>
      <c r="B15" s="13" t="s">
        <v>77</v>
      </c>
      <c r="C15" s="13" t="s">
        <v>78</v>
      </c>
      <c r="D15" s="13">
        <v>116</v>
      </c>
      <c r="E15" s="13">
        <v>1300</v>
      </c>
      <c r="F15" s="13">
        <f t="shared" si="0"/>
        <v>1287</v>
      </c>
      <c r="G15" s="28">
        <f t="shared" si="1"/>
        <v>1441.44</v>
      </c>
      <c r="H15" s="19"/>
      <c r="I15" s="49"/>
      <c r="J15" s="42"/>
      <c r="K15" s="54"/>
    </row>
    <row r="16" spans="1:11" ht="15.75">
      <c r="A16" s="12" t="s">
        <v>18</v>
      </c>
      <c r="B16" s="13" t="s">
        <v>79</v>
      </c>
      <c r="C16" s="13" t="s">
        <v>19</v>
      </c>
      <c r="D16" s="13">
        <v>110</v>
      </c>
      <c r="E16" s="13">
        <v>700</v>
      </c>
      <c r="F16" s="13">
        <f t="shared" si="0"/>
        <v>693</v>
      </c>
      <c r="G16" s="28">
        <f t="shared" si="1"/>
        <v>776.1600000000001</v>
      </c>
      <c r="H16" s="19"/>
      <c r="I16" s="49"/>
      <c r="J16" s="42"/>
      <c r="K16" s="54"/>
    </row>
    <row r="17" spans="1:11" ht="15.75">
      <c r="A17" s="12" t="s">
        <v>18</v>
      </c>
      <c r="B17" s="13" t="s">
        <v>79</v>
      </c>
      <c r="C17" s="13" t="s">
        <v>19</v>
      </c>
      <c r="D17" s="13">
        <v>128</v>
      </c>
      <c r="E17" s="13">
        <v>700</v>
      </c>
      <c r="F17" s="13">
        <f t="shared" si="0"/>
        <v>693</v>
      </c>
      <c r="G17" s="28">
        <f t="shared" si="1"/>
        <v>776.1600000000001</v>
      </c>
      <c r="H17" s="7"/>
      <c r="I17" s="49"/>
      <c r="J17" s="42"/>
      <c r="K17" s="54"/>
    </row>
    <row r="18" spans="1:11" ht="15.75">
      <c r="A18" s="16" t="s">
        <v>23</v>
      </c>
      <c r="B18" s="13" t="s">
        <v>20</v>
      </c>
      <c r="C18" s="13" t="s">
        <v>21</v>
      </c>
      <c r="D18" s="13">
        <v>164</v>
      </c>
      <c r="E18" s="13">
        <v>220</v>
      </c>
      <c r="H18" s="29">
        <f>E18+G12+G13+G14+G15+G16+G17</f>
        <v>7648.960000000001</v>
      </c>
      <c r="I18" s="60">
        <v>7724</v>
      </c>
      <c r="J18" s="42">
        <f>35*6</f>
        <v>210</v>
      </c>
      <c r="K18" s="55">
        <f>H18+J18-I18</f>
        <v>134.96000000000095</v>
      </c>
    </row>
    <row r="19" spans="1:11" ht="15.75">
      <c r="A19" s="8"/>
      <c r="B19" s="9"/>
      <c r="C19" s="9"/>
      <c r="D19" s="9"/>
      <c r="E19" s="9"/>
      <c r="F19" s="9"/>
      <c r="G19" s="10"/>
      <c r="H19" s="11"/>
      <c r="I19" s="40"/>
      <c r="J19" s="41"/>
      <c r="K19" s="53"/>
    </row>
    <row r="20" spans="1:11" ht="15.75">
      <c r="A20" s="12" t="s">
        <v>24</v>
      </c>
      <c r="B20" s="13" t="s">
        <v>8</v>
      </c>
      <c r="C20" s="13" t="s">
        <v>13</v>
      </c>
      <c r="D20" s="13">
        <v>146</v>
      </c>
      <c r="E20" s="13">
        <v>800</v>
      </c>
      <c r="F20" s="13">
        <f>E20*0.99</f>
        <v>792</v>
      </c>
      <c r="G20" s="28">
        <f>F20*1.12</f>
        <v>887.0400000000001</v>
      </c>
      <c r="H20" s="7"/>
      <c r="I20" s="60">
        <v>896</v>
      </c>
      <c r="J20" s="42"/>
      <c r="K20" s="54"/>
    </row>
    <row r="21" spans="1:11" ht="15.75">
      <c r="A21" s="17" t="s">
        <v>24</v>
      </c>
      <c r="B21" s="13" t="s">
        <v>27</v>
      </c>
      <c r="C21" s="13" t="s">
        <v>28</v>
      </c>
      <c r="D21" s="13">
        <v>146</v>
      </c>
      <c r="E21" s="13">
        <v>700</v>
      </c>
      <c r="F21" s="13">
        <f>E21*0.99</f>
        <v>693</v>
      </c>
      <c r="G21" s="28">
        <f>F21*1.12</f>
        <v>776.1600000000001</v>
      </c>
      <c r="H21" s="29">
        <f>G21+G20</f>
        <v>1663.2000000000003</v>
      </c>
      <c r="I21" s="60">
        <f>500+284</f>
        <v>784</v>
      </c>
      <c r="J21" s="42">
        <v>70</v>
      </c>
      <c r="K21" s="55">
        <f>H21+J21-I21-I20</f>
        <v>53.20000000000027</v>
      </c>
    </row>
    <row r="22" spans="1:11" ht="15.75">
      <c r="A22" s="8"/>
      <c r="B22" s="9"/>
      <c r="C22" s="9"/>
      <c r="D22" s="9"/>
      <c r="E22" s="9"/>
      <c r="F22" s="9"/>
      <c r="G22" s="10"/>
      <c r="H22" s="11"/>
      <c r="I22" s="40"/>
      <c r="J22" s="41"/>
      <c r="K22" s="53"/>
    </row>
    <row r="23" spans="1:11" ht="15.75">
      <c r="A23" s="12" t="s">
        <v>80</v>
      </c>
      <c r="B23" s="13" t="s">
        <v>81</v>
      </c>
      <c r="C23" s="13" t="s">
        <v>82</v>
      </c>
      <c r="D23" s="13">
        <v>122</v>
      </c>
      <c r="E23" s="13">
        <v>1900</v>
      </c>
      <c r="F23" s="13">
        <f>E23*0.99</f>
        <v>1881</v>
      </c>
      <c r="G23" s="28">
        <f>F23*1.12</f>
        <v>2106.7200000000003</v>
      </c>
      <c r="H23" s="29">
        <f>G23</f>
        <v>2106.7200000000003</v>
      </c>
      <c r="I23" s="60">
        <v>2128</v>
      </c>
      <c r="J23" s="42">
        <v>35</v>
      </c>
      <c r="K23" s="55">
        <f>H23+J23-I23</f>
        <v>13.720000000000255</v>
      </c>
    </row>
    <row r="24" spans="1:11" ht="15.75">
      <c r="A24" s="8"/>
      <c r="B24" s="9"/>
      <c r="C24" s="9"/>
      <c r="D24" s="9"/>
      <c r="E24" s="9"/>
      <c r="F24" s="9"/>
      <c r="G24" s="10"/>
      <c r="H24" s="11"/>
      <c r="I24" s="40"/>
      <c r="J24" s="41"/>
      <c r="K24" s="53"/>
    </row>
    <row r="25" spans="1:11" ht="15.75">
      <c r="A25" s="12" t="s">
        <v>25</v>
      </c>
      <c r="B25" s="13" t="s">
        <v>12</v>
      </c>
      <c r="C25" s="13" t="s">
        <v>11</v>
      </c>
      <c r="D25" s="13">
        <v>110</v>
      </c>
      <c r="E25" s="13">
        <v>500</v>
      </c>
      <c r="F25" s="13">
        <f>E25*0.99</f>
        <v>495</v>
      </c>
      <c r="G25" s="28">
        <f>F25*1.12</f>
        <v>554.4000000000001</v>
      </c>
      <c r="H25" s="29">
        <f>G25</f>
        <v>554.4000000000001</v>
      </c>
      <c r="I25" s="60">
        <v>560</v>
      </c>
      <c r="J25" s="42">
        <v>35</v>
      </c>
      <c r="K25" s="55">
        <f>H25+J25-I25</f>
        <v>29.40000000000009</v>
      </c>
    </row>
    <row r="26" spans="1:11" ht="15.75">
      <c r="A26" s="8"/>
      <c r="B26" s="9"/>
      <c r="C26" s="9"/>
      <c r="D26" s="9"/>
      <c r="E26" s="9"/>
      <c r="F26" s="9"/>
      <c r="G26" s="10"/>
      <c r="H26" s="11"/>
      <c r="I26" s="40"/>
      <c r="J26" s="41"/>
      <c r="K26" s="53"/>
    </row>
    <row r="27" spans="1:11" ht="15.75">
      <c r="A27" s="24" t="s">
        <v>83</v>
      </c>
      <c r="B27" s="13" t="s">
        <v>81</v>
      </c>
      <c r="C27" s="13" t="s">
        <v>82</v>
      </c>
      <c r="D27" s="13">
        <v>116</v>
      </c>
      <c r="E27" s="13">
        <v>1900</v>
      </c>
      <c r="F27" s="13">
        <f>E27*0.99</f>
        <v>1881</v>
      </c>
      <c r="G27" s="28">
        <f>F27*1.12</f>
        <v>2106.7200000000003</v>
      </c>
      <c r="H27" s="29">
        <f>G27</f>
        <v>2106.7200000000003</v>
      </c>
      <c r="I27" s="60">
        <v>2128</v>
      </c>
      <c r="J27" s="42">
        <v>35</v>
      </c>
      <c r="K27" s="55">
        <f>H27+J27-I27</f>
        <v>13.720000000000255</v>
      </c>
    </row>
    <row r="28" spans="1:11" ht="15.75">
      <c r="A28" s="8"/>
      <c r="B28" s="9"/>
      <c r="C28" s="9"/>
      <c r="D28" s="9"/>
      <c r="E28" s="9"/>
      <c r="F28" s="9"/>
      <c r="G28" s="10"/>
      <c r="H28" s="11"/>
      <c r="I28" s="40"/>
      <c r="J28" s="41"/>
      <c r="K28" s="53"/>
    </row>
    <row r="29" spans="1:11" ht="15.75">
      <c r="A29" s="12" t="s">
        <v>84</v>
      </c>
      <c r="B29" s="13" t="s">
        <v>77</v>
      </c>
      <c r="C29" s="13" t="s">
        <v>85</v>
      </c>
      <c r="D29" s="13">
        <v>122</v>
      </c>
      <c r="E29" s="13">
        <v>1300</v>
      </c>
      <c r="F29" s="13">
        <f>E29*0.99</f>
        <v>1287</v>
      </c>
      <c r="G29" s="28">
        <f>F29*1.12</f>
        <v>1441.44</v>
      </c>
      <c r="H29" s="29"/>
      <c r="I29" s="49"/>
      <c r="J29" s="42"/>
      <c r="K29" s="54"/>
    </row>
    <row r="30" spans="1:11" ht="15.75">
      <c r="A30" s="12" t="s">
        <v>84</v>
      </c>
      <c r="B30" s="13" t="s">
        <v>86</v>
      </c>
      <c r="C30" s="13" t="s">
        <v>87</v>
      </c>
      <c r="D30" s="13">
        <v>116</v>
      </c>
      <c r="E30" s="13">
        <v>700</v>
      </c>
      <c r="F30" s="13">
        <f>E30*0.99</f>
        <v>693</v>
      </c>
      <c r="G30" s="28">
        <f>F30*1.12</f>
        <v>776.1600000000001</v>
      </c>
      <c r="H30" s="29">
        <f>G30+G29</f>
        <v>2217.6000000000004</v>
      </c>
      <c r="I30" s="60">
        <v>2500</v>
      </c>
      <c r="J30" s="42">
        <v>70</v>
      </c>
      <c r="K30" s="58">
        <f>H30+J30-I30</f>
        <v>-212.39999999999964</v>
      </c>
    </row>
    <row r="31" spans="1:11" ht="15.75">
      <c r="A31" s="8"/>
      <c r="B31" s="9"/>
      <c r="C31" s="9"/>
      <c r="D31" s="9"/>
      <c r="E31" s="9"/>
      <c r="F31" s="9"/>
      <c r="G31" s="10"/>
      <c r="H31" s="11"/>
      <c r="I31" s="40"/>
      <c r="J31" s="41"/>
      <c r="K31" s="53"/>
    </row>
    <row r="32" spans="1:11" ht="15.75">
      <c r="A32" s="12" t="s">
        <v>88</v>
      </c>
      <c r="B32" s="13" t="s">
        <v>30</v>
      </c>
      <c r="C32" s="13" t="s">
        <v>31</v>
      </c>
      <c r="D32" s="13">
        <v>110</v>
      </c>
      <c r="E32" s="13">
        <v>500</v>
      </c>
      <c r="F32" s="13">
        <f aca="true" t="shared" si="2" ref="F32:F92">E32*0.99</f>
        <v>495</v>
      </c>
      <c r="G32" s="28">
        <f>F32*1.12</f>
        <v>554.4000000000001</v>
      </c>
      <c r="H32" s="29">
        <f>G32</f>
        <v>554.4000000000001</v>
      </c>
      <c r="I32" s="60">
        <v>560</v>
      </c>
      <c r="J32" s="42">
        <v>35</v>
      </c>
      <c r="K32" s="55">
        <f>H32+J32-I32</f>
        <v>29.40000000000009</v>
      </c>
    </row>
    <row r="33" spans="1:11" ht="15.75">
      <c r="A33" s="8"/>
      <c r="B33" s="9"/>
      <c r="C33" s="9"/>
      <c r="D33" s="9"/>
      <c r="E33" s="9"/>
      <c r="F33" s="9"/>
      <c r="G33" s="10"/>
      <c r="H33" s="11"/>
      <c r="I33" s="40"/>
      <c r="J33" s="41"/>
      <c r="K33" s="53"/>
    </row>
    <row r="34" spans="1:11" ht="15.75">
      <c r="A34" s="12" t="s">
        <v>26</v>
      </c>
      <c r="B34" s="13" t="s">
        <v>27</v>
      </c>
      <c r="C34" s="13" t="s">
        <v>28</v>
      </c>
      <c r="D34" s="13">
        <v>146</v>
      </c>
      <c r="E34" s="13">
        <v>700</v>
      </c>
      <c r="F34" s="13">
        <f t="shared" si="2"/>
        <v>693</v>
      </c>
      <c r="G34" s="28">
        <f>F34*1.12</f>
        <v>776.1600000000001</v>
      </c>
      <c r="H34" s="29">
        <f>G34</f>
        <v>776.1600000000001</v>
      </c>
      <c r="I34" s="60">
        <v>784</v>
      </c>
      <c r="J34" s="42">
        <v>35</v>
      </c>
      <c r="K34" s="55">
        <f>H34+J34-I34</f>
        <v>27.160000000000082</v>
      </c>
    </row>
    <row r="35" spans="1:11" ht="15.75">
      <c r="A35" s="8"/>
      <c r="B35" s="9"/>
      <c r="C35" s="9"/>
      <c r="D35" s="9"/>
      <c r="E35" s="9"/>
      <c r="F35" s="9"/>
      <c r="G35" s="10"/>
      <c r="H35" s="11"/>
      <c r="I35" s="40"/>
      <c r="J35" s="41"/>
      <c r="K35" s="53"/>
    </row>
    <row r="36" spans="1:11" ht="15.75">
      <c r="A36" s="12" t="s">
        <v>29</v>
      </c>
      <c r="B36" s="13" t="s">
        <v>30</v>
      </c>
      <c r="C36" s="13" t="s">
        <v>31</v>
      </c>
      <c r="D36" s="13">
        <v>98</v>
      </c>
      <c r="E36" s="13">
        <v>500</v>
      </c>
      <c r="F36" s="13">
        <f t="shared" si="2"/>
        <v>495</v>
      </c>
      <c r="G36" s="28">
        <f aca="true" t="shared" si="3" ref="G36:G98">F36*1.12</f>
        <v>554.4000000000001</v>
      </c>
      <c r="H36" s="29"/>
      <c r="I36" s="49"/>
      <c r="J36" s="42"/>
      <c r="K36" s="54"/>
    </row>
    <row r="37" spans="1:11" ht="15.75">
      <c r="A37" s="12" t="s">
        <v>29</v>
      </c>
      <c r="B37" s="13" t="s">
        <v>30</v>
      </c>
      <c r="C37" s="13" t="s">
        <v>31</v>
      </c>
      <c r="D37" s="13">
        <v>122</v>
      </c>
      <c r="E37" s="13">
        <v>500</v>
      </c>
      <c r="F37" s="13">
        <f t="shared" si="2"/>
        <v>495</v>
      </c>
      <c r="G37" s="28">
        <f t="shared" si="3"/>
        <v>554.4000000000001</v>
      </c>
      <c r="H37" s="29"/>
      <c r="I37" s="49"/>
      <c r="J37" s="42"/>
      <c r="K37" s="54"/>
    </row>
    <row r="38" spans="1:11" ht="15.75">
      <c r="A38" s="12" t="s">
        <v>29</v>
      </c>
      <c r="B38" s="13" t="s">
        <v>12</v>
      </c>
      <c r="C38" s="13" t="s">
        <v>11</v>
      </c>
      <c r="D38" s="13">
        <v>98</v>
      </c>
      <c r="E38" s="13">
        <v>500</v>
      </c>
      <c r="F38" s="13">
        <f t="shared" si="2"/>
        <v>495</v>
      </c>
      <c r="G38" s="28">
        <f t="shared" si="3"/>
        <v>554.4000000000001</v>
      </c>
      <c r="H38" s="29">
        <f>G36+G37+G38</f>
        <v>1663.2000000000003</v>
      </c>
      <c r="I38" s="60">
        <v>1680</v>
      </c>
      <c r="J38" s="42">
        <f>35*3</f>
        <v>105</v>
      </c>
      <c r="K38" s="55">
        <f>H38+J38-I38</f>
        <v>88.20000000000027</v>
      </c>
    </row>
    <row r="39" spans="1:11" ht="15.75">
      <c r="A39" s="8"/>
      <c r="B39" s="9"/>
      <c r="C39" s="9"/>
      <c r="D39" s="9"/>
      <c r="E39" s="9"/>
      <c r="F39" s="9"/>
      <c r="G39" s="10"/>
      <c r="H39" s="11"/>
      <c r="I39" s="40"/>
      <c r="J39" s="41"/>
      <c r="K39" s="53"/>
    </row>
    <row r="40" spans="1:11" ht="15.75">
      <c r="A40" s="12" t="s">
        <v>32</v>
      </c>
      <c r="B40" s="13" t="s">
        <v>33</v>
      </c>
      <c r="C40" s="13" t="s">
        <v>34</v>
      </c>
      <c r="D40" s="13">
        <v>116</v>
      </c>
      <c r="E40" s="13">
        <v>2700</v>
      </c>
      <c r="F40" s="13">
        <f t="shared" si="2"/>
        <v>2673</v>
      </c>
      <c r="G40" s="28">
        <f t="shared" si="3"/>
        <v>2993.76</v>
      </c>
      <c r="H40" s="29"/>
      <c r="I40" s="49"/>
      <c r="J40" s="42"/>
      <c r="K40" s="54"/>
    </row>
    <row r="41" spans="1:11" ht="15.75">
      <c r="A41" s="16" t="s">
        <v>23</v>
      </c>
      <c r="B41" s="13" t="s">
        <v>33</v>
      </c>
      <c r="C41" s="13" t="s">
        <v>34</v>
      </c>
      <c r="D41" s="13">
        <v>86</v>
      </c>
      <c r="E41" s="13">
        <v>450</v>
      </c>
      <c r="G41" s="28"/>
      <c r="H41" s="29">
        <f>G40+E41</f>
        <v>3443.76</v>
      </c>
      <c r="I41" s="60">
        <v>3474</v>
      </c>
      <c r="J41" s="42">
        <v>35</v>
      </c>
      <c r="K41" s="55">
        <f>H41+J41-I41</f>
        <v>4.760000000000218</v>
      </c>
    </row>
    <row r="42" spans="1:11" ht="15.75">
      <c r="A42" s="8"/>
      <c r="B42" s="9"/>
      <c r="C42" s="9"/>
      <c r="D42" s="9"/>
      <c r="E42" s="9"/>
      <c r="F42" s="9"/>
      <c r="G42" s="10"/>
      <c r="H42" s="11"/>
      <c r="I42" s="40"/>
      <c r="J42" s="41"/>
      <c r="K42" s="53"/>
    </row>
    <row r="43" spans="1:11" ht="15.75">
      <c r="A43" s="24" t="s">
        <v>89</v>
      </c>
      <c r="B43" s="13" t="s">
        <v>30</v>
      </c>
      <c r="C43" s="13" t="s">
        <v>31</v>
      </c>
      <c r="D43" s="13">
        <v>116</v>
      </c>
      <c r="E43" s="13">
        <v>500</v>
      </c>
      <c r="F43" s="13">
        <f t="shared" si="2"/>
        <v>495</v>
      </c>
      <c r="G43" s="28">
        <f t="shared" si="3"/>
        <v>554.4000000000001</v>
      </c>
      <c r="H43" s="29">
        <f>G43</f>
        <v>554.4000000000001</v>
      </c>
      <c r="I43" s="60">
        <v>560</v>
      </c>
      <c r="J43" s="42">
        <v>35</v>
      </c>
      <c r="K43" s="55">
        <f>H43+J43-I43</f>
        <v>29.40000000000009</v>
      </c>
    </row>
    <row r="44" spans="1:11" ht="15.75">
      <c r="A44" s="8"/>
      <c r="B44" s="9"/>
      <c r="C44" s="9"/>
      <c r="D44" s="9"/>
      <c r="E44" s="9"/>
      <c r="F44" s="9"/>
      <c r="G44" s="10"/>
      <c r="H44" s="11"/>
      <c r="I44" s="40"/>
      <c r="J44" s="41"/>
      <c r="K44" s="53"/>
    </row>
    <row r="45" spans="1:11" ht="15.75">
      <c r="A45" s="12" t="s">
        <v>35</v>
      </c>
      <c r="B45" s="13" t="s">
        <v>12</v>
      </c>
      <c r="C45" s="13" t="s">
        <v>13</v>
      </c>
      <c r="D45" s="13">
        <v>104</v>
      </c>
      <c r="E45" s="13">
        <v>500</v>
      </c>
      <c r="F45" s="13">
        <f t="shared" si="2"/>
        <v>495</v>
      </c>
      <c r="G45" s="28">
        <f t="shared" si="3"/>
        <v>554.4000000000001</v>
      </c>
      <c r="H45" s="29">
        <f>G45</f>
        <v>554.4000000000001</v>
      </c>
      <c r="I45" s="60">
        <v>560</v>
      </c>
      <c r="J45" s="42">
        <v>35</v>
      </c>
      <c r="K45" s="55">
        <f>H45+J45-I45</f>
        <v>29.40000000000009</v>
      </c>
    </row>
    <row r="46" spans="1:11" ht="15.75">
      <c r="A46" s="8"/>
      <c r="B46" s="9"/>
      <c r="C46" s="9"/>
      <c r="D46" s="9"/>
      <c r="E46" s="9"/>
      <c r="F46" s="9"/>
      <c r="G46" s="10"/>
      <c r="H46" s="11"/>
      <c r="I46" s="40"/>
      <c r="J46" s="41"/>
      <c r="K46" s="53"/>
    </row>
    <row r="47" spans="1:11" ht="15.75">
      <c r="A47" s="12" t="s">
        <v>90</v>
      </c>
      <c r="B47" s="13" t="s">
        <v>77</v>
      </c>
      <c r="C47" s="13" t="s">
        <v>78</v>
      </c>
      <c r="D47" s="13">
        <v>110</v>
      </c>
      <c r="E47" s="13">
        <v>1300</v>
      </c>
      <c r="F47" s="13">
        <f t="shared" si="2"/>
        <v>1287</v>
      </c>
      <c r="G47" s="28">
        <f t="shared" si="3"/>
        <v>1441.44</v>
      </c>
      <c r="H47" s="29">
        <f>G47</f>
        <v>1441.44</v>
      </c>
      <c r="I47" s="60">
        <v>1460</v>
      </c>
      <c r="J47" s="42">
        <v>35</v>
      </c>
      <c r="K47" s="55">
        <f>H47+J47-I47</f>
        <v>16.440000000000055</v>
      </c>
    </row>
    <row r="48" spans="1:11" ht="15.75">
      <c r="A48" s="8"/>
      <c r="B48" s="9"/>
      <c r="C48" s="9"/>
      <c r="D48" s="9"/>
      <c r="E48" s="9"/>
      <c r="F48" s="9"/>
      <c r="G48" s="10"/>
      <c r="H48" s="11"/>
      <c r="I48" s="40"/>
      <c r="J48" s="41"/>
      <c r="K48" s="53"/>
    </row>
    <row r="49" spans="1:11" ht="15.75">
      <c r="A49" s="24" t="s">
        <v>36</v>
      </c>
      <c r="B49" s="13" t="s">
        <v>30</v>
      </c>
      <c r="C49" s="13" t="s">
        <v>31</v>
      </c>
      <c r="D49" s="13">
        <v>116</v>
      </c>
      <c r="E49" s="13">
        <v>500</v>
      </c>
      <c r="F49" s="13">
        <f t="shared" si="2"/>
        <v>495</v>
      </c>
      <c r="G49" s="28">
        <f t="shared" si="3"/>
        <v>554.4000000000001</v>
      </c>
      <c r="H49" s="29"/>
      <c r="I49" s="49"/>
      <c r="J49" s="42"/>
      <c r="K49" s="54"/>
    </row>
    <row r="50" spans="1:11" ht="15.75">
      <c r="A50" s="12" t="s">
        <v>36</v>
      </c>
      <c r="B50" s="13" t="s">
        <v>12</v>
      </c>
      <c r="C50" s="13" t="s">
        <v>11</v>
      </c>
      <c r="D50" s="13">
        <v>116</v>
      </c>
      <c r="E50" s="13">
        <v>500</v>
      </c>
      <c r="F50" s="13">
        <f t="shared" si="2"/>
        <v>495</v>
      </c>
      <c r="G50" s="28">
        <f t="shared" si="3"/>
        <v>554.4000000000001</v>
      </c>
      <c r="H50" s="29">
        <f>G49+G50</f>
        <v>1108.8000000000002</v>
      </c>
      <c r="I50" s="60">
        <v>1120</v>
      </c>
      <c r="J50" s="42">
        <v>70</v>
      </c>
      <c r="K50" s="55">
        <f>H50+J50-I50</f>
        <v>58.80000000000018</v>
      </c>
    </row>
    <row r="51" spans="1:11" ht="15.75">
      <c r="A51" s="8"/>
      <c r="B51" s="9"/>
      <c r="C51" s="9"/>
      <c r="D51" s="9"/>
      <c r="E51" s="9"/>
      <c r="F51" s="9"/>
      <c r="G51" s="10"/>
      <c r="H51" s="11"/>
      <c r="I51" s="40"/>
      <c r="J51" s="41"/>
      <c r="K51" s="53"/>
    </row>
    <row r="52" spans="1:11" ht="15.75">
      <c r="A52" s="12" t="s">
        <v>37</v>
      </c>
      <c r="B52" s="13" t="s">
        <v>8</v>
      </c>
      <c r="C52" s="13" t="s">
        <v>9</v>
      </c>
      <c r="D52" s="13">
        <v>140</v>
      </c>
      <c r="E52" s="13">
        <v>800</v>
      </c>
      <c r="F52" s="13">
        <f t="shared" si="2"/>
        <v>792</v>
      </c>
      <c r="G52" s="28">
        <f t="shared" si="3"/>
        <v>887.0400000000001</v>
      </c>
      <c r="H52" s="29"/>
      <c r="I52" s="49"/>
      <c r="J52" s="42"/>
      <c r="K52" s="54"/>
    </row>
    <row r="53" spans="1:11" ht="15.75">
      <c r="A53" s="12" t="s">
        <v>37</v>
      </c>
      <c r="B53" s="13" t="s">
        <v>20</v>
      </c>
      <c r="C53" s="13" t="s">
        <v>38</v>
      </c>
      <c r="D53" s="13">
        <v>146</v>
      </c>
      <c r="E53" s="13">
        <v>1100</v>
      </c>
      <c r="F53" s="13">
        <f t="shared" si="2"/>
        <v>1089</v>
      </c>
      <c r="G53" s="28">
        <f t="shared" si="3"/>
        <v>1219.68</v>
      </c>
      <c r="H53" s="29"/>
      <c r="I53" s="49"/>
      <c r="J53" s="42"/>
      <c r="K53" s="54"/>
    </row>
    <row r="54" spans="1:11" ht="15.75">
      <c r="A54" s="16" t="s">
        <v>23</v>
      </c>
      <c r="B54" s="13" t="s">
        <v>20</v>
      </c>
      <c r="C54" s="13" t="s">
        <v>38</v>
      </c>
      <c r="D54" s="13">
        <v>164</v>
      </c>
      <c r="E54" s="13">
        <v>220</v>
      </c>
      <c r="G54" s="28"/>
      <c r="H54" s="29">
        <f>E54+G53+G52</f>
        <v>2326.7200000000003</v>
      </c>
      <c r="I54" s="60">
        <v>2348</v>
      </c>
      <c r="J54" s="42">
        <v>70</v>
      </c>
      <c r="K54" s="55">
        <f>J54+H54-I54</f>
        <v>48.720000000000255</v>
      </c>
    </row>
    <row r="55" spans="1:11" ht="15.75">
      <c r="A55" s="8"/>
      <c r="B55" s="9"/>
      <c r="C55" s="9"/>
      <c r="D55" s="9"/>
      <c r="E55" s="9"/>
      <c r="F55" s="9"/>
      <c r="G55" s="10"/>
      <c r="H55" s="11"/>
      <c r="I55" s="40"/>
      <c r="J55" s="41"/>
      <c r="K55" s="53"/>
    </row>
    <row r="56" spans="1:11" ht="15.75">
      <c r="A56" s="12" t="s">
        <v>39</v>
      </c>
      <c r="B56" s="13" t="s">
        <v>8</v>
      </c>
      <c r="C56" s="13" t="s">
        <v>9</v>
      </c>
      <c r="D56" s="13">
        <v>146</v>
      </c>
      <c r="E56" s="13">
        <v>800</v>
      </c>
      <c r="F56" s="13">
        <f t="shared" si="2"/>
        <v>792</v>
      </c>
      <c r="G56" s="28">
        <f t="shared" si="3"/>
        <v>887.0400000000001</v>
      </c>
      <c r="H56" s="29"/>
      <c r="I56" s="49"/>
      <c r="J56" s="42"/>
      <c r="K56" s="54"/>
    </row>
    <row r="57" spans="1:11" ht="15.75">
      <c r="A57" s="12" t="s">
        <v>39</v>
      </c>
      <c r="B57" s="13" t="s">
        <v>15</v>
      </c>
      <c r="C57" s="13" t="s">
        <v>22</v>
      </c>
      <c r="D57" s="13">
        <v>146</v>
      </c>
      <c r="E57" s="13">
        <v>2100</v>
      </c>
      <c r="F57" s="13">
        <f t="shared" si="2"/>
        <v>2079</v>
      </c>
      <c r="G57" s="28">
        <f t="shared" si="3"/>
        <v>2328.48</v>
      </c>
      <c r="H57" s="29">
        <f>G56+G57</f>
        <v>3215.52</v>
      </c>
      <c r="I57" s="60">
        <v>3248</v>
      </c>
      <c r="J57" s="42">
        <v>70</v>
      </c>
      <c r="K57" s="55">
        <f>H57+J57-I57</f>
        <v>37.51999999999998</v>
      </c>
    </row>
    <row r="58" spans="1:11" ht="15.75">
      <c r="A58" s="8"/>
      <c r="B58" s="9"/>
      <c r="C58" s="9"/>
      <c r="D58" s="9"/>
      <c r="E58" s="9"/>
      <c r="F58" s="9"/>
      <c r="G58" s="10"/>
      <c r="H58" s="11"/>
      <c r="I58" s="40"/>
      <c r="J58" s="41"/>
      <c r="K58" s="53"/>
    </row>
    <row r="59" spans="1:11" ht="15.75">
      <c r="A59" s="12" t="s">
        <v>40</v>
      </c>
      <c r="B59" s="13" t="s">
        <v>12</v>
      </c>
      <c r="C59" s="13" t="s">
        <v>13</v>
      </c>
      <c r="D59" s="13">
        <v>116</v>
      </c>
      <c r="E59" s="13">
        <v>500</v>
      </c>
      <c r="F59" s="13">
        <f t="shared" si="2"/>
        <v>495</v>
      </c>
      <c r="G59" s="28">
        <f t="shared" si="3"/>
        <v>554.4000000000001</v>
      </c>
      <c r="H59" s="29"/>
      <c r="I59" s="60">
        <v>600</v>
      </c>
      <c r="J59" s="42"/>
      <c r="K59" s="54"/>
    </row>
    <row r="60" spans="1:11" ht="15.75">
      <c r="A60" s="12" t="s">
        <v>40</v>
      </c>
      <c r="B60" s="13" t="s">
        <v>77</v>
      </c>
      <c r="C60" s="13" t="s">
        <v>85</v>
      </c>
      <c r="D60" s="13">
        <v>110</v>
      </c>
      <c r="E60" s="13">
        <v>1300</v>
      </c>
      <c r="F60" s="13">
        <f t="shared" si="2"/>
        <v>1287</v>
      </c>
      <c r="G60" s="28">
        <f t="shared" si="3"/>
        <v>1441.44</v>
      </c>
      <c r="H60" s="29">
        <f>G60+G59</f>
        <v>1995.8400000000001</v>
      </c>
      <c r="I60" s="60">
        <v>1456</v>
      </c>
      <c r="J60" s="42">
        <v>70</v>
      </c>
      <c r="K60" s="55">
        <f>H60+J60-I60-I59</f>
        <v>9.840000000000146</v>
      </c>
    </row>
    <row r="61" spans="1:11" ht="15.75">
      <c r="A61" s="8"/>
      <c r="B61" s="9"/>
      <c r="C61" s="9"/>
      <c r="D61" s="9"/>
      <c r="E61" s="9"/>
      <c r="F61" s="9"/>
      <c r="G61" s="10"/>
      <c r="H61" s="11"/>
      <c r="I61" s="40"/>
      <c r="J61" s="41"/>
      <c r="K61" s="53"/>
    </row>
    <row r="62" spans="1:11" ht="15.75">
      <c r="A62" s="12" t="s">
        <v>91</v>
      </c>
      <c r="B62" s="13" t="s">
        <v>77</v>
      </c>
      <c r="C62" s="13" t="s">
        <v>78</v>
      </c>
      <c r="D62" s="13">
        <v>122</v>
      </c>
      <c r="E62" s="13">
        <v>1300</v>
      </c>
      <c r="F62" s="13">
        <f t="shared" si="2"/>
        <v>1287</v>
      </c>
      <c r="G62" s="28">
        <f t="shared" si="3"/>
        <v>1441.44</v>
      </c>
      <c r="H62" s="29"/>
      <c r="I62" s="49"/>
      <c r="J62" s="42"/>
      <c r="K62" s="54"/>
    </row>
    <row r="63" spans="1:11" ht="15.75">
      <c r="A63" s="12" t="s">
        <v>91</v>
      </c>
      <c r="B63" s="13" t="s">
        <v>77</v>
      </c>
      <c r="C63" s="13" t="s">
        <v>78</v>
      </c>
      <c r="D63" s="13">
        <v>128</v>
      </c>
      <c r="E63" s="13">
        <v>1300</v>
      </c>
      <c r="F63" s="13">
        <f t="shared" si="2"/>
        <v>1287</v>
      </c>
      <c r="G63" s="28">
        <f t="shared" si="3"/>
        <v>1441.44</v>
      </c>
      <c r="H63" s="29"/>
      <c r="I63" s="49"/>
      <c r="J63" s="42"/>
      <c r="K63" s="54"/>
    </row>
    <row r="64" spans="1:11" ht="15.75">
      <c r="A64" s="12" t="s">
        <v>91</v>
      </c>
      <c r="B64" s="13" t="s">
        <v>77</v>
      </c>
      <c r="C64" s="13" t="s">
        <v>78</v>
      </c>
      <c r="D64" s="13">
        <v>116</v>
      </c>
      <c r="E64" s="13">
        <v>1300</v>
      </c>
      <c r="F64" s="13">
        <f t="shared" si="2"/>
        <v>1287</v>
      </c>
      <c r="G64" s="28">
        <f t="shared" si="3"/>
        <v>1441.44</v>
      </c>
      <c r="H64" s="29"/>
      <c r="I64" s="49"/>
      <c r="J64" s="42"/>
      <c r="K64" s="54"/>
    </row>
    <row r="65" spans="1:11" ht="15.75">
      <c r="A65" s="12" t="s">
        <v>91</v>
      </c>
      <c r="B65" s="13" t="s">
        <v>86</v>
      </c>
      <c r="C65" s="13" t="s">
        <v>87</v>
      </c>
      <c r="D65" s="13">
        <v>110</v>
      </c>
      <c r="E65" s="13">
        <v>700</v>
      </c>
      <c r="F65" s="13">
        <f t="shared" si="2"/>
        <v>693</v>
      </c>
      <c r="G65" s="28">
        <f t="shared" si="3"/>
        <v>776.1600000000001</v>
      </c>
      <c r="H65" s="29"/>
      <c r="I65" s="49"/>
      <c r="J65" s="42"/>
      <c r="K65" s="54"/>
    </row>
    <row r="66" spans="1:11" ht="15.75">
      <c r="A66" s="12" t="s">
        <v>91</v>
      </c>
      <c r="B66" s="13" t="s">
        <v>86</v>
      </c>
      <c r="C66" s="13" t="s">
        <v>87</v>
      </c>
      <c r="D66" s="13">
        <v>128</v>
      </c>
      <c r="E66" s="13">
        <v>700</v>
      </c>
      <c r="F66" s="13">
        <f t="shared" si="2"/>
        <v>693</v>
      </c>
      <c r="G66" s="28">
        <f t="shared" si="3"/>
        <v>776.1600000000001</v>
      </c>
      <c r="H66" s="29"/>
      <c r="I66" s="49"/>
      <c r="J66" s="42"/>
      <c r="K66" s="54"/>
    </row>
    <row r="67" spans="1:11" ht="15.75">
      <c r="A67" s="12" t="s">
        <v>91</v>
      </c>
      <c r="B67" s="13" t="s">
        <v>27</v>
      </c>
      <c r="C67" s="13" t="s">
        <v>28</v>
      </c>
      <c r="D67" s="13">
        <v>140</v>
      </c>
      <c r="E67" s="13">
        <v>700</v>
      </c>
      <c r="F67" s="13">
        <f t="shared" si="2"/>
        <v>693</v>
      </c>
      <c r="G67" s="28">
        <f t="shared" si="3"/>
        <v>776.1600000000001</v>
      </c>
      <c r="H67" s="29"/>
      <c r="I67" s="49"/>
      <c r="J67" s="42"/>
      <c r="K67" s="54"/>
    </row>
    <row r="68" spans="1:11" ht="15.75">
      <c r="A68" s="27" t="s">
        <v>23</v>
      </c>
      <c r="B68" s="13" t="s">
        <v>77</v>
      </c>
      <c r="C68" s="13" t="s">
        <v>78</v>
      </c>
      <c r="D68" s="13">
        <v>122</v>
      </c>
      <c r="E68" s="47">
        <v>300</v>
      </c>
      <c r="G68" s="28"/>
      <c r="H68" s="29">
        <f>E68+G67+G66+G65+G64+G63+G62</f>
        <v>6952.800000000001</v>
      </c>
      <c r="I68" s="60">
        <v>7020</v>
      </c>
      <c r="J68" s="42">
        <f>35*6</f>
        <v>210</v>
      </c>
      <c r="K68" s="55">
        <f>H68+J68-I68</f>
        <v>142.8000000000011</v>
      </c>
    </row>
    <row r="69" spans="1:11" ht="15.75">
      <c r="A69" s="8"/>
      <c r="B69" s="9"/>
      <c r="C69" s="9"/>
      <c r="D69" s="9"/>
      <c r="E69" s="9"/>
      <c r="F69" s="9"/>
      <c r="G69" s="10"/>
      <c r="H69" s="11"/>
      <c r="I69" s="40"/>
      <c r="J69" s="41"/>
      <c r="K69" s="53"/>
    </row>
    <row r="70" spans="1:11" ht="15.75">
      <c r="A70" s="12" t="s">
        <v>92</v>
      </c>
      <c r="B70" s="13" t="s">
        <v>45</v>
      </c>
      <c r="C70" s="13" t="s">
        <v>46</v>
      </c>
      <c r="D70" s="13">
        <v>122</v>
      </c>
      <c r="E70" s="13">
        <v>700</v>
      </c>
      <c r="F70" s="13">
        <f t="shared" si="2"/>
        <v>693</v>
      </c>
      <c r="G70" s="28">
        <f t="shared" si="3"/>
        <v>776.1600000000001</v>
      </c>
      <c r="H70" s="29">
        <f>G70</f>
        <v>776.1600000000001</v>
      </c>
      <c r="I70" s="60">
        <v>784</v>
      </c>
      <c r="J70" s="42">
        <v>35</v>
      </c>
      <c r="K70" s="55">
        <f>H70+J70-I70</f>
        <v>27.160000000000082</v>
      </c>
    </row>
    <row r="71" spans="1:11" ht="15.75">
      <c r="A71" s="8"/>
      <c r="B71" s="9"/>
      <c r="C71" s="9"/>
      <c r="D71" s="9"/>
      <c r="E71" s="9"/>
      <c r="F71" s="9"/>
      <c r="G71" s="10"/>
      <c r="H71" s="11"/>
      <c r="I71" s="40"/>
      <c r="J71" s="41"/>
      <c r="K71" s="53"/>
    </row>
    <row r="72" spans="1:11" ht="15.75">
      <c r="A72" s="24" t="s">
        <v>93</v>
      </c>
      <c r="B72" s="13" t="s">
        <v>81</v>
      </c>
      <c r="C72" s="13" t="s">
        <v>82</v>
      </c>
      <c r="D72" s="13">
        <v>128</v>
      </c>
      <c r="E72" s="13">
        <v>1900</v>
      </c>
      <c r="F72" s="13">
        <f t="shared" si="2"/>
        <v>1881</v>
      </c>
      <c r="G72" s="28">
        <f t="shared" si="3"/>
        <v>2106.7200000000003</v>
      </c>
      <c r="H72" s="29">
        <f>G72</f>
        <v>2106.7200000000003</v>
      </c>
      <c r="I72" s="60">
        <v>2160</v>
      </c>
      <c r="J72" s="42">
        <v>35</v>
      </c>
      <c r="K72" s="58">
        <f>H72+J72-I72</f>
        <v>-18.279999999999745</v>
      </c>
    </row>
    <row r="73" spans="1:11" ht="15.75">
      <c r="A73" s="8"/>
      <c r="B73" s="9"/>
      <c r="C73" s="9"/>
      <c r="D73" s="9"/>
      <c r="E73" s="9"/>
      <c r="F73" s="9"/>
      <c r="G73" s="10"/>
      <c r="H73" s="11"/>
      <c r="I73" s="40"/>
      <c r="J73" s="41"/>
      <c r="K73" s="53"/>
    </row>
    <row r="74" spans="1:11" ht="15.75">
      <c r="A74" s="12" t="s">
        <v>94</v>
      </c>
      <c r="B74" s="13" t="s">
        <v>77</v>
      </c>
      <c r="C74" s="13" t="s">
        <v>85</v>
      </c>
      <c r="D74" s="13">
        <v>116</v>
      </c>
      <c r="E74" s="13">
        <v>1300</v>
      </c>
      <c r="F74" s="13">
        <f t="shared" si="2"/>
        <v>1287</v>
      </c>
      <c r="G74" s="28">
        <f t="shared" si="3"/>
        <v>1441.44</v>
      </c>
      <c r="H74" s="29">
        <f>G74</f>
        <v>1441.44</v>
      </c>
      <c r="I74" s="60">
        <v>1456</v>
      </c>
      <c r="J74" s="42">
        <v>35</v>
      </c>
      <c r="K74" s="55">
        <f>H74+J74-I74</f>
        <v>20.440000000000055</v>
      </c>
    </row>
    <row r="75" spans="1:11" ht="15.75">
      <c r="A75" s="8"/>
      <c r="B75" s="9"/>
      <c r="C75" s="9"/>
      <c r="D75" s="9"/>
      <c r="E75" s="9"/>
      <c r="F75" s="9"/>
      <c r="G75" s="10"/>
      <c r="H75" s="11"/>
      <c r="I75" s="40"/>
      <c r="J75" s="41"/>
      <c r="K75" s="53"/>
    </row>
    <row r="76" spans="1:11" ht="15.75">
      <c r="A76" s="24" t="s">
        <v>95</v>
      </c>
      <c r="B76" s="13" t="s">
        <v>96</v>
      </c>
      <c r="C76" s="13" t="s">
        <v>97</v>
      </c>
      <c r="D76" s="13">
        <v>140</v>
      </c>
      <c r="E76" s="13">
        <v>1100</v>
      </c>
      <c r="F76" s="13">
        <f t="shared" si="2"/>
        <v>1089</v>
      </c>
      <c r="G76" s="28">
        <f t="shared" si="3"/>
        <v>1219.68</v>
      </c>
      <c r="H76" s="29">
        <f>G76</f>
        <v>1219.68</v>
      </c>
      <c r="I76" s="60">
        <v>1232</v>
      </c>
      <c r="J76" s="42">
        <v>35</v>
      </c>
      <c r="K76" s="55">
        <f>H76+J76-I76</f>
        <v>22.680000000000064</v>
      </c>
    </row>
    <row r="77" spans="1:11" ht="15.75">
      <c r="A77" s="8"/>
      <c r="B77" s="9"/>
      <c r="C77" s="9"/>
      <c r="D77" s="9"/>
      <c r="E77" s="9"/>
      <c r="F77" s="9"/>
      <c r="G77" s="10"/>
      <c r="H77" s="11"/>
      <c r="I77" s="40"/>
      <c r="J77" s="41"/>
      <c r="K77" s="53"/>
    </row>
    <row r="78" spans="1:11" ht="15.75">
      <c r="A78" s="12" t="s">
        <v>41</v>
      </c>
      <c r="B78" s="13" t="s">
        <v>42</v>
      </c>
      <c r="C78" s="13" t="s">
        <v>43</v>
      </c>
      <c r="D78" s="13">
        <v>128</v>
      </c>
      <c r="E78" s="13">
        <v>2400</v>
      </c>
      <c r="F78" s="13">
        <f t="shared" si="2"/>
        <v>2376</v>
      </c>
      <c r="G78" s="28">
        <f t="shared" si="3"/>
        <v>2661.1200000000003</v>
      </c>
      <c r="H78" s="29"/>
      <c r="I78" s="49"/>
      <c r="J78" s="42"/>
      <c r="K78" s="54"/>
    </row>
    <row r="79" spans="1:11" ht="15.75">
      <c r="A79" s="16" t="s">
        <v>23</v>
      </c>
      <c r="B79" s="13" t="s">
        <v>42</v>
      </c>
      <c r="C79" s="13" t="s">
        <v>43</v>
      </c>
      <c r="D79" s="13">
        <v>140</v>
      </c>
      <c r="E79" s="13">
        <v>800</v>
      </c>
      <c r="G79" s="28"/>
      <c r="H79" s="29">
        <f>G78+E79</f>
        <v>3461.1200000000003</v>
      </c>
      <c r="I79" s="60">
        <v>3488</v>
      </c>
      <c r="J79" s="42">
        <v>35</v>
      </c>
      <c r="K79" s="55">
        <f>H79+J79-I79</f>
        <v>8.120000000000346</v>
      </c>
    </row>
    <row r="80" spans="1:11" ht="15.75">
      <c r="A80" s="8"/>
      <c r="B80" s="9"/>
      <c r="C80" s="9"/>
      <c r="D80" s="9"/>
      <c r="E80" s="9"/>
      <c r="F80" s="9"/>
      <c r="G80" s="10"/>
      <c r="H80" s="11"/>
      <c r="I80" s="40"/>
      <c r="J80" s="41"/>
      <c r="K80" s="53"/>
    </row>
    <row r="81" spans="1:11" ht="15.75">
      <c r="A81" s="24" t="s">
        <v>44</v>
      </c>
      <c r="B81" s="13" t="s">
        <v>45</v>
      </c>
      <c r="C81" s="13" t="s">
        <v>46</v>
      </c>
      <c r="D81" s="13">
        <v>122</v>
      </c>
      <c r="E81" s="13">
        <v>700</v>
      </c>
      <c r="F81" s="13">
        <f t="shared" si="2"/>
        <v>693</v>
      </c>
      <c r="G81" s="28">
        <f t="shared" si="3"/>
        <v>776.1600000000001</v>
      </c>
      <c r="H81" s="29">
        <f>G81</f>
        <v>776.1600000000001</v>
      </c>
      <c r="I81" s="60">
        <v>1008</v>
      </c>
      <c r="J81" s="42">
        <v>35</v>
      </c>
      <c r="K81" s="58">
        <f>H81+J81-I81</f>
        <v>-196.83999999999992</v>
      </c>
    </row>
    <row r="82" spans="1:11" ht="15.75">
      <c r="A82" s="8"/>
      <c r="B82" s="9"/>
      <c r="C82" s="9"/>
      <c r="D82" s="9"/>
      <c r="E82" s="9"/>
      <c r="F82" s="9"/>
      <c r="G82" s="10"/>
      <c r="H82" s="11"/>
      <c r="I82" s="40"/>
      <c r="J82" s="41"/>
      <c r="K82" s="53"/>
    </row>
    <row r="83" spans="1:11" ht="15.75">
      <c r="A83" s="12" t="s">
        <v>98</v>
      </c>
      <c r="B83" s="13" t="s">
        <v>79</v>
      </c>
      <c r="C83" s="13" t="s">
        <v>19</v>
      </c>
      <c r="D83" s="13">
        <v>104</v>
      </c>
      <c r="E83" s="13">
        <v>700</v>
      </c>
      <c r="F83" s="13">
        <f t="shared" si="2"/>
        <v>693</v>
      </c>
      <c r="G83" s="28">
        <f t="shared" si="3"/>
        <v>776.1600000000001</v>
      </c>
      <c r="H83" s="29"/>
      <c r="I83" s="49"/>
      <c r="J83" s="42"/>
      <c r="K83" s="54"/>
    </row>
    <row r="84" spans="1:11" ht="15.75">
      <c r="A84" s="12" t="s">
        <v>98</v>
      </c>
      <c r="B84" s="13" t="s">
        <v>12</v>
      </c>
      <c r="C84" s="13" t="s">
        <v>28</v>
      </c>
      <c r="D84" s="13">
        <v>98</v>
      </c>
      <c r="E84" s="13">
        <v>500</v>
      </c>
      <c r="F84" s="13">
        <f t="shared" si="2"/>
        <v>495</v>
      </c>
      <c r="G84" s="28">
        <f t="shared" si="3"/>
        <v>554.4000000000001</v>
      </c>
      <c r="H84" s="29"/>
      <c r="I84" s="49"/>
      <c r="J84" s="42"/>
      <c r="K84" s="54"/>
    </row>
    <row r="85" spans="1:11" ht="15.75">
      <c r="A85" s="12" t="s">
        <v>98</v>
      </c>
      <c r="B85" s="13" t="s">
        <v>96</v>
      </c>
      <c r="C85" s="13" t="s">
        <v>97</v>
      </c>
      <c r="D85" s="13">
        <v>158</v>
      </c>
      <c r="E85" s="13">
        <v>1100</v>
      </c>
      <c r="F85" s="13">
        <f t="shared" si="2"/>
        <v>1089</v>
      </c>
      <c r="G85" s="28">
        <f t="shared" si="3"/>
        <v>1219.68</v>
      </c>
      <c r="H85" s="29"/>
      <c r="I85" s="49"/>
      <c r="J85" s="42"/>
      <c r="K85" s="54"/>
    </row>
    <row r="86" spans="1:11" ht="15.75">
      <c r="A86" s="27" t="s">
        <v>23</v>
      </c>
      <c r="B86" s="13" t="s">
        <v>96</v>
      </c>
      <c r="C86" s="13" t="s">
        <v>97</v>
      </c>
      <c r="D86" s="13">
        <v>152</v>
      </c>
      <c r="E86" s="47">
        <v>200</v>
      </c>
      <c r="G86" s="28"/>
      <c r="H86" s="29">
        <f>E86+G85+G84+G83</f>
        <v>2750.2400000000002</v>
      </c>
      <c r="I86" s="60">
        <v>2776</v>
      </c>
      <c r="J86" s="42">
        <f>35*3</f>
        <v>105</v>
      </c>
      <c r="K86" s="58">
        <f>H86+J86-I86-E86</f>
        <v>-120.75999999999976</v>
      </c>
    </row>
    <row r="87" spans="1:11" ht="15.75">
      <c r="A87" s="8"/>
      <c r="B87" s="9"/>
      <c r="C87" s="9"/>
      <c r="D87" s="9"/>
      <c r="E87" s="9"/>
      <c r="F87" s="9"/>
      <c r="G87" s="10"/>
      <c r="H87" s="11"/>
      <c r="I87" s="40"/>
      <c r="J87" s="41"/>
      <c r="K87" s="53"/>
    </row>
    <row r="88" spans="1:11" ht="15.75">
      <c r="A88" s="12" t="s">
        <v>47</v>
      </c>
      <c r="B88" s="13" t="s">
        <v>42</v>
      </c>
      <c r="C88" s="13" t="s">
        <v>43</v>
      </c>
      <c r="D88" s="13">
        <v>134</v>
      </c>
      <c r="E88" s="13">
        <v>2400</v>
      </c>
      <c r="F88" s="13">
        <f t="shared" si="2"/>
        <v>2376</v>
      </c>
      <c r="G88" s="28">
        <f t="shared" si="3"/>
        <v>2661.1200000000003</v>
      </c>
      <c r="H88" s="29"/>
      <c r="I88" s="49"/>
      <c r="J88" s="42"/>
      <c r="K88" s="54"/>
    </row>
    <row r="89" spans="1:11" ht="15.75">
      <c r="A89" s="16" t="s">
        <v>23</v>
      </c>
      <c r="B89" s="13" t="s">
        <v>42</v>
      </c>
      <c r="C89" s="13" t="s">
        <v>43</v>
      </c>
      <c r="D89" s="13">
        <v>140</v>
      </c>
      <c r="E89" s="13">
        <v>800</v>
      </c>
      <c r="G89" s="28"/>
      <c r="H89" s="29">
        <f>G88+E89</f>
        <v>3461.1200000000003</v>
      </c>
      <c r="I89" s="60">
        <v>3488</v>
      </c>
      <c r="J89" s="42">
        <v>35</v>
      </c>
      <c r="K89" s="55">
        <f>H89+J89-I89</f>
        <v>8.120000000000346</v>
      </c>
    </row>
    <row r="90" spans="1:11" ht="15.75">
      <c r="A90" s="8"/>
      <c r="B90" s="9"/>
      <c r="C90" s="9"/>
      <c r="D90" s="9"/>
      <c r="E90" s="9"/>
      <c r="F90" s="9"/>
      <c r="G90" s="10"/>
      <c r="H90" s="11"/>
      <c r="I90" s="40"/>
      <c r="J90" s="41"/>
      <c r="K90" s="53"/>
    </row>
    <row r="91" spans="1:11" ht="15.75">
      <c r="A91" s="17" t="s">
        <v>99</v>
      </c>
      <c r="B91" s="13" t="s">
        <v>79</v>
      </c>
      <c r="C91" s="13" t="s">
        <v>9</v>
      </c>
      <c r="D91" s="13">
        <v>122</v>
      </c>
      <c r="E91" s="13">
        <v>700</v>
      </c>
      <c r="F91" s="13">
        <f t="shared" si="2"/>
        <v>693</v>
      </c>
      <c r="G91" s="28">
        <f t="shared" si="3"/>
        <v>776.1600000000001</v>
      </c>
      <c r="H91" s="29"/>
      <c r="I91" s="49"/>
      <c r="J91" s="42"/>
      <c r="K91" s="54"/>
    </row>
    <row r="92" spans="1:11" ht="15.75">
      <c r="A92" s="17" t="s">
        <v>99</v>
      </c>
      <c r="B92" s="13" t="s">
        <v>12</v>
      </c>
      <c r="C92" s="13" t="s">
        <v>28</v>
      </c>
      <c r="D92" s="13">
        <v>122</v>
      </c>
      <c r="E92" s="20">
        <v>500</v>
      </c>
      <c r="F92" s="13">
        <f t="shared" si="2"/>
        <v>495</v>
      </c>
      <c r="G92" s="28">
        <f t="shared" si="3"/>
        <v>554.4000000000001</v>
      </c>
      <c r="H92" s="29">
        <f>G91+G92</f>
        <v>1330.5600000000002</v>
      </c>
      <c r="I92" s="60">
        <v>1344</v>
      </c>
      <c r="J92" s="42">
        <v>70</v>
      </c>
      <c r="K92" s="55">
        <f>H92+J92-I92</f>
        <v>56.56000000000017</v>
      </c>
    </row>
    <row r="93" spans="1:11" ht="15.75">
      <c r="A93" s="8"/>
      <c r="B93" s="9"/>
      <c r="C93" s="9"/>
      <c r="D93" s="9"/>
      <c r="E93" s="9"/>
      <c r="F93" s="9"/>
      <c r="G93" s="10"/>
      <c r="H93" s="11"/>
      <c r="I93" s="40"/>
      <c r="J93" s="41"/>
      <c r="K93" s="53"/>
    </row>
    <row r="94" spans="1:11" ht="15.75">
      <c r="A94" s="32" t="s">
        <v>115</v>
      </c>
      <c r="B94" s="13" t="s">
        <v>77</v>
      </c>
      <c r="C94" s="13" t="s">
        <v>78</v>
      </c>
      <c r="D94" s="13">
        <v>122</v>
      </c>
      <c r="E94" s="13">
        <v>1300</v>
      </c>
      <c r="F94" s="13">
        <f aca="true" t="shared" si="4" ref="F94:F153">E94*0.99</f>
        <v>1287</v>
      </c>
      <c r="G94" s="28">
        <f t="shared" si="3"/>
        <v>1441.44</v>
      </c>
      <c r="H94" s="29">
        <f>G94</f>
        <v>1441.44</v>
      </c>
      <c r="I94" s="60">
        <v>1456</v>
      </c>
      <c r="J94" s="42">
        <v>35</v>
      </c>
      <c r="K94" s="55">
        <f>H94+J94-I94</f>
        <v>20.440000000000055</v>
      </c>
    </row>
    <row r="95" spans="1:11" ht="15.75">
      <c r="A95" s="8"/>
      <c r="B95" s="9"/>
      <c r="C95" s="9"/>
      <c r="D95" s="9"/>
      <c r="E95" s="9"/>
      <c r="F95" s="9"/>
      <c r="G95" s="10"/>
      <c r="H95" s="11"/>
      <c r="I95" s="40"/>
      <c r="J95" s="41"/>
      <c r="K95" s="53"/>
    </row>
    <row r="96" spans="1:11" ht="15.75">
      <c r="A96" s="12" t="s">
        <v>100</v>
      </c>
      <c r="B96" s="13" t="s">
        <v>30</v>
      </c>
      <c r="C96" s="13" t="s">
        <v>31</v>
      </c>
      <c r="D96" s="13">
        <v>122</v>
      </c>
      <c r="E96" s="13">
        <v>500</v>
      </c>
      <c r="F96" s="13">
        <f t="shared" si="4"/>
        <v>495</v>
      </c>
      <c r="G96" s="28">
        <f t="shared" si="3"/>
        <v>554.4000000000001</v>
      </c>
      <c r="H96" s="29">
        <f>G96</f>
        <v>554.4000000000001</v>
      </c>
      <c r="I96" s="60">
        <v>560</v>
      </c>
      <c r="J96" s="42">
        <v>35</v>
      </c>
      <c r="K96" s="55">
        <f>H96+J96-I96</f>
        <v>29.40000000000009</v>
      </c>
    </row>
    <row r="97" spans="1:11" ht="15.75">
      <c r="A97" s="8"/>
      <c r="B97" s="9"/>
      <c r="C97" s="9"/>
      <c r="D97" s="9"/>
      <c r="E97" s="9"/>
      <c r="F97" s="9"/>
      <c r="G97" s="10"/>
      <c r="H97" s="11"/>
      <c r="I97" s="40"/>
      <c r="J97" s="41"/>
      <c r="K97" s="53"/>
    </row>
    <row r="98" spans="1:11" ht="15.75">
      <c r="A98" s="12" t="s">
        <v>101</v>
      </c>
      <c r="B98" s="13" t="s">
        <v>79</v>
      </c>
      <c r="C98" s="13" t="s">
        <v>9</v>
      </c>
      <c r="D98" s="13">
        <v>128</v>
      </c>
      <c r="E98" s="13">
        <v>700</v>
      </c>
      <c r="F98" s="13">
        <f t="shared" si="4"/>
        <v>693</v>
      </c>
      <c r="G98" s="28">
        <f t="shared" si="3"/>
        <v>776.1600000000001</v>
      </c>
      <c r="H98" s="29"/>
      <c r="I98" s="49"/>
      <c r="J98" s="42"/>
      <c r="K98" s="54"/>
    </row>
    <row r="99" spans="1:11" ht="15.75">
      <c r="A99" s="27" t="s">
        <v>23</v>
      </c>
      <c r="B99" s="20" t="s">
        <v>79</v>
      </c>
      <c r="C99" s="20" t="s">
        <v>9</v>
      </c>
      <c r="D99" s="20">
        <v>122</v>
      </c>
      <c r="E99" s="47">
        <v>140</v>
      </c>
      <c r="G99" s="28"/>
      <c r="H99" s="29">
        <f>E99+G98</f>
        <v>916.1600000000001</v>
      </c>
      <c r="I99" s="60">
        <v>924</v>
      </c>
      <c r="J99" s="42">
        <v>35</v>
      </c>
      <c r="K99" s="58">
        <f>H99+J99-I99-E99</f>
        <v>-112.83999999999992</v>
      </c>
    </row>
    <row r="100" spans="1:11" ht="15.75">
      <c r="A100" s="8"/>
      <c r="B100" s="9"/>
      <c r="C100" s="9"/>
      <c r="D100" s="9"/>
      <c r="E100" s="9"/>
      <c r="F100" s="9"/>
      <c r="G100" s="10"/>
      <c r="H100" s="11"/>
      <c r="I100" s="40"/>
      <c r="J100" s="41"/>
      <c r="K100" s="53"/>
    </row>
    <row r="101" spans="1:11" ht="15.75">
      <c r="A101" s="12" t="s">
        <v>48</v>
      </c>
      <c r="B101" s="13" t="s">
        <v>30</v>
      </c>
      <c r="C101" s="13" t="s">
        <v>31</v>
      </c>
      <c r="D101" s="13">
        <v>128</v>
      </c>
      <c r="E101" s="13">
        <v>500</v>
      </c>
      <c r="F101" s="13">
        <f t="shared" si="4"/>
        <v>495</v>
      </c>
      <c r="G101" s="28">
        <f aca="true" t="shared" si="5" ref="G101:G158">F101*1.12</f>
        <v>554.4000000000001</v>
      </c>
      <c r="H101" s="29"/>
      <c r="I101" s="49"/>
      <c r="J101" s="42"/>
      <c r="K101" s="54"/>
    </row>
    <row r="102" spans="1:11" ht="15.75">
      <c r="A102" s="12" t="s">
        <v>48</v>
      </c>
      <c r="B102" s="13" t="s">
        <v>8</v>
      </c>
      <c r="C102" s="13" t="s">
        <v>13</v>
      </c>
      <c r="D102" s="13">
        <v>134</v>
      </c>
      <c r="E102" s="13">
        <v>800</v>
      </c>
      <c r="F102" s="13">
        <f t="shared" si="4"/>
        <v>792</v>
      </c>
      <c r="G102" s="28">
        <f t="shared" si="5"/>
        <v>887.0400000000001</v>
      </c>
      <c r="H102" s="29"/>
      <c r="I102" s="49"/>
      <c r="J102" s="42"/>
      <c r="K102" s="54"/>
    </row>
    <row r="103" spans="1:11" ht="15.75">
      <c r="A103" s="12" t="s">
        <v>48</v>
      </c>
      <c r="B103" s="13" t="s">
        <v>8</v>
      </c>
      <c r="C103" s="13" t="s">
        <v>11</v>
      </c>
      <c r="D103" s="13">
        <v>140</v>
      </c>
      <c r="E103" s="13">
        <v>800</v>
      </c>
      <c r="F103" s="13">
        <f t="shared" si="4"/>
        <v>792</v>
      </c>
      <c r="G103" s="28">
        <f t="shared" si="5"/>
        <v>887.0400000000001</v>
      </c>
      <c r="H103" s="29"/>
      <c r="I103" s="49"/>
      <c r="J103" s="42"/>
      <c r="K103" s="54"/>
    </row>
    <row r="104" spans="1:11" ht="15.75">
      <c r="A104" s="12" t="s">
        <v>48</v>
      </c>
      <c r="B104" s="13" t="s">
        <v>27</v>
      </c>
      <c r="C104" s="13" t="s">
        <v>28</v>
      </c>
      <c r="D104" s="13">
        <v>134</v>
      </c>
      <c r="E104" s="13">
        <v>700</v>
      </c>
      <c r="F104" s="13">
        <f t="shared" si="4"/>
        <v>693</v>
      </c>
      <c r="G104" s="28">
        <f t="shared" si="5"/>
        <v>776.1600000000001</v>
      </c>
      <c r="H104" s="29"/>
      <c r="I104" s="49"/>
      <c r="J104" s="42"/>
      <c r="K104" s="54"/>
    </row>
    <row r="105" spans="1:11" ht="15.75">
      <c r="A105" s="12" t="s">
        <v>48</v>
      </c>
      <c r="B105" s="13" t="s">
        <v>45</v>
      </c>
      <c r="C105" s="13" t="s">
        <v>46</v>
      </c>
      <c r="D105" s="13">
        <v>128</v>
      </c>
      <c r="E105" s="13">
        <v>700</v>
      </c>
      <c r="F105" s="13">
        <f t="shared" si="4"/>
        <v>693</v>
      </c>
      <c r="G105" s="28">
        <f t="shared" si="5"/>
        <v>776.1600000000001</v>
      </c>
      <c r="H105" s="29"/>
      <c r="I105" s="49"/>
      <c r="J105" s="42"/>
      <c r="K105" s="54"/>
    </row>
    <row r="106" spans="1:11" ht="15.75">
      <c r="A106" s="12" t="s">
        <v>48</v>
      </c>
      <c r="B106" s="13" t="s">
        <v>20</v>
      </c>
      <c r="C106" s="13" t="s">
        <v>38</v>
      </c>
      <c r="D106" s="13">
        <v>140</v>
      </c>
      <c r="E106" s="13">
        <v>1100</v>
      </c>
      <c r="F106" s="13">
        <f t="shared" si="4"/>
        <v>1089</v>
      </c>
      <c r="G106" s="28">
        <f t="shared" si="5"/>
        <v>1219.68</v>
      </c>
      <c r="H106" s="29"/>
      <c r="I106" s="49"/>
      <c r="J106" s="42"/>
      <c r="K106" s="54"/>
    </row>
    <row r="107" spans="1:11" ht="15.75">
      <c r="A107" s="16" t="s">
        <v>23</v>
      </c>
      <c r="B107" s="13" t="s">
        <v>20</v>
      </c>
      <c r="C107" s="13" t="s">
        <v>38</v>
      </c>
      <c r="D107" s="13">
        <v>164</v>
      </c>
      <c r="E107" s="13">
        <v>220</v>
      </c>
      <c r="G107" s="28"/>
      <c r="H107" s="29">
        <f>E107+G101+G102+G103+G104+G105+G106</f>
        <v>5320.4800000000005</v>
      </c>
      <c r="I107" s="60">
        <v>5372</v>
      </c>
      <c r="J107" s="42">
        <f>35*6</f>
        <v>210</v>
      </c>
      <c r="K107" s="55">
        <f>H107+J107-I107</f>
        <v>158.48000000000047</v>
      </c>
    </row>
    <row r="108" spans="1:11" ht="15.75">
      <c r="A108" s="8"/>
      <c r="B108" s="9"/>
      <c r="C108" s="9"/>
      <c r="D108" s="9"/>
      <c r="E108" s="9"/>
      <c r="F108" s="9"/>
      <c r="G108" s="10"/>
      <c r="H108" s="11"/>
      <c r="I108" s="40"/>
      <c r="J108" s="41"/>
      <c r="K108" s="53"/>
    </row>
    <row r="109" spans="1:11" ht="15.75">
      <c r="A109" s="12" t="s">
        <v>102</v>
      </c>
      <c r="B109" s="13" t="s">
        <v>30</v>
      </c>
      <c r="C109" s="13" t="s">
        <v>31</v>
      </c>
      <c r="D109" s="13">
        <v>98</v>
      </c>
      <c r="E109" s="13">
        <v>500</v>
      </c>
      <c r="F109" s="13">
        <f t="shared" si="4"/>
        <v>495</v>
      </c>
      <c r="G109" s="28">
        <f t="shared" si="5"/>
        <v>554.4000000000001</v>
      </c>
      <c r="H109" s="29">
        <f>G109</f>
        <v>554.4000000000001</v>
      </c>
      <c r="I109" s="60">
        <v>560</v>
      </c>
      <c r="J109" s="42">
        <v>35</v>
      </c>
      <c r="K109" s="55">
        <f>H109+J109-I109</f>
        <v>29.40000000000009</v>
      </c>
    </row>
    <row r="110" spans="1:11" ht="15.75">
      <c r="A110" s="8"/>
      <c r="B110" s="9"/>
      <c r="C110" s="9"/>
      <c r="D110" s="9"/>
      <c r="E110" s="9"/>
      <c r="F110" s="9"/>
      <c r="G110" s="10"/>
      <c r="H110" s="11"/>
      <c r="I110" s="40"/>
      <c r="J110" s="41"/>
      <c r="K110" s="53"/>
    </row>
    <row r="111" spans="1:11" ht="15.75">
      <c r="A111" s="17" t="s">
        <v>49</v>
      </c>
      <c r="B111" s="13" t="s">
        <v>12</v>
      </c>
      <c r="C111" s="13" t="s">
        <v>13</v>
      </c>
      <c r="D111" s="13">
        <v>122</v>
      </c>
      <c r="E111" s="13">
        <v>500</v>
      </c>
      <c r="F111" s="13">
        <f t="shared" si="4"/>
        <v>495</v>
      </c>
      <c r="G111" s="28">
        <f t="shared" si="5"/>
        <v>554.4000000000001</v>
      </c>
      <c r="H111" s="29">
        <f>G111</f>
        <v>554.4000000000001</v>
      </c>
      <c r="I111" s="60">
        <v>560</v>
      </c>
      <c r="J111" s="42">
        <v>35</v>
      </c>
      <c r="K111" s="55">
        <f>H111+J111-I111</f>
        <v>29.40000000000009</v>
      </c>
    </row>
    <row r="112" spans="1:11" ht="15.75">
      <c r="A112" s="8"/>
      <c r="B112" s="9"/>
      <c r="C112" s="9"/>
      <c r="D112" s="9"/>
      <c r="E112" s="9"/>
      <c r="F112" s="9"/>
      <c r="G112" s="10"/>
      <c r="H112" s="11"/>
      <c r="I112" s="40"/>
      <c r="J112" s="41"/>
      <c r="K112" s="53"/>
    </row>
    <row r="113" spans="1:11" ht="15.75">
      <c r="A113" s="24" t="s">
        <v>50</v>
      </c>
      <c r="B113" s="13" t="s">
        <v>20</v>
      </c>
      <c r="C113" s="13" t="s">
        <v>21</v>
      </c>
      <c r="D113" s="13">
        <v>146</v>
      </c>
      <c r="E113" s="13">
        <v>1100</v>
      </c>
      <c r="F113" s="13">
        <f t="shared" si="4"/>
        <v>1089</v>
      </c>
      <c r="G113" s="28">
        <f t="shared" si="5"/>
        <v>1219.68</v>
      </c>
      <c r="H113" s="29"/>
      <c r="I113" s="49"/>
      <c r="J113" s="42"/>
      <c r="K113" s="54"/>
    </row>
    <row r="114" spans="1:11" ht="15.75">
      <c r="A114" s="16" t="s">
        <v>23</v>
      </c>
      <c r="B114" s="13" t="s">
        <v>20</v>
      </c>
      <c r="C114" s="13" t="s">
        <v>21</v>
      </c>
      <c r="D114" s="13">
        <v>164</v>
      </c>
      <c r="E114" s="13">
        <v>220</v>
      </c>
      <c r="G114" s="28"/>
      <c r="H114" s="29">
        <f>G113+E114</f>
        <v>1439.68</v>
      </c>
      <c r="I114" s="60">
        <v>1452</v>
      </c>
      <c r="J114" s="42">
        <v>35</v>
      </c>
      <c r="K114" s="55">
        <f>H114+J114-I114</f>
        <v>22.680000000000064</v>
      </c>
    </row>
    <row r="115" spans="1:11" ht="15.75">
      <c r="A115" s="8"/>
      <c r="B115" s="9"/>
      <c r="C115" s="9"/>
      <c r="D115" s="9"/>
      <c r="E115" s="9"/>
      <c r="F115" s="9"/>
      <c r="G115" s="10"/>
      <c r="H115" s="11"/>
      <c r="I115" s="40"/>
      <c r="J115" s="41"/>
      <c r="K115" s="53"/>
    </row>
    <row r="116" spans="1:11" ht="15.75">
      <c r="A116" s="12" t="s">
        <v>51</v>
      </c>
      <c r="B116" s="13" t="s">
        <v>27</v>
      </c>
      <c r="C116" s="13" t="s">
        <v>28</v>
      </c>
      <c r="D116" s="13">
        <v>140</v>
      </c>
      <c r="E116" s="13">
        <v>700</v>
      </c>
      <c r="F116" s="13">
        <f t="shared" si="4"/>
        <v>693</v>
      </c>
      <c r="G116" s="28">
        <f t="shared" si="5"/>
        <v>776.1600000000001</v>
      </c>
      <c r="H116" s="29">
        <f>G116</f>
        <v>776.1600000000001</v>
      </c>
      <c r="I116" s="60">
        <v>800</v>
      </c>
      <c r="J116" s="42">
        <v>35</v>
      </c>
      <c r="K116" s="55">
        <f>H116+J116-I116</f>
        <v>11.160000000000082</v>
      </c>
    </row>
    <row r="117" spans="1:11" ht="15.75">
      <c r="A117" s="8"/>
      <c r="B117" s="9"/>
      <c r="C117" s="9"/>
      <c r="D117" s="9"/>
      <c r="E117" s="9"/>
      <c r="F117" s="9"/>
      <c r="G117" s="10"/>
      <c r="H117" s="11"/>
      <c r="I117" s="40"/>
      <c r="J117" s="41"/>
      <c r="K117" s="53"/>
    </row>
    <row r="118" spans="1:11" ht="15.75">
      <c r="A118" s="12" t="s">
        <v>52</v>
      </c>
      <c r="B118" s="13" t="s">
        <v>8</v>
      </c>
      <c r="C118" s="13" t="s">
        <v>11</v>
      </c>
      <c r="D118" s="13">
        <v>146</v>
      </c>
      <c r="E118" s="13">
        <v>800</v>
      </c>
      <c r="F118" s="13">
        <f t="shared" si="4"/>
        <v>792</v>
      </c>
      <c r="G118" s="28">
        <f t="shared" si="5"/>
        <v>887.0400000000001</v>
      </c>
      <c r="H118" s="29"/>
      <c r="I118" s="60">
        <v>1120</v>
      </c>
      <c r="J118" s="42"/>
      <c r="K118" s="54"/>
    </row>
    <row r="119" spans="1:11" ht="15.75">
      <c r="A119" s="12" t="s">
        <v>52</v>
      </c>
      <c r="B119" s="13" t="s">
        <v>96</v>
      </c>
      <c r="C119" s="13" t="s">
        <v>97</v>
      </c>
      <c r="D119" s="13">
        <v>152</v>
      </c>
      <c r="E119" s="13">
        <v>1100</v>
      </c>
      <c r="F119" s="13">
        <f t="shared" si="4"/>
        <v>1089</v>
      </c>
      <c r="G119" s="28">
        <f t="shared" si="5"/>
        <v>1219.68</v>
      </c>
      <c r="H119" s="29">
        <f>G119+G118</f>
        <v>2106.7200000000003</v>
      </c>
      <c r="I119" s="60">
        <v>1008</v>
      </c>
      <c r="J119" s="42">
        <v>70</v>
      </c>
      <c r="K119" s="55">
        <f>H119+J119-I118-I119</f>
        <v>48.720000000000255</v>
      </c>
    </row>
    <row r="120" spans="1:11" ht="15.75">
      <c r="A120" s="8"/>
      <c r="B120" s="9"/>
      <c r="C120" s="9"/>
      <c r="D120" s="9"/>
      <c r="E120" s="9"/>
      <c r="F120" s="9"/>
      <c r="G120" s="10"/>
      <c r="H120" s="11"/>
      <c r="I120" s="40"/>
      <c r="J120" s="41"/>
      <c r="K120" s="53"/>
    </row>
    <row r="121" spans="1:11" ht="15.75">
      <c r="A121" s="12" t="s">
        <v>103</v>
      </c>
      <c r="B121" s="13" t="s">
        <v>77</v>
      </c>
      <c r="C121" s="13" t="s">
        <v>78</v>
      </c>
      <c r="D121" s="13">
        <v>110</v>
      </c>
      <c r="E121" s="13">
        <v>1300</v>
      </c>
      <c r="F121" s="13">
        <f t="shared" si="4"/>
        <v>1287</v>
      </c>
      <c r="G121" s="28">
        <f t="shared" si="5"/>
        <v>1441.44</v>
      </c>
      <c r="H121" s="29"/>
      <c r="I121" s="60">
        <v>300</v>
      </c>
      <c r="J121" s="42"/>
      <c r="K121" s="54"/>
    </row>
    <row r="122" spans="1:11" ht="15.75">
      <c r="A122" s="27" t="s">
        <v>23</v>
      </c>
      <c r="B122" s="13" t="s">
        <v>77</v>
      </c>
      <c r="C122" s="13" t="s">
        <v>78</v>
      </c>
      <c r="D122" s="13">
        <v>122</v>
      </c>
      <c r="E122" s="47">
        <v>300</v>
      </c>
      <c r="G122" s="28"/>
      <c r="H122" s="29">
        <f>E122+G121</f>
        <v>1741.44</v>
      </c>
      <c r="I122" s="60">
        <v>1460</v>
      </c>
      <c r="J122" s="42">
        <v>35</v>
      </c>
      <c r="K122" s="58">
        <f>H122+J122-I122-I121-E122</f>
        <v>-283.55999999999995</v>
      </c>
    </row>
    <row r="123" spans="1:11" ht="15.75">
      <c r="A123" s="8"/>
      <c r="B123" s="9"/>
      <c r="C123" s="9"/>
      <c r="D123" s="9"/>
      <c r="E123" s="9"/>
      <c r="F123" s="9"/>
      <c r="G123" s="10"/>
      <c r="H123" s="11"/>
      <c r="I123" s="40"/>
      <c r="J123" s="41"/>
      <c r="K123" s="53"/>
    </row>
    <row r="124" spans="1:11" ht="15.75">
      <c r="A124" s="12" t="s">
        <v>53</v>
      </c>
      <c r="B124" s="13" t="s">
        <v>8</v>
      </c>
      <c r="C124" s="13" t="s">
        <v>19</v>
      </c>
      <c r="D124" s="13">
        <v>146</v>
      </c>
      <c r="E124" s="13">
        <v>800</v>
      </c>
      <c r="F124" s="13">
        <f t="shared" si="4"/>
        <v>792</v>
      </c>
      <c r="G124" s="28">
        <f t="shared" si="5"/>
        <v>887.0400000000001</v>
      </c>
      <c r="H124" s="29"/>
      <c r="I124" s="49"/>
      <c r="J124" s="42"/>
      <c r="K124" s="54"/>
    </row>
    <row r="125" spans="1:11" ht="15.75">
      <c r="A125" s="17" t="s">
        <v>53</v>
      </c>
      <c r="B125" s="13" t="s">
        <v>20</v>
      </c>
      <c r="C125" s="13" t="s">
        <v>21</v>
      </c>
      <c r="D125" s="13">
        <v>152</v>
      </c>
      <c r="E125" s="13">
        <v>1100</v>
      </c>
      <c r="F125" s="13">
        <f t="shared" si="4"/>
        <v>1089</v>
      </c>
      <c r="G125" s="28">
        <f t="shared" si="5"/>
        <v>1219.68</v>
      </c>
      <c r="H125" s="29"/>
      <c r="I125" s="49"/>
      <c r="J125" s="42"/>
      <c r="K125" s="54"/>
    </row>
    <row r="126" spans="1:11" ht="15.75">
      <c r="A126" s="16" t="s">
        <v>23</v>
      </c>
      <c r="B126" s="13" t="s">
        <v>20</v>
      </c>
      <c r="C126" s="13" t="s">
        <v>21</v>
      </c>
      <c r="D126" s="13">
        <v>164</v>
      </c>
      <c r="E126" s="13">
        <v>220</v>
      </c>
      <c r="G126" s="28"/>
      <c r="H126" s="29">
        <f>E126+G125+G124</f>
        <v>2326.7200000000003</v>
      </c>
      <c r="I126" s="60">
        <v>2400</v>
      </c>
      <c r="J126" s="42">
        <v>70</v>
      </c>
      <c r="K126" s="58">
        <f>H126+J126-I126</f>
        <v>-3.2799999999997453</v>
      </c>
    </row>
    <row r="127" spans="1:11" ht="15.75">
      <c r="A127" s="8"/>
      <c r="B127" s="9"/>
      <c r="C127" s="9"/>
      <c r="D127" s="9"/>
      <c r="E127" s="9"/>
      <c r="F127" s="9"/>
      <c r="G127" s="10"/>
      <c r="H127" s="11"/>
      <c r="I127" s="40"/>
      <c r="J127" s="41"/>
      <c r="K127" s="53"/>
    </row>
    <row r="128" spans="1:11" ht="15.75">
      <c r="A128" s="12" t="s">
        <v>54</v>
      </c>
      <c r="B128" s="13" t="s">
        <v>15</v>
      </c>
      <c r="C128" s="13" t="s">
        <v>16</v>
      </c>
      <c r="D128" s="13">
        <v>146</v>
      </c>
      <c r="E128" s="13">
        <v>2100</v>
      </c>
      <c r="F128" s="13">
        <f t="shared" si="4"/>
        <v>2079</v>
      </c>
      <c r="G128" s="28">
        <f t="shared" si="5"/>
        <v>2328.48</v>
      </c>
      <c r="H128" s="29">
        <f>G128</f>
        <v>2328.48</v>
      </c>
      <c r="I128" s="60">
        <v>2352</v>
      </c>
      <c r="J128" s="42">
        <v>35</v>
      </c>
      <c r="K128" s="55">
        <f>H128+J128-I128</f>
        <v>11.480000000000018</v>
      </c>
    </row>
    <row r="129" spans="1:11" ht="15.75">
      <c r="A129" s="8"/>
      <c r="B129" s="9"/>
      <c r="C129" s="9"/>
      <c r="D129" s="9"/>
      <c r="E129" s="9"/>
      <c r="F129" s="9"/>
      <c r="G129" s="10"/>
      <c r="H129" s="11"/>
      <c r="I129" s="40"/>
      <c r="J129" s="41"/>
      <c r="K129" s="53"/>
    </row>
    <row r="130" spans="1:11" ht="15.75">
      <c r="A130" s="12" t="s">
        <v>55</v>
      </c>
      <c r="B130" s="13" t="s">
        <v>8</v>
      </c>
      <c r="C130" s="13" t="s">
        <v>13</v>
      </c>
      <c r="D130" s="13">
        <v>140</v>
      </c>
      <c r="E130" s="13">
        <v>800</v>
      </c>
      <c r="F130" s="13">
        <f t="shared" si="4"/>
        <v>792</v>
      </c>
      <c r="G130" s="28">
        <f t="shared" si="5"/>
        <v>887.0400000000001</v>
      </c>
      <c r="H130" s="29"/>
      <c r="I130" s="49"/>
      <c r="J130" s="42"/>
      <c r="K130" s="54"/>
    </row>
    <row r="131" spans="1:11" ht="15.75">
      <c r="A131" s="12" t="s">
        <v>55</v>
      </c>
      <c r="B131" s="13" t="s">
        <v>20</v>
      </c>
      <c r="C131" s="13" t="s">
        <v>38</v>
      </c>
      <c r="D131" s="13">
        <v>158</v>
      </c>
      <c r="E131" s="13">
        <v>1100</v>
      </c>
      <c r="F131" s="13">
        <f t="shared" si="4"/>
        <v>1089</v>
      </c>
      <c r="G131" s="28">
        <f t="shared" si="5"/>
        <v>1219.68</v>
      </c>
      <c r="H131" s="29">
        <f>G131+G130</f>
        <v>2106.7200000000003</v>
      </c>
      <c r="I131" s="60">
        <v>2128</v>
      </c>
      <c r="J131" s="42">
        <v>70</v>
      </c>
      <c r="K131" s="55">
        <f>H131+J131-I131</f>
        <v>48.720000000000255</v>
      </c>
    </row>
    <row r="132" spans="1:11" ht="15.75">
      <c r="A132" s="8"/>
      <c r="B132" s="9"/>
      <c r="C132" s="9"/>
      <c r="D132" s="9"/>
      <c r="E132" s="9"/>
      <c r="F132" s="9"/>
      <c r="G132" s="10"/>
      <c r="H132" s="11"/>
      <c r="I132" s="40"/>
      <c r="J132" s="41"/>
      <c r="K132" s="53"/>
    </row>
    <row r="133" spans="1:11" ht="15.75">
      <c r="A133" s="24" t="s">
        <v>104</v>
      </c>
      <c r="B133" s="13" t="s">
        <v>86</v>
      </c>
      <c r="C133" s="13" t="s">
        <v>87</v>
      </c>
      <c r="D133" s="13">
        <v>122</v>
      </c>
      <c r="E133" s="13">
        <v>700</v>
      </c>
      <c r="F133" s="13">
        <f t="shared" si="4"/>
        <v>693</v>
      </c>
      <c r="G133" s="28">
        <f t="shared" si="5"/>
        <v>776.1600000000001</v>
      </c>
      <c r="H133" s="29">
        <f>G133</f>
        <v>776.1600000000001</v>
      </c>
      <c r="I133" s="60">
        <v>784</v>
      </c>
      <c r="J133" s="42">
        <v>35</v>
      </c>
      <c r="K133" s="55">
        <f>H133+J133-I133</f>
        <v>27.160000000000082</v>
      </c>
    </row>
    <row r="134" spans="1:11" ht="15.75">
      <c r="A134" s="8"/>
      <c r="B134" s="9"/>
      <c r="C134" s="9"/>
      <c r="D134" s="9"/>
      <c r="E134" s="9"/>
      <c r="F134" s="9"/>
      <c r="G134" s="10"/>
      <c r="H134" s="11"/>
      <c r="I134" s="40"/>
      <c r="J134" s="41"/>
      <c r="K134" s="53"/>
    </row>
    <row r="135" spans="1:11" ht="15.75">
      <c r="A135" s="24" t="s">
        <v>56</v>
      </c>
      <c r="B135" s="13" t="s">
        <v>57</v>
      </c>
      <c r="C135" s="13" t="s">
        <v>58</v>
      </c>
      <c r="D135" s="13">
        <v>116</v>
      </c>
      <c r="E135" s="13">
        <v>2400</v>
      </c>
      <c r="F135" s="13">
        <f t="shared" si="4"/>
        <v>2376</v>
      </c>
      <c r="G135" s="28">
        <f t="shared" si="5"/>
        <v>2661.1200000000003</v>
      </c>
      <c r="H135" s="29">
        <f>G135</f>
        <v>2661.1200000000003</v>
      </c>
      <c r="I135" s="60">
        <v>2800</v>
      </c>
      <c r="J135" s="42">
        <v>35</v>
      </c>
      <c r="K135" s="58">
        <f>H135+J135-I135</f>
        <v>-103.87999999999965</v>
      </c>
    </row>
    <row r="136" spans="1:11" ht="15.75">
      <c r="A136" s="8"/>
      <c r="B136" s="9"/>
      <c r="C136" s="9"/>
      <c r="D136" s="9"/>
      <c r="E136" s="9"/>
      <c r="F136" s="9"/>
      <c r="G136" s="10"/>
      <c r="H136" s="11"/>
      <c r="I136" s="40"/>
      <c r="J136" s="41"/>
      <c r="K136" s="53"/>
    </row>
    <row r="137" spans="1:11" ht="15.75">
      <c r="A137" s="12" t="s">
        <v>105</v>
      </c>
      <c r="B137" s="13" t="s">
        <v>81</v>
      </c>
      <c r="C137" s="13" t="s">
        <v>82</v>
      </c>
      <c r="D137" s="13">
        <v>110</v>
      </c>
      <c r="E137" s="13">
        <v>1900</v>
      </c>
      <c r="F137" s="13">
        <f t="shared" si="4"/>
        <v>1881</v>
      </c>
      <c r="G137" s="28">
        <f t="shared" si="5"/>
        <v>2106.7200000000003</v>
      </c>
      <c r="H137" s="29">
        <f>G137</f>
        <v>2106.7200000000003</v>
      </c>
      <c r="I137" s="60">
        <v>2128</v>
      </c>
      <c r="J137" s="42">
        <v>35</v>
      </c>
      <c r="K137" s="55">
        <f>H137+J137-I137</f>
        <v>13.720000000000255</v>
      </c>
    </row>
    <row r="138" spans="1:11" ht="15.75">
      <c r="A138" s="8"/>
      <c r="B138" s="9"/>
      <c r="C138" s="9"/>
      <c r="D138" s="9"/>
      <c r="E138" s="9"/>
      <c r="F138" s="9"/>
      <c r="G138" s="10"/>
      <c r="H138" s="11"/>
      <c r="I138" s="40"/>
      <c r="J138" s="41"/>
      <c r="K138" s="53"/>
    </row>
    <row r="139" spans="1:11" ht="15.75">
      <c r="A139" s="12" t="s">
        <v>106</v>
      </c>
      <c r="B139" s="13" t="s">
        <v>96</v>
      </c>
      <c r="C139" s="13" t="s">
        <v>97</v>
      </c>
      <c r="D139" s="13">
        <v>134</v>
      </c>
      <c r="E139" s="13">
        <v>1100</v>
      </c>
      <c r="F139" s="13">
        <f t="shared" si="4"/>
        <v>1089</v>
      </c>
      <c r="G139" s="28">
        <f t="shared" si="5"/>
        <v>1219.68</v>
      </c>
      <c r="H139" s="29">
        <f>G139</f>
        <v>1219.68</v>
      </c>
      <c r="I139" s="60">
        <v>1232</v>
      </c>
      <c r="J139" s="42">
        <v>35</v>
      </c>
      <c r="K139" s="55">
        <f>H139+J139-I139</f>
        <v>22.680000000000064</v>
      </c>
    </row>
    <row r="140" spans="1:11" ht="15.75">
      <c r="A140" s="8"/>
      <c r="B140" s="9"/>
      <c r="C140" s="9"/>
      <c r="D140" s="9"/>
      <c r="E140" s="9"/>
      <c r="F140" s="9"/>
      <c r="G140" s="10"/>
      <c r="H140" s="11"/>
      <c r="I140" s="40"/>
      <c r="J140" s="41"/>
      <c r="K140" s="53"/>
    </row>
    <row r="141" spans="1:11" ht="15.75">
      <c r="A141" s="12" t="s">
        <v>107</v>
      </c>
      <c r="B141" s="13" t="s">
        <v>79</v>
      </c>
      <c r="C141" s="13" t="s">
        <v>9</v>
      </c>
      <c r="D141" s="13">
        <v>104</v>
      </c>
      <c r="E141" s="13">
        <v>700</v>
      </c>
      <c r="F141" s="13">
        <f t="shared" si="4"/>
        <v>693</v>
      </c>
      <c r="G141" s="28">
        <f t="shared" si="5"/>
        <v>776.1600000000001</v>
      </c>
      <c r="H141" s="29"/>
      <c r="I141" s="49"/>
      <c r="J141" s="42"/>
      <c r="K141" s="54"/>
    </row>
    <row r="142" spans="1:11" ht="15.75">
      <c r="A142" s="12" t="s">
        <v>107</v>
      </c>
      <c r="B142" s="13" t="s">
        <v>12</v>
      </c>
      <c r="C142" s="13" t="s">
        <v>28</v>
      </c>
      <c r="D142" s="13">
        <v>104</v>
      </c>
      <c r="E142" s="13">
        <v>500</v>
      </c>
      <c r="F142" s="13">
        <f t="shared" si="4"/>
        <v>495</v>
      </c>
      <c r="G142" s="28">
        <f t="shared" si="5"/>
        <v>554.4000000000001</v>
      </c>
      <c r="H142" s="29"/>
      <c r="I142" s="49"/>
      <c r="J142" s="42"/>
      <c r="K142" s="54"/>
    </row>
    <row r="143" spans="1:11" ht="15.75">
      <c r="A143" s="12" t="s">
        <v>107</v>
      </c>
      <c r="B143" s="13" t="s">
        <v>45</v>
      </c>
      <c r="C143" s="13" t="s">
        <v>46</v>
      </c>
      <c r="D143" s="13">
        <v>110</v>
      </c>
      <c r="E143" s="13">
        <v>700</v>
      </c>
      <c r="F143" s="13">
        <f t="shared" si="4"/>
        <v>693</v>
      </c>
      <c r="G143" s="28">
        <f t="shared" si="5"/>
        <v>776.1600000000001</v>
      </c>
      <c r="H143" s="29"/>
      <c r="I143" s="49"/>
      <c r="J143" s="42"/>
      <c r="K143" s="54"/>
    </row>
    <row r="144" spans="1:11" ht="15.75">
      <c r="A144" s="27" t="s">
        <v>23</v>
      </c>
      <c r="B144" s="20" t="s">
        <v>79</v>
      </c>
      <c r="C144" s="20" t="s">
        <v>9</v>
      </c>
      <c r="D144" s="20">
        <v>122</v>
      </c>
      <c r="E144" s="47">
        <v>140</v>
      </c>
      <c r="G144" s="28"/>
      <c r="H144" s="29"/>
      <c r="I144" s="49"/>
      <c r="J144" s="42"/>
      <c r="K144" s="54"/>
    </row>
    <row r="145" spans="1:11" ht="15.75">
      <c r="A145" s="27" t="s">
        <v>23</v>
      </c>
      <c r="B145" s="20" t="s">
        <v>12</v>
      </c>
      <c r="C145" s="20" t="s">
        <v>28</v>
      </c>
      <c r="D145" s="20">
        <v>122</v>
      </c>
      <c r="E145" s="47">
        <v>100</v>
      </c>
      <c r="G145" s="28"/>
      <c r="H145" s="29">
        <f>E145+E144+G143+G142+G141</f>
        <v>2346.7200000000003</v>
      </c>
      <c r="I145" s="60">
        <v>2368</v>
      </c>
      <c r="J145" s="42">
        <f>35*3</f>
        <v>105</v>
      </c>
      <c r="K145" s="58">
        <f>H145+J145-I145-E144-E145</f>
        <v>-156.27999999999975</v>
      </c>
    </row>
    <row r="146" spans="1:11" ht="15.75">
      <c r="A146" s="8"/>
      <c r="B146" s="9"/>
      <c r="C146" s="9"/>
      <c r="D146" s="9"/>
      <c r="E146" s="9"/>
      <c r="F146" s="9"/>
      <c r="G146" s="10"/>
      <c r="H146" s="11"/>
      <c r="I146" s="40"/>
      <c r="J146" s="41"/>
      <c r="K146" s="53"/>
    </row>
    <row r="147" spans="1:11" ht="15.75">
      <c r="A147" s="17" t="s">
        <v>59</v>
      </c>
      <c r="B147" s="13" t="s">
        <v>12</v>
      </c>
      <c r="C147" s="13" t="s">
        <v>11</v>
      </c>
      <c r="D147" s="13">
        <v>122</v>
      </c>
      <c r="E147" s="13">
        <v>500</v>
      </c>
      <c r="F147" s="13">
        <f t="shared" si="4"/>
        <v>495</v>
      </c>
      <c r="G147" s="28">
        <f t="shared" si="5"/>
        <v>554.4000000000001</v>
      </c>
      <c r="H147" s="29">
        <f>G147</f>
        <v>554.4000000000001</v>
      </c>
      <c r="I147" s="60">
        <v>560</v>
      </c>
      <c r="J147" s="42">
        <v>35</v>
      </c>
      <c r="K147" s="55">
        <f>H147+J147-I147</f>
        <v>29.40000000000009</v>
      </c>
    </row>
    <row r="148" spans="1:11" ht="15.75">
      <c r="A148" s="8"/>
      <c r="B148" s="9"/>
      <c r="C148" s="9"/>
      <c r="D148" s="9"/>
      <c r="E148" s="9"/>
      <c r="F148" s="9"/>
      <c r="G148" s="10"/>
      <c r="H148" s="11"/>
      <c r="I148" s="40"/>
      <c r="J148" s="41"/>
      <c r="K148" s="53"/>
    </row>
    <row r="149" spans="1:11" ht="15.75">
      <c r="A149" s="12" t="s">
        <v>108</v>
      </c>
      <c r="B149" s="13" t="s">
        <v>79</v>
      </c>
      <c r="C149" s="13" t="s">
        <v>9</v>
      </c>
      <c r="D149" s="13">
        <v>110</v>
      </c>
      <c r="E149" s="13">
        <v>700</v>
      </c>
      <c r="F149" s="13">
        <f t="shared" si="4"/>
        <v>693</v>
      </c>
      <c r="G149" s="28">
        <f t="shared" si="5"/>
        <v>776.1600000000001</v>
      </c>
      <c r="H149" s="29">
        <f>G149</f>
        <v>776.1600000000001</v>
      </c>
      <c r="I149" s="60">
        <v>784</v>
      </c>
      <c r="J149" s="42">
        <v>35</v>
      </c>
      <c r="K149" s="55">
        <f>H149+J149-I149</f>
        <v>27.160000000000082</v>
      </c>
    </row>
    <row r="150" spans="1:11" ht="15.75">
      <c r="A150" s="8"/>
      <c r="B150" s="9"/>
      <c r="C150" s="9"/>
      <c r="D150" s="9"/>
      <c r="E150" s="9"/>
      <c r="F150" s="9"/>
      <c r="G150" s="10"/>
      <c r="H150" s="11"/>
      <c r="I150" s="40"/>
      <c r="J150" s="41"/>
      <c r="K150" s="53"/>
    </row>
    <row r="151" spans="1:11" ht="15.75">
      <c r="A151" s="12" t="s">
        <v>109</v>
      </c>
      <c r="B151" s="13" t="s">
        <v>77</v>
      </c>
      <c r="C151" s="13" t="s">
        <v>85</v>
      </c>
      <c r="D151" s="13">
        <v>128</v>
      </c>
      <c r="E151" s="13">
        <v>1300</v>
      </c>
      <c r="F151" s="13">
        <f t="shared" si="4"/>
        <v>1287</v>
      </c>
      <c r="G151" s="28">
        <f t="shared" si="5"/>
        <v>1441.44</v>
      </c>
      <c r="H151" s="29">
        <f>G151</f>
        <v>1441.44</v>
      </c>
      <c r="I151" s="60">
        <v>1456</v>
      </c>
      <c r="J151" s="42">
        <v>35</v>
      </c>
      <c r="K151" s="55">
        <f>H151+J151-I151</f>
        <v>20.440000000000055</v>
      </c>
    </row>
    <row r="152" spans="1:11" ht="15.75">
      <c r="A152" s="8"/>
      <c r="B152" s="9"/>
      <c r="C152" s="9"/>
      <c r="D152" s="9"/>
      <c r="E152" s="9"/>
      <c r="F152" s="9"/>
      <c r="G152" s="10"/>
      <c r="H152" s="11"/>
      <c r="I152" s="40"/>
      <c r="J152" s="41"/>
      <c r="K152" s="53"/>
    </row>
    <row r="153" spans="1:11" ht="15.75">
      <c r="A153" s="12" t="s">
        <v>60</v>
      </c>
      <c r="B153" s="13" t="s">
        <v>8</v>
      </c>
      <c r="C153" s="13" t="s">
        <v>19</v>
      </c>
      <c r="D153" s="13">
        <v>140</v>
      </c>
      <c r="E153" s="13">
        <v>800</v>
      </c>
      <c r="F153" s="13">
        <f t="shared" si="4"/>
        <v>792</v>
      </c>
      <c r="G153" s="28">
        <f t="shared" si="5"/>
        <v>887.0400000000001</v>
      </c>
      <c r="H153" s="29">
        <f>G153</f>
        <v>887.0400000000001</v>
      </c>
      <c r="I153" s="60">
        <v>896</v>
      </c>
      <c r="J153" s="42">
        <v>35</v>
      </c>
      <c r="K153" s="55">
        <f>H153+J153-I153</f>
        <v>26.040000000000077</v>
      </c>
    </row>
    <row r="154" spans="1:11" ht="15.75">
      <c r="A154" s="8"/>
      <c r="B154" s="9"/>
      <c r="C154" s="9"/>
      <c r="D154" s="9"/>
      <c r="E154" s="9"/>
      <c r="F154" s="9"/>
      <c r="G154" s="10"/>
      <c r="H154" s="11"/>
      <c r="I154" s="40"/>
      <c r="J154" s="41"/>
      <c r="K154" s="53"/>
    </row>
    <row r="155" spans="1:11" ht="15.75">
      <c r="A155" s="12" t="s">
        <v>61</v>
      </c>
      <c r="B155" s="13" t="s">
        <v>20</v>
      </c>
      <c r="C155" s="13" t="s">
        <v>21</v>
      </c>
      <c r="D155" s="13">
        <v>158</v>
      </c>
      <c r="E155" s="13">
        <v>1100</v>
      </c>
      <c r="F155" s="13">
        <f aca="true" t="shared" si="6" ref="F155:F215">E155*0.99</f>
        <v>1089</v>
      </c>
      <c r="G155" s="28">
        <f t="shared" si="5"/>
        <v>1219.68</v>
      </c>
      <c r="H155" s="29"/>
      <c r="I155" s="49"/>
      <c r="J155" s="42"/>
      <c r="K155" s="54"/>
    </row>
    <row r="156" spans="1:11" ht="15.75">
      <c r="A156" s="16" t="s">
        <v>23</v>
      </c>
      <c r="B156" s="13" t="s">
        <v>20</v>
      </c>
      <c r="C156" s="13" t="s">
        <v>21</v>
      </c>
      <c r="D156" s="13">
        <v>164</v>
      </c>
      <c r="E156" s="13">
        <v>220</v>
      </c>
      <c r="G156" s="28"/>
      <c r="H156" s="29">
        <f>G155+E156</f>
        <v>1439.68</v>
      </c>
      <c r="I156" s="60">
        <v>1452</v>
      </c>
      <c r="J156" s="42">
        <v>35</v>
      </c>
      <c r="K156" s="55">
        <f>H156+J156-I156</f>
        <v>22.680000000000064</v>
      </c>
    </row>
    <row r="157" spans="1:11" ht="15.75">
      <c r="A157" s="8"/>
      <c r="B157" s="9"/>
      <c r="C157" s="9"/>
      <c r="D157" s="9"/>
      <c r="E157" s="9"/>
      <c r="F157" s="9"/>
      <c r="G157" s="10"/>
      <c r="H157" s="11"/>
      <c r="I157" s="40"/>
      <c r="J157" s="41"/>
      <c r="K157" s="53"/>
    </row>
    <row r="158" spans="1:11" ht="15.75">
      <c r="A158" s="12" t="s">
        <v>110</v>
      </c>
      <c r="B158" s="13" t="s">
        <v>96</v>
      </c>
      <c r="C158" s="13" t="s">
        <v>97</v>
      </c>
      <c r="D158" s="13">
        <v>146</v>
      </c>
      <c r="E158" s="13">
        <v>1100</v>
      </c>
      <c r="F158" s="13">
        <f t="shared" si="6"/>
        <v>1089</v>
      </c>
      <c r="G158" s="28">
        <f t="shared" si="5"/>
        <v>1219.68</v>
      </c>
      <c r="H158" s="29"/>
      <c r="I158" s="49"/>
      <c r="J158" s="42"/>
      <c r="K158" s="54"/>
    </row>
    <row r="159" spans="1:11" ht="15.75">
      <c r="A159" s="27" t="s">
        <v>23</v>
      </c>
      <c r="B159" s="13" t="s">
        <v>96</v>
      </c>
      <c r="C159" s="13" t="s">
        <v>97</v>
      </c>
      <c r="D159" s="13">
        <v>152</v>
      </c>
      <c r="E159" s="47">
        <v>200</v>
      </c>
      <c r="G159" s="28"/>
      <c r="H159" s="29">
        <f>E159+G158</f>
        <v>1419.68</v>
      </c>
      <c r="I159" s="60">
        <v>1432</v>
      </c>
      <c r="J159" s="42">
        <v>35</v>
      </c>
      <c r="K159" s="58">
        <f>H159+J159-I159-E159</f>
        <v>-177.31999999999994</v>
      </c>
    </row>
    <row r="160" spans="1:11" ht="15.75">
      <c r="A160" s="8"/>
      <c r="B160" s="9"/>
      <c r="C160" s="9"/>
      <c r="D160" s="9"/>
      <c r="E160" s="9"/>
      <c r="F160" s="9"/>
      <c r="G160" s="10"/>
      <c r="H160" s="11"/>
      <c r="I160" s="40"/>
      <c r="J160" s="41"/>
      <c r="K160" s="53"/>
    </row>
    <row r="161" spans="1:11" ht="15.75">
      <c r="A161" s="12" t="s">
        <v>62</v>
      </c>
      <c r="B161" s="13" t="s">
        <v>63</v>
      </c>
      <c r="C161" s="13" t="s">
        <v>64</v>
      </c>
      <c r="D161" s="13">
        <v>134</v>
      </c>
      <c r="E161" s="13">
        <v>1450</v>
      </c>
      <c r="F161" s="13">
        <f t="shared" si="6"/>
        <v>1435.5</v>
      </c>
      <c r="G161" s="28">
        <f aca="true" t="shared" si="7" ref="G161:G220">F161*1.12</f>
        <v>1607.7600000000002</v>
      </c>
      <c r="H161" s="29"/>
      <c r="I161" s="49"/>
      <c r="J161" s="42"/>
      <c r="K161" s="54"/>
    </row>
    <row r="162" spans="1:11" ht="15.75">
      <c r="A162" s="16" t="s">
        <v>23</v>
      </c>
      <c r="B162" s="13" t="s">
        <v>63</v>
      </c>
      <c r="C162" s="13" t="s">
        <v>64</v>
      </c>
      <c r="D162" s="13">
        <v>128</v>
      </c>
      <c r="E162" s="13">
        <v>480</v>
      </c>
      <c r="G162" s="28"/>
      <c r="H162" s="29">
        <f>G161+E162</f>
        <v>2087.76</v>
      </c>
      <c r="I162" s="60">
        <v>2104</v>
      </c>
      <c r="J162" s="42">
        <v>35</v>
      </c>
      <c r="K162" s="55">
        <f>H162+J162-I162</f>
        <v>18.76000000000022</v>
      </c>
    </row>
    <row r="163" spans="1:11" ht="15.75">
      <c r="A163" s="8"/>
      <c r="B163" s="9"/>
      <c r="C163" s="9"/>
      <c r="D163" s="9"/>
      <c r="E163" s="9"/>
      <c r="F163" s="9"/>
      <c r="G163" s="10"/>
      <c r="H163" s="11"/>
      <c r="I163" s="40"/>
      <c r="J163" s="41"/>
      <c r="K163" s="53"/>
    </row>
    <row r="164" spans="1:11" ht="15.75">
      <c r="A164" s="12" t="s">
        <v>65</v>
      </c>
      <c r="B164" s="13" t="s">
        <v>63</v>
      </c>
      <c r="C164" s="13" t="s">
        <v>64</v>
      </c>
      <c r="D164" s="13">
        <v>140</v>
      </c>
      <c r="E164" s="13">
        <v>1450</v>
      </c>
      <c r="F164" s="13">
        <f t="shared" si="6"/>
        <v>1435.5</v>
      </c>
      <c r="G164" s="28">
        <f t="shared" si="7"/>
        <v>1607.7600000000002</v>
      </c>
      <c r="H164" s="29"/>
      <c r="I164" s="49"/>
      <c r="J164" s="42"/>
      <c r="K164" s="54"/>
    </row>
    <row r="165" spans="1:11" ht="15.75">
      <c r="A165" s="16" t="s">
        <v>23</v>
      </c>
      <c r="B165" s="13" t="s">
        <v>63</v>
      </c>
      <c r="C165" s="13" t="s">
        <v>64</v>
      </c>
      <c r="D165" s="13">
        <v>128</v>
      </c>
      <c r="E165" s="13">
        <v>480</v>
      </c>
      <c r="G165" s="28"/>
      <c r="H165" s="29">
        <f>G164+E165</f>
        <v>2087.76</v>
      </c>
      <c r="I165" s="60">
        <v>2104</v>
      </c>
      <c r="J165" s="42">
        <v>35</v>
      </c>
      <c r="K165" s="55">
        <f>H165+J165-I165</f>
        <v>18.76000000000022</v>
      </c>
    </row>
    <row r="166" spans="1:11" ht="15.75">
      <c r="A166" s="8"/>
      <c r="B166" s="9"/>
      <c r="C166" s="9"/>
      <c r="D166" s="9"/>
      <c r="E166" s="9"/>
      <c r="F166" s="9"/>
      <c r="G166" s="10"/>
      <c r="H166" s="11"/>
      <c r="I166" s="40"/>
      <c r="J166" s="41"/>
      <c r="K166" s="53"/>
    </row>
    <row r="167" spans="1:11" ht="15.75">
      <c r="A167" s="12" t="s">
        <v>66</v>
      </c>
      <c r="B167" s="13" t="s">
        <v>12</v>
      </c>
      <c r="C167" s="13" t="s">
        <v>13</v>
      </c>
      <c r="D167" s="13">
        <v>110</v>
      </c>
      <c r="E167" s="13">
        <v>500</v>
      </c>
      <c r="F167" s="13">
        <f t="shared" si="6"/>
        <v>495</v>
      </c>
      <c r="G167" s="28">
        <f t="shared" si="7"/>
        <v>554.4000000000001</v>
      </c>
      <c r="H167" s="29"/>
      <c r="I167" s="49"/>
      <c r="J167" s="42"/>
      <c r="K167" s="54"/>
    </row>
    <row r="168" spans="1:11" ht="15.75">
      <c r="A168" s="12" t="s">
        <v>66</v>
      </c>
      <c r="B168" s="13" t="s">
        <v>79</v>
      </c>
      <c r="C168" s="13" t="s">
        <v>19</v>
      </c>
      <c r="D168" s="13">
        <v>116</v>
      </c>
      <c r="E168" s="13">
        <v>700</v>
      </c>
      <c r="F168" s="13">
        <f t="shared" si="6"/>
        <v>693</v>
      </c>
      <c r="G168" s="28">
        <f t="shared" si="7"/>
        <v>776.1600000000001</v>
      </c>
      <c r="H168" s="29"/>
      <c r="I168" s="49"/>
      <c r="J168" s="42"/>
      <c r="K168" s="54"/>
    </row>
    <row r="169" spans="1:11" ht="15.75">
      <c r="A169" s="12" t="s">
        <v>66</v>
      </c>
      <c r="B169" s="13" t="s">
        <v>12</v>
      </c>
      <c r="C169" s="13" t="s">
        <v>28</v>
      </c>
      <c r="D169" s="13">
        <v>110</v>
      </c>
      <c r="E169" s="13">
        <v>500</v>
      </c>
      <c r="F169" s="13">
        <f t="shared" si="6"/>
        <v>495</v>
      </c>
      <c r="G169" s="28">
        <f t="shared" si="7"/>
        <v>554.4000000000001</v>
      </c>
      <c r="H169" s="29"/>
      <c r="I169" s="60">
        <v>560</v>
      </c>
      <c r="J169" s="42"/>
      <c r="K169" s="54"/>
    </row>
    <row r="170" spans="1:11" ht="15.75">
      <c r="A170" s="12" t="s">
        <v>66</v>
      </c>
      <c r="B170" s="13" t="s">
        <v>30</v>
      </c>
      <c r="C170" s="13" t="s">
        <v>31</v>
      </c>
      <c r="D170" s="13">
        <v>128</v>
      </c>
      <c r="E170" s="13">
        <v>500</v>
      </c>
      <c r="F170" s="13">
        <f t="shared" si="6"/>
        <v>495</v>
      </c>
      <c r="G170" s="28">
        <f t="shared" si="7"/>
        <v>554.4000000000001</v>
      </c>
      <c r="H170" s="29"/>
      <c r="I170" s="60">
        <v>1199</v>
      </c>
      <c r="J170" s="42"/>
      <c r="K170" s="54"/>
    </row>
    <row r="171" spans="1:11" ht="15.75">
      <c r="A171" s="27" t="s">
        <v>23</v>
      </c>
      <c r="B171" s="20" t="s">
        <v>12</v>
      </c>
      <c r="C171" s="20" t="s">
        <v>28</v>
      </c>
      <c r="D171" s="20">
        <v>122</v>
      </c>
      <c r="E171" s="47">
        <v>100</v>
      </c>
      <c r="G171" s="28"/>
      <c r="H171" s="29">
        <f>E171+G170+G169+G168+G167</f>
        <v>2539.3600000000006</v>
      </c>
      <c r="I171" s="60">
        <v>805</v>
      </c>
      <c r="J171" s="42">
        <f>35*4</f>
        <v>140</v>
      </c>
      <c r="K171" s="55">
        <f>H171+J171-I169-I170-I171-E171</f>
        <v>15.360000000000582</v>
      </c>
    </row>
    <row r="172" spans="1:11" ht="15.75">
      <c r="A172" s="8"/>
      <c r="B172" s="9"/>
      <c r="C172" s="9"/>
      <c r="D172" s="9"/>
      <c r="E172" s="9"/>
      <c r="F172" s="9"/>
      <c r="G172" s="10"/>
      <c r="H172" s="11"/>
      <c r="I172" s="40"/>
      <c r="J172" s="41"/>
      <c r="K172" s="53"/>
    </row>
    <row r="173" spans="1:11" ht="15.75">
      <c r="A173" s="12" t="s">
        <v>67</v>
      </c>
      <c r="B173" s="13" t="s">
        <v>30</v>
      </c>
      <c r="C173" s="13" t="s">
        <v>31</v>
      </c>
      <c r="D173" s="13">
        <v>104</v>
      </c>
      <c r="E173" s="13">
        <v>500</v>
      </c>
      <c r="F173" s="13">
        <f t="shared" si="6"/>
        <v>495</v>
      </c>
      <c r="G173" s="28">
        <f t="shared" si="7"/>
        <v>554.4000000000001</v>
      </c>
      <c r="H173" s="29"/>
      <c r="I173" s="49"/>
      <c r="J173" s="42"/>
      <c r="K173" s="54"/>
    </row>
    <row r="174" spans="1:11" ht="15.75">
      <c r="A174" s="12" t="s">
        <v>67</v>
      </c>
      <c r="B174" s="13" t="s">
        <v>30</v>
      </c>
      <c r="C174" s="13" t="s">
        <v>31</v>
      </c>
      <c r="D174" s="13">
        <v>110</v>
      </c>
      <c r="E174" s="13">
        <v>500</v>
      </c>
      <c r="F174" s="13">
        <f t="shared" si="6"/>
        <v>495</v>
      </c>
      <c r="G174" s="28">
        <f t="shared" si="7"/>
        <v>554.4000000000001</v>
      </c>
      <c r="H174" s="29">
        <f>G173+G174</f>
        <v>1108.8000000000002</v>
      </c>
      <c r="I174" s="60">
        <v>1120</v>
      </c>
      <c r="J174" s="42">
        <v>70</v>
      </c>
      <c r="K174" s="55">
        <f>H174+J174-I174</f>
        <v>58.80000000000018</v>
      </c>
    </row>
    <row r="175" spans="1:11" ht="15.75">
      <c r="A175" s="8"/>
      <c r="B175" s="9"/>
      <c r="C175" s="9"/>
      <c r="D175" s="9"/>
      <c r="E175" s="9"/>
      <c r="F175" s="9"/>
      <c r="G175" s="10"/>
      <c r="H175" s="11"/>
      <c r="I175" s="40"/>
      <c r="J175" s="41"/>
      <c r="K175" s="53"/>
    </row>
    <row r="176" spans="1:11" ht="15.75">
      <c r="A176" s="12" t="s">
        <v>111</v>
      </c>
      <c r="B176" s="13" t="s">
        <v>96</v>
      </c>
      <c r="C176" s="13" t="s">
        <v>97</v>
      </c>
      <c r="D176" s="13">
        <v>164</v>
      </c>
      <c r="E176" s="13">
        <v>1100</v>
      </c>
      <c r="F176" s="13">
        <f t="shared" si="6"/>
        <v>1089</v>
      </c>
      <c r="G176" s="28">
        <f t="shared" si="7"/>
        <v>1219.68</v>
      </c>
      <c r="H176" s="29"/>
      <c r="I176" s="49"/>
      <c r="J176" s="42"/>
      <c r="K176" s="54"/>
    </row>
    <row r="177" spans="1:11" ht="15.75">
      <c r="A177" s="27" t="s">
        <v>23</v>
      </c>
      <c r="B177" s="13" t="s">
        <v>96</v>
      </c>
      <c r="C177" s="13" t="s">
        <v>97</v>
      </c>
      <c r="D177" s="13">
        <v>152</v>
      </c>
      <c r="E177" s="47">
        <v>200</v>
      </c>
      <c r="G177" s="28"/>
      <c r="H177" s="29">
        <f>E177+G176</f>
        <v>1419.68</v>
      </c>
      <c r="I177" s="60">
        <v>1432</v>
      </c>
      <c r="J177" s="42">
        <v>35</v>
      </c>
      <c r="K177" s="58">
        <f>H177+J177-I177-E177</f>
        <v>-177.31999999999994</v>
      </c>
    </row>
    <row r="178" spans="1:11" ht="15.75">
      <c r="A178" s="8"/>
      <c r="B178" s="9"/>
      <c r="C178" s="9"/>
      <c r="D178" s="9"/>
      <c r="E178" s="9"/>
      <c r="F178" s="9"/>
      <c r="G178" s="10"/>
      <c r="H178" s="11"/>
      <c r="I178" s="40"/>
      <c r="J178" s="41"/>
      <c r="K178" s="53"/>
    </row>
    <row r="179" spans="1:11" ht="15.75">
      <c r="A179" s="12" t="s">
        <v>112</v>
      </c>
      <c r="B179" s="13" t="s">
        <v>45</v>
      </c>
      <c r="C179" s="13" t="s">
        <v>46</v>
      </c>
      <c r="D179" s="13">
        <v>128</v>
      </c>
      <c r="E179" s="13">
        <v>700</v>
      </c>
      <c r="F179" s="13">
        <f t="shared" si="6"/>
        <v>693</v>
      </c>
      <c r="G179" s="28">
        <f t="shared" si="7"/>
        <v>776.1600000000001</v>
      </c>
      <c r="H179" s="29">
        <f>G179</f>
        <v>776.1600000000001</v>
      </c>
      <c r="I179" s="60">
        <v>784</v>
      </c>
      <c r="J179" s="42">
        <v>35</v>
      </c>
      <c r="K179" s="55">
        <f>H179+J179-I179</f>
        <v>27.160000000000082</v>
      </c>
    </row>
    <row r="180" spans="1:11" ht="15.75">
      <c r="A180" s="8"/>
      <c r="B180" s="9"/>
      <c r="C180" s="9"/>
      <c r="D180" s="9"/>
      <c r="E180" s="9"/>
      <c r="F180" s="9"/>
      <c r="G180" s="10"/>
      <c r="H180" s="11"/>
      <c r="I180" s="40"/>
      <c r="J180" s="41"/>
      <c r="K180" s="53"/>
    </row>
    <row r="181" spans="1:11" ht="15.75">
      <c r="A181" s="12" t="s">
        <v>113</v>
      </c>
      <c r="B181" s="13" t="s">
        <v>79</v>
      </c>
      <c r="C181" s="13" t="s">
        <v>9</v>
      </c>
      <c r="D181" s="13">
        <v>116</v>
      </c>
      <c r="E181" s="13">
        <v>700</v>
      </c>
      <c r="F181" s="13">
        <f t="shared" si="6"/>
        <v>693</v>
      </c>
      <c r="G181" s="28">
        <f t="shared" si="7"/>
        <v>776.1600000000001</v>
      </c>
      <c r="H181" s="29"/>
      <c r="I181" s="49"/>
      <c r="J181" s="42"/>
      <c r="K181" s="54"/>
    </row>
    <row r="182" spans="1:11" ht="15.75">
      <c r="A182" s="12" t="s">
        <v>113</v>
      </c>
      <c r="B182" s="13" t="s">
        <v>12</v>
      </c>
      <c r="C182" s="13" t="s">
        <v>28</v>
      </c>
      <c r="D182" s="13">
        <v>116</v>
      </c>
      <c r="E182" s="13">
        <v>500</v>
      </c>
      <c r="F182" s="13">
        <f t="shared" si="6"/>
        <v>495</v>
      </c>
      <c r="G182" s="28">
        <f t="shared" si="7"/>
        <v>554.4000000000001</v>
      </c>
      <c r="H182" s="29"/>
      <c r="I182" s="49"/>
      <c r="J182" s="42"/>
      <c r="K182" s="54"/>
    </row>
    <row r="183" spans="1:11" ht="15.75">
      <c r="A183" s="12" t="s">
        <v>113</v>
      </c>
      <c r="B183" s="13" t="s">
        <v>45</v>
      </c>
      <c r="C183" s="13" t="s">
        <v>46</v>
      </c>
      <c r="D183" s="13">
        <v>116</v>
      </c>
      <c r="E183" s="13">
        <v>700</v>
      </c>
      <c r="F183" s="13">
        <f t="shared" si="6"/>
        <v>693</v>
      </c>
      <c r="G183" s="28">
        <f t="shared" si="7"/>
        <v>776.1600000000001</v>
      </c>
      <c r="H183" s="29"/>
      <c r="I183" s="49"/>
      <c r="J183" s="42"/>
      <c r="K183" s="54"/>
    </row>
    <row r="184" spans="1:11" ht="15.75">
      <c r="A184" s="27" t="s">
        <v>23</v>
      </c>
      <c r="B184" s="20" t="s">
        <v>79</v>
      </c>
      <c r="C184" s="20" t="s">
        <v>9</v>
      </c>
      <c r="D184" s="20">
        <v>122</v>
      </c>
      <c r="E184" s="47">
        <v>140</v>
      </c>
      <c r="G184" s="28"/>
      <c r="H184" s="29"/>
      <c r="I184" s="49"/>
      <c r="J184" s="42"/>
      <c r="K184" s="54"/>
    </row>
    <row r="185" spans="1:11" ht="15.75">
      <c r="A185" s="27" t="s">
        <v>23</v>
      </c>
      <c r="B185" s="20" t="s">
        <v>12</v>
      </c>
      <c r="C185" s="20" t="s">
        <v>28</v>
      </c>
      <c r="D185" s="20">
        <v>122</v>
      </c>
      <c r="E185" s="47">
        <v>100</v>
      </c>
      <c r="G185" s="28"/>
      <c r="H185" s="29">
        <f>E185+E184+G183+G182+G181</f>
        <v>2346.7200000000003</v>
      </c>
      <c r="I185" s="60">
        <v>2368</v>
      </c>
      <c r="J185" s="42">
        <f>35*3</f>
        <v>105</v>
      </c>
      <c r="K185" s="58">
        <f>H185+J185-I185-E184-E185</f>
        <v>-156.27999999999975</v>
      </c>
    </row>
    <row r="186" spans="1:11" ht="15.75">
      <c r="A186" s="8"/>
      <c r="B186" s="9"/>
      <c r="C186" s="9"/>
      <c r="D186" s="9"/>
      <c r="E186" s="9"/>
      <c r="F186" s="9"/>
      <c r="G186" s="10"/>
      <c r="H186" s="11"/>
      <c r="I186" s="40"/>
      <c r="J186" s="41"/>
      <c r="K186" s="53"/>
    </row>
    <row r="187" spans="1:11" ht="15.75">
      <c r="A187" s="18" t="s">
        <v>68</v>
      </c>
      <c r="B187" s="13" t="s">
        <v>12</v>
      </c>
      <c r="C187" s="13" t="s">
        <v>11</v>
      </c>
      <c r="D187" s="13">
        <v>104</v>
      </c>
      <c r="E187" s="13">
        <v>500</v>
      </c>
      <c r="F187" s="13">
        <f t="shared" si="6"/>
        <v>495</v>
      </c>
      <c r="G187" s="28">
        <f t="shared" si="7"/>
        <v>554.4000000000001</v>
      </c>
      <c r="H187" s="29"/>
      <c r="I187" s="49"/>
      <c r="J187" s="42"/>
      <c r="K187" s="54"/>
    </row>
    <row r="188" spans="1:11" ht="15.75">
      <c r="A188" s="12" t="s">
        <v>68</v>
      </c>
      <c r="B188" s="13" t="s">
        <v>45</v>
      </c>
      <c r="C188" s="13" t="s">
        <v>46</v>
      </c>
      <c r="D188" s="13">
        <v>110</v>
      </c>
      <c r="E188" s="13">
        <v>700</v>
      </c>
      <c r="F188" s="13">
        <f t="shared" si="6"/>
        <v>693</v>
      </c>
      <c r="G188" s="28">
        <f t="shared" si="7"/>
        <v>776.1600000000001</v>
      </c>
      <c r="H188" s="29"/>
      <c r="I188" s="49"/>
      <c r="J188" s="42"/>
      <c r="K188" s="54"/>
    </row>
    <row r="189" spans="1:11" ht="15.75">
      <c r="A189" s="12" t="s">
        <v>68</v>
      </c>
      <c r="B189" s="13" t="s">
        <v>57</v>
      </c>
      <c r="C189" s="13" t="s">
        <v>58</v>
      </c>
      <c r="D189" s="13">
        <v>104</v>
      </c>
      <c r="E189" s="13">
        <v>2400</v>
      </c>
      <c r="F189" s="13">
        <f t="shared" si="6"/>
        <v>2376</v>
      </c>
      <c r="G189" s="28">
        <f t="shared" si="7"/>
        <v>2661.1200000000003</v>
      </c>
      <c r="H189" s="29"/>
      <c r="I189" s="49"/>
      <c r="J189" s="42"/>
      <c r="K189" s="54"/>
    </row>
    <row r="190" spans="1:11" ht="15.75">
      <c r="A190" s="12" t="s">
        <v>68</v>
      </c>
      <c r="B190" s="13" t="s">
        <v>30</v>
      </c>
      <c r="C190" s="13" t="s">
        <v>31</v>
      </c>
      <c r="D190" s="13">
        <v>104</v>
      </c>
      <c r="E190" s="13">
        <v>500</v>
      </c>
      <c r="F190" s="13">
        <f t="shared" si="6"/>
        <v>495</v>
      </c>
      <c r="G190" s="28">
        <f t="shared" si="7"/>
        <v>554.4000000000001</v>
      </c>
      <c r="H190" s="29">
        <f>G190+G189+G188+G187</f>
        <v>4546.08</v>
      </c>
      <c r="I190" s="60">
        <v>4592</v>
      </c>
      <c r="J190" s="42">
        <f>35*4</f>
        <v>140</v>
      </c>
      <c r="K190" s="55">
        <f>H190+J190-I190</f>
        <v>94.07999999999993</v>
      </c>
    </row>
    <row r="191" spans="1:11" ht="15.75">
      <c r="A191" s="8"/>
      <c r="B191" s="9"/>
      <c r="C191" s="9"/>
      <c r="D191" s="9"/>
      <c r="E191" s="9"/>
      <c r="F191" s="9"/>
      <c r="G191" s="10"/>
      <c r="H191" s="11"/>
      <c r="I191" s="40"/>
      <c r="J191" s="41"/>
      <c r="K191" s="53"/>
    </row>
    <row r="192" spans="1:11" ht="15.75">
      <c r="A192" s="12" t="s">
        <v>69</v>
      </c>
      <c r="B192" s="13" t="s">
        <v>57</v>
      </c>
      <c r="C192" s="13" t="s">
        <v>58</v>
      </c>
      <c r="D192" s="13">
        <v>110</v>
      </c>
      <c r="E192" s="13">
        <v>2400</v>
      </c>
      <c r="F192" s="13">
        <f t="shared" si="6"/>
        <v>2376</v>
      </c>
      <c r="G192" s="28">
        <f t="shared" si="7"/>
        <v>2661.1200000000003</v>
      </c>
      <c r="H192" s="29">
        <f>G192</f>
        <v>2661.1200000000003</v>
      </c>
      <c r="I192" s="60">
        <v>2688</v>
      </c>
      <c r="J192" s="42">
        <v>35</v>
      </c>
      <c r="K192" s="55">
        <f>J192+H192-I192</f>
        <v>8.120000000000346</v>
      </c>
    </row>
    <row r="193" spans="1:11" ht="15.75">
      <c r="A193" s="8"/>
      <c r="B193" s="9"/>
      <c r="C193" s="9"/>
      <c r="D193" s="9"/>
      <c r="E193" s="9"/>
      <c r="F193" s="9"/>
      <c r="G193" s="10"/>
      <c r="H193" s="11"/>
      <c r="I193" s="40"/>
      <c r="J193" s="41"/>
      <c r="K193" s="53"/>
    </row>
    <row r="194" spans="1:11" ht="15.75">
      <c r="A194" s="12" t="s">
        <v>114</v>
      </c>
      <c r="B194" s="13" t="s">
        <v>79</v>
      </c>
      <c r="C194" s="13" t="s">
        <v>19</v>
      </c>
      <c r="D194" s="13">
        <v>122</v>
      </c>
      <c r="E194" s="13">
        <v>700</v>
      </c>
      <c r="F194" s="13">
        <f t="shared" si="6"/>
        <v>693</v>
      </c>
      <c r="G194" s="28">
        <f t="shared" si="7"/>
        <v>776.1600000000001</v>
      </c>
      <c r="H194" s="29">
        <f>G194</f>
        <v>776.1600000000001</v>
      </c>
      <c r="I194" s="60">
        <v>784</v>
      </c>
      <c r="J194" s="42">
        <v>35</v>
      </c>
      <c r="K194" s="55">
        <f>H194+J194-I194</f>
        <v>27.160000000000082</v>
      </c>
    </row>
    <row r="195" spans="1:11" ht="15.75">
      <c r="A195" s="8"/>
      <c r="B195" s="9"/>
      <c r="C195" s="9"/>
      <c r="D195" s="9"/>
      <c r="E195" s="9"/>
      <c r="F195" s="9"/>
      <c r="G195" s="10"/>
      <c r="H195" s="11"/>
      <c r="I195" s="40"/>
      <c r="J195" s="41"/>
      <c r="K195" s="53"/>
    </row>
    <row r="196" spans="1:11" ht="15.75">
      <c r="A196" s="12" t="s">
        <v>70</v>
      </c>
      <c r="B196" s="13" t="s">
        <v>33</v>
      </c>
      <c r="C196" s="13" t="s">
        <v>34</v>
      </c>
      <c r="D196" s="13">
        <v>98</v>
      </c>
      <c r="E196" s="13">
        <v>2700</v>
      </c>
      <c r="F196" s="13">
        <f t="shared" si="6"/>
        <v>2673</v>
      </c>
      <c r="G196" s="28">
        <f t="shared" si="7"/>
        <v>2993.76</v>
      </c>
      <c r="H196" s="29"/>
      <c r="I196" s="49"/>
      <c r="J196" s="42"/>
      <c r="K196" s="54"/>
    </row>
    <row r="197" spans="1:11" ht="15.75">
      <c r="A197" s="16" t="s">
        <v>23</v>
      </c>
      <c r="B197" s="13" t="s">
        <v>33</v>
      </c>
      <c r="C197" s="13" t="s">
        <v>34</v>
      </c>
      <c r="D197" s="13">
        <v>86</v>
      </c>
      <c r="E197" s="13">
        <v>450</v>
      </c>
      <c r="G197" s="28"/>
      <c r="H197" s="29">
        <f>G196+E197</f>
        <v>3443.76</v>
      </c>
      <c r="I197" s="60">
        <v>3474</v>
      </c>
      <c r="J197" s="42">
        <v>35</v>
      </c>
      <c r="K197" s="55">
        <f>H197+J197-I197</f>
        <v>4.760000000000218</v>
      </c>
    </row>
    <row r="198" spans="1:11" ht="15.75">
      <c r="A198" s="8"/>
      <c r="B198" s="9"/>
      <c r="C198" s="9"/>
      <c r="D198" s="9"/>
      <c r="E198" s="9"/>
      <c r="F198" s="9"/>
      <c r="G198" s="10"/>
      <c r="H198" s="11"/>
      <c r="I198" s="40"/>
      <c r="J198" s="41"/>
      <c r="K198" s="53"/>
    </row>
    <row r="199" spans="1:11" ht="15.75">
      <c r="A199" s="12" t="s">
        <v>71</v>
      </c>
      <c r="B199" s="13" t="s">
        <v>33</v>
      </c>
      <c r="C199" s="13" t="s">
        <v>34</v>
      </c>
      <c r="D199" s="13">
        <v>104</v>
      </c>
      <c r="E199" s="13">
        <v>2700</v>
      </c>
      <c r="F199" s="13">
        <f t="shared" si="6"/>
        <v>2673</v>
      </c>
      <c r="G199" s="28">
        <f t="shared" si="7"/>
        <v>2993.76</v>
      </c>
      <c r="H199" s="29"/>
      <c r="I199" s="49"/>
      <c r="J199" s="42"/>
      <c r="K199" s="54"/>
    </row>
    <row r="200" spans="1:11" ht="15.75">
      <c r="A200" s="16" t="s">
        <v>23</v>
      </c>
      <c r="B200" s="13" t="s">
        <v>33</v>
      </c>
      <c r="C200" s="13" t="s">
        <v>34</v>
      </c>
      <c r="D200" s="13">
        <v>86</v>
      </c>
      <c r="E200" s="13">
        <v>450</v>
      </c>
      <c r="G200" s="28"/>
      <c r="H200" s="29">
        <f>G199+E200</f>
        <v>3443.76</v>
      </c>
      <c r="I200" s="60">
        <v>3474</v>
      </c>
      <c r="J200" s="42">
        <v>35</v>
      </c>
      <c r="K200" s="55">
        <f>H200+J200-I200</f>
        <v>4.760000000000218</v>
      </c>
    </row>
    <row r="201" spans="1:11" ht="15.75">
      <c r="A201" s="8"/>
      <c r="B201" s="9"/>
      <c r="C201" s="9"/>
      <c r="D201" s="9"/>
      <c r="E201" s="9"/>
      <c r="F201" s="9"/>
      <c r="G201" s="10"/>
      <c r="H201" s="11"/>
      <c r="I201" s="40"/>
      <c r="J201" s="41"/>
      <c r="K201" s="53"/>
    </row>
    <row r="202" spans="1:11" ht="15.75">
      <c r="A202" s="12" t="s">
        <v>72</v>
      </c>
      <c r="B202" s="13" t="s">
        <v>33</v>
      </c>
      <c r="C202" s="13" t="s">
        <v>34</v>
      </c>
      <c r="D202" s="13">
        <v>110</v>
      </c>
      <c r="E202" s="13">
        <v>2700</v>
      </c>
      <c r="F202" s="13">
        <f t="shared" si="6"/>
        <v>2673</v>
      </c>
      <c r="G202" s="28">
        <f t="shared" si="7"/>
        <v>2993.76</v>
      </c>
      <c r="H202" s="29"/>
      <c r="I202" s="49"/>
      <c r="J202" s="42"/>
      <c r="K202" s="54"/>
    </row>
    <row r="203" spans="1:11" ht="15.75">
      <c r="A203" s="16" t="s">
        <v>23</v>
      </c>
      <c r="B203" s="13" t="s">
        <v>33</v>
      </c>
      <c r="C203" s="13" t="s">
        <v>34</v>
      </c>
      <c r="D203" s="13">
        <v>86</v>
      </c>
      <c r="E203" s="13">
        <v>450</v>
      </c>
      <c r="G203" s="28"/>
      <c r="H203" s="29">
        <f>G202+E203</f>
        <v>3443.76</v>
      </c>
      <c r="I203" s="60">
        <v>3537</v>
      </c>
      <c r="J203" s="42">
        <v>35</v>
      </c>
      <c r="K203" s="58">
        <f>H203+J203-I203</f>
        <v>-58.23999999999978</v>
      </c>
    </row>
    <row r="204" spans="1:11" ht="15.75">
      <c r="A204" s="8"/>
      <c r="B204" s="9"/>
      <c r="C204" s="9"/>
      <c r="D204" s="9"/>
      <c r="E204" s="9"/>
      <c r="F204" s="9"/>
      <c r="G204" s="10"/>
      <c r="H204" s="11"/>
      <c r="I204" s="40"/>
      <c r="J204" s="41"/>
      <c r="K204" s="53"/>
    </row>
    <row r="205" spans="1:11" ht="15.75">
      <c r="A205" s="12" t="s">
        <v>73</v>
      </c>
      <c r="B205" s="13" t="s">
        <v>15</v>
      </c>
      <c r="C205" s="13" t="s">
        <v>22</v>
      </c>
      <c r="D205" s="13">
        <v>140</v>
      </c>
      <c r="E205" s="13">
        <v>2100</v>
      </c>
      <c r="F205" s="13">
        <f t="shared" si="6"/>
        <v>2079</v>
      </c>
      <c r="G205" s="28">
        <f t="shared" si="7"/>
        <v>2328.48</v>
      </c>
      <c r="H205" s="29"/>
      <c r="I205" s="49"/>
      <c r="J205" s="42"/>
      <c r="K205" s="54"/>
    </row>
    <row r="206" spans="1:11" ht="15.75">
      <c r="A206" s="12" t="s">
        <v>73</v>
      </c>
      <c r="B206" s="13" t="s">
        <v>77</v>
      </c>
      <c r="C206" s="13" t="s">
        <v>78</v>
      </c>
      <c r="D206" s="13">
        <v>128</v>
      </c>
      <c r="E206" s="13">
        <v>1300</v>
      </c>
      <c r="F206" s="13">
        <f t="shared" si="6"/>
        <v>1287</v>
      </c>
      <c r="G206" s="28">
        <f t="shared" si="7"/>
        <v>1441.44</v>
      </c>
      <c r="H206" s="29"/>
      <c r="I206" s="49"/>
      <c r="J206" s="42"/>
      <c r="K206" s="54"/>
    </row>
    <row r="207" spans="1:11" ht="15.75">
      <c r="A207" s="12" t="s">
        <v>73</v>
      </c>
      <c r="B207" s="13" t="s">
        <v>8</v>
      </c>
      <c r="C207" s="13" t="s">
        <v>13</v>
      </c>
      <c r="D207" s="13">
        <v>134</v>
      </c>
      <c r="E207" s="13">
        <v>800</v>
      </c>
      <c r="F207" s="13">
        <f t="shared" si="6"/>
        <v>792</v>
      </c>
      <c r="G207" s="28">
        <f t="shared" si="7"/>
        <v>887.0400000000001</v>
      </c>
      <c r="H207" s="29"/>
      <c r="I207" s="49"/>
      <c r="J207" s="42"/>
      <c r="K207" s="54"/>
    </row>
    <row r="208" spans="1:11" ht="15.75">
      <c r="A208" s="17" t="s">
        <v>73</v>
      </c>
      <c r="B208" s="13" t="s">
        <v>27</v>
      </c>
      <c r="C208" s="13" t="s">
        <v>28</v>
      </c>
      <c r="D208" s="13">
        <v>134</v>
      </c>
      <c r="E208" s="13">
        <v>700</v>
      </c>
      <c r="F208" s="13">
        <f t="shared" si="6"/>
        <v>693</v>
      </c>
      <c r="G208" s="28">
        <f t="shared" si="7"/>
        <v>776.1600000000001</v>
      </c>
      <c r="H208" s="29"/>
      <c r="I208" s="60">
        <v>2352</v>
      </c>
      <c r="J208" s="42"/>
      <c r="K208" s="54"/>
    </row>
    <row r="209" spans="1:11" ht="15.75">
      <c r="A209" s="27" t="s">
        <v>23</v>
      </c>
      <c r="B209" s="13" t="s">
        <v>77</v>
      </c>
      <c r="C209" s="13" t="s">
        <v>78</v>
      </c>
      <c r="D209" s="13">
        <v>122</v>
      </c>
      <c r="E209" s="47">
        <v>300</v>
      </c>
      <c r="G209" s="28"/>
      <c r="H209" s="29">
        <f>E209+G208+G207+G206+G205</f>
        <v>5733.120000000001</v>
      </c>
      <c r="I209" s="60">
        <v>3570</v>
      </c>
      <c r="J209" s="42">
        <f>35*4</f>
        <v>140</v>
      </c>
      <c r="K209" s="58">
        <f>H209+J209-I208-I209-E209</f>
        <v>-348.8799999999992</v>
      </c>
    </row>
    <row r="210" spans="1:11" ht="15.75">
      <c r="A210" s="8"/>
      <c r="B210" s="9"/>
      <c r="C210" s="9"/>
      <c r="D210" s="9"/>
      <c r="E210" s="9"/>
      <c r="F210" s="9"/>
      <c r="G210" s="10"/>
      <c r="H210" s="11"/>
      <c r="I210" s="40"/>
      <c r="J210" s="41"/>
      <c r="K210" s="53"/>
    </row>
    <row r="211" spans="1:11" ht="15.75">
      <c r="A211" s="12" t="s">
        <v>74</v>
      </c>
      <c r="B211" s="13" t="s">
        <v>63</v>
      </c>
      <c r="C211" s="13" t="s">
        <v>64</v>
      </c>
      <c r="D211" s="13">
        <v>122</v>
      </c>
      <c r="E211" s="13">
        <v>1450</v>
      </c>
      <c r="F211" s="13">
        <f t="shared" si="6"/>
        <v>1435.5</v>
      </c>
      <c r="G211" s="28">
        <f t="shared" si="7"/>
        <v>1607.7600000000002</v>
      </c>
      <c r="H211" s="29"/>
      <c r="I211" s="49"/>
      <c r="J211" s="42"/>
      <c r="K211" s="54"/>
    </row>
    <row r="212" spans="1:11" ht="15.75">
      <c r="A212" s="12" t="s">
        <v>74</v>
      </c>
      <c r="B212" s="13" t="s">
        <v>33</v>
      </c>
      <c r="C212" s="13" t="s">
        <v>34</v>
      </c>
      <c r="D212" s="13">
        <v>92</v>
      </c>
      <c r="E212" s="13">
        <v>2700</v>
      </c>
      <c r="F212" s="13">
        <f t="shared" si="6"/>
        <v>2673</v>
      </c>
      <c r="G212" s="28">
        <f t="shared" si="7"/>
        <v>2993.76</v>
      </c>
      <c r="H212" s="29"/>
      <c r="I212" s="49"/>
      <c r="J212" s="42"/>
      <c r="K212" s="54"/>
    </row>
    <row r="213" spans="1:11" ht="15.75">
      <c r="A213" s="12" t="s">
        <v>74</v>
      </c>
      <c r="B213" s="13" t="s">
        <v>33</v>
      </c>
      <c r="C213" s="13" t="s">
        <v>34</v>
      </c>
      <c r="D213" s="13">
        <v>122</v>
      </c>
      <c r="E213" s="13">
        <v>2700</v>
      </c>
      <c r="F213" s="13">
        <f t="shared" si="6"/>
        <v>2673</v>
      </c>
      <c r="G213" s="28">
        <f t="shared" si="7"/>
        <v>2993.76</v>
      </c>
      <c r="H213" s="29">
        <f>G211+G212+G213</f>
        <v>7595.280000000001</v>
      </c>
      <c r="I213" s="49"/>
      <c r="J213" s="42">
        <f>35*3</f>
        <v>105</v>
      </c>
      <c r="K213" s="54"/>
    </row>
    <row r="214" spans="1:11" ht="15.75">
      <c r="A214" s="8"/>
      <c r="B214" s="9"/>
      <c r="C214" s="9"/>
      <c r="D214" s="9"/>
      <c r="E214" s="9"/>
      <c r="F214" s="9"/>
      <c r="G214" s="10"/>
      <c r="H214" s="11"/>
      <c r="I214" s="40"/>
      <c r="J214" s="41"/>
      <c r="K214" s="53"/>
    </row>
    <row r="215" spans="1:11" ht="15.75">
      <c r="A215" s="24" t="s">
        <v>75</v>
      </c>
      <c r="B215" s="13" t="s">
        <v>45</v>
      </c>
      <c r="C215" s="13" t="s">
        <v>46</v>
      </c>
      <c r="D215" s="13">
        <v>116</v>
      </c>
      <c r="E215" s="13">
        <v>700</v>
      </c>
      <c r="F215" s="13">
        <f t="shared" si="6"/>
        <v>693</v>
      </c>
      <c r="G215" s="28">
        <f t="shared" si="7"/>
        <v>776.1600000000001</v>
      </c>
      <c r="H215" s="29">
        <f>G215</f>
        <v>776.1600000000001</v>
      </c>
      <c r="I215" s="60">
        <v>784</v>
      </c>
      <c r="J215" s="42">
        <v>35</v>
      </c>
      <c r="K215" s="55">
        <f>H215+J215-I215</f>
        <v>27.160000000000082</v>
      </c>
    </row>
    <row r="216" spans="1:11" ht="15.75">
      <c r="A216" s="8"/>
      <c r="B216" s="9"/>
      <c r="C216" s="9"/>
      <c r="D216" s="9"/>
      <c r="E216" s="9"/>
      <c r="F216" s="9"/>
      <c r="G216" s="10"/>
      <c r="H216" s="11"/>
      <c r="I216" s="40"/>
      <c r="J216" s="41"/>
      <c r="K216" s="53"/>
    </row>
    <row r="217" spans="1:11" ht="15.75">
      <c r="A217" s="12" t="s">
        <v>76</v>
      </c>
      <c r="B217" s="13" t="s">
        <v>20</v>
      </c>
      <c r="C217" s="13" t="s">
        <v>21</v>
      </c>
      <c r="D217" s="13">
        <v>140</v>
      </c>
      <c r="E217" s="13">
        <v>1100</v>
      </c>
      <c r="F217" s="13">
        <f>E217*0.99</f>
        <v>1089</v>
      </c>
      <c r="G217" s="28">
        <f t="shared" si="7"/>
        <v>1219.68</v>
      </c>
      <c r="H217" s="29"/>
      <c r="I217" s="49"/>
      <c r="J217" s="42"/>
      <c r="K217" s="54"/>
    </row>
    <row r="218" spans="1:11" ht="15.75">
      <c r="A218" s="12" t="s">
        <v>76</v>
      </c>
      <c r="B218" s="13" t="s">
        <v>20</v>
      </c>
      <c r="C218" s="13" t="s">
        <v>38</v>
      </c>
      <c r="D218" s="13">
        <v>134</v>
      </c>
      <c r="E218" s="13">
        <v>1100</v>
      </c>
      <c r="F218" s="13">
        <f>E218*0.99</f>
        <v>1089</v>
      </c>
      <c r="G218" s="28">
        <f t="shared" si="7"/>
        <v>1219.68</v>
      </c>
      <c r="H218" s="29"/>
      <c r="I218" s="49"/>
      <c r="J218" s="42"/>
      <c r="K218" s="54"/>
    </row>
    <row r="219" spans="1:11" ht="15.75">
      <c r="A219" s="12" t="s">
        <v>76</v>
      </c>
      <c r="B219" s="13" t="s">
        <v>20</v>
      </c>
      <c r="C219" s="13" t="s">
        <v>38</v>
      </c>
      <c r="D219" s="13">
        <v>152</v>
      </c>
      <c r="E219" s="13">
        <v>1100</v>
      </c>
      <c r="F219" s="13">
        <f>E219*0.99</f>
        <v>1089</v>
      </c>
      <c r="G219" s="28">
        <f t="shared" si="7"/>
        <v>1219.68</v>
      </c>
      <c r="H219" s="29"/>
      <c r="I219" s="49"/>
      <c r="J219" s="42"/>
      <c r="K219" s="54"/>
    </row>
    <row r="220" spans="1:11" ht="15.75">
      <c r="A220" s="12" t="s">
        <v>76</v>
      </c>
      <c r="B220" s="13" t="s">
        <v>8</v>
      </c>
      <c r="C220" s="13" t="s">
        <v>13</v>
      </c>
      <c r="D220" s="13">
        <v>140</v>
      </c>
      <c r="E220" s="13">
        <v>800</v>
      </c>
      <c r="F220" s="13">
        <f>E220*0.99</f>
        <v>792</v>
      </c>
      <c r="G220" s="28">
        <f t="shared" si="7"/>
        <v>887.0400000000001</v>
      </c>
      <c r="H220" s="29"/>
      <c r="I220" s="49"/>
      <c r="J220" s="42"/>
      <c r="K220" s="54"/>
    </row>
    <row r="221" spans="1:11" ht="15.75">
      <c r="A221" s="16" t="s">
        <v>23</v>
      </c>
      <c r="B221" s="13" t="s">
        <v>20</v>
      </c>
      <c r="C221" s="13" t="s">
        <v>21</v>
      </c>
      <c r="D221" s="13">
        <v>164</v>
      </c>
      <c r="E221" s="13">
        <v>220</v>
      </c>
      <c r="G221" s="28"/>
      <c r="H221" s="29"/>
      <c r="I221" s="49"/>
      <c r="J221" s="42"/>
      <c r="K221" s="54"/>
    </row>
    <row r="222" spans="1:11" ht="15.75">
      <c r="A222" s="16" t="s">
        <v>23</v>
      </c>
      <c r="B222" s="13" t="s">
        <v>20</v>
      </c>
      <c r="C222" s="13" t="s">
        <v>38</v>
      </c>
      <c r="D222" s="13">
        <v>164</v>
      </c>
      <c r="E222" s="13">
        <v>220</v>
      </c>
      <c r="G222" s="28"/>
      <c r="H222" s="29"/>
      <c r="I222" s="49"/>
      <c r="J222" s="42"/>
      <c r="K222" s="54"/>
    </row>
    <row r="223" spans="1:11" ht="15.75">
      <c r="A223" s="16" t="s">
        <v>23</v>
      </c>
      <c r="B223" s="13" t="s">
        <v>20</v>
      </c>
      <c r="C223" s="13" t="s">
        <v>38</v>
      </c>
      <c r="D223" s="13">
        <v>164</v>
      </c>
      <c r="E223" s="13">
        <v>220</v>
      </c>
      <c r="G223" s="28"/>
      <c r="H223" s="29">
        <f>E223+E222+E221+G217+G218+G219+G220</f>
        <v>5206.08</v>
      </c>
      <c r="I223" s="60">
        <v>5252</v>
      </c>
      <c r="J223" s="42">
        <f>35*4</f>
        <v>140</v>
      </c>
      <c r="K223" s="55">
        <f>H223+J223-I223</f>
        <v>94.07999999999993</v>
      </c>
    </row>
    <row r="224" spans="1:11" ht="15.75">
      <c r="A224" s="8"/>
      <c r="B224" s="9"/>
      <c r="C224" s="9"/>
      <c r="D224" s="9"/>
      <c r="E224" s="9"/>
      <c r="F224" s="9"/>
      <c r="G224" s="10"/>
      <c r="H224" s="11"/>
      <c r="I224" s="40"/>
      <c r="J224" s="41"/>
      <c r="K224" s="53"/>
    </row>
    <row r="225" spans="1:11" ht="15.75">
      <c r="A225" s="16" t="s">
        <v>23</v>
      </c>
      <c r="B225" s="13" t="s">
        <v>42</v>
      </c>
      <c r="C225" s="13" t="s">
        <v>43</v>
      </c>
      <c r="D225" s="13">
        <v>140</v>
      </c>
      <c r="E225" s="13">
        <v>800</v>
      </c>
      <c r="G225" s="28">
        <v>2661</v>
      </c>
      <c r="H225" s="29"/>
      <c r="I225" s="49"/>
      <c r="J225" s="42">
        <v>35</v>
      </c>
      <c r="K225" s="55">
        <f>G225+J225</f>
        <v>2696</v>
      </c>
    </row>
    <row r="226" spans="1:11" ht="15.75">
      <c r="A226" s="16" t="s">
        <v>23</v>
      </c>
      <c r="B226" s="13" t="s">
        <v>20</v>
      </c>
      <c r="C226" s="13" t="s">
        <v>21</v>
      </c>
      <c r="D226" s="13">
        <v>164</v>
      </c>
      <c r="G226" s="28">
        <v>1220</v>
      </c>
      <c r="H226" s="29"/>
      <c r="I226" s="49"/>
      <c r="J226" s="42">
        <v>35</v>
      </c>
      <c r="K226" s="55">
        <f>G226+J226</f>
        <v>1255</v>
      </c>
    </row>
    <row r="227" spans="1:11" ht="15.75">
      <c r="A227" s="16" t="s">
        <v>23</v>
      </c>
      <c r="B227" s="13" t="s">
        <v>20</v>
      </c>
      <c r="C227" s="13" t="s">
        <v>38</v>
      </c>
      <c r="D227" s="13">
        <v>164</v>
      </c>
      <c r="G227" s="28">
        <v>1220</v>
      </c>
      <c r="H227" s="29"/>
      <c r="I227" s="49"/>
      <c r="J227" s="42">
        <v>35</v>
      </c>
      <c r="K227" s="55">
        <f>G227+J227</f>
        <v>1255</v>
      </c>
    </row>
    <row r="228" spans="1:11" ht="15.75">
      <c r="A228" s="16" t="s">
        <v>23</v>
      </c>
      <c r="B228" s="13" t="s">
        <v>63</v>
      </c>
      <c r="C228" s="13" t="s">
        <v>64</v>
      </c>
      <c r="D228" s="13">
        <v>128</v>
      </c>
      <c r="E228" s="13">
        <v>490</v>
      </c>
      <c r="G228" s="28">
        <v>1608</v>
      </c>
      <c r="H228" s="29"/>
      <c r="I228" s="49"/>
      <c r="J228" s="42">
        <v>35</v>
      </c>
      <c r="K228" s="55">
        <f>G228+J228</f>
        <v>1643</v>
      </c>
    </row>
    <row r="229" spans="1:11" ht="15.75">
      <c r="A229" s="33" t="s">
        <v>23</v>
      </c>
      <c r="B229" s="34" t="s">
        <v>33</v>
      </c>
      <c r="C229" s="34" t="s">
        <v>34</v>
      </c>
      <c r="D229" s="34">
        <v>86</v>
      </c>
      <c r="E229" s="34">
        <v>900</v>
      </c>
      <c r="F229" s="34"/>
      <c r="G229" s="35">
        <v>2994</v>
      </c>
      <c r="H229" s="36"/>
      <c r="I229" s="50"/>
      <c r="J229" s="46">
        <v>35</v>
      </c>
      <c r="K229" s="59">
        <f>G229+J229</f>
        <v>3029</v>
      </c>
    </row>
    <row r="230" spans="1:11" ht="15.75">
      <c r="A230" s="27" t="s">
        <v>23</v>
      </c>
      <c r="B230" s="31" t="s">
        <v>77</v>
      </c>
      <c r="C230" s="31" t="s">
        <v>78</v>
      </c>
      <c r="D230" s="31">
        <v>122</v>
      </c>
      <c r="H230" s="19"/>
      <c r="I230" s="49"/>
      <c r="J230" s="42"/>
      <c r="K230" s="54"/>
    </row>
    <row r="231" spans="1:11" ht="15.75">
      <c r="A231" s="27" t="s">
        <v>23</v>
      </c>
      <c r="B231" s="31" t="s">
        <v>79</v>
      </c>
      <c r="C231" s="31" t="s">
        <v>9</v>
      </c>
      <c r="D231" s="31">
        <v>122</v>
      </c>
      <c r="H231" s="19"/>
      <c r="I231" s="49"/>
      <c r="J231" s="42"/>
      <c r="K231" s="54"/>
    </row>
    <row r="232" spans="1:11" ht="15.75">
      <c r="A232" s="27" t="s">
        <v>23</v>
      </c>
      <c r="B232" s="31" t="s">
        <v>12</v>
      </c>
      <c r="C232" s="31" t="s">
        <v>28</v>
      </c>
      <c r="D232" s="31">
        <v>122</v>
      </c>
      <c r="H232" s="19"/>
      <c r="I232" s="49"/>
      <c r="J232" s="42"/>
      <c r="K232" s="54"/>
    </row>
    <row r="233" spans="1:11" ht="15.75">
      <c r="A233" s="27" t="s">
        <v>23</v>
      </c>
      <c r="B233" s="31" t="s">
        <v>96</v>
      </c>
      <c r="C233" s="31" t="s">
        <v>97</v>
      </c>
      <c r="D233" s="31">
        <v>152</v>
      </c>
      <c r="H233" s="19"/>
      <c r="I233" s="49"/>
      <c r="J233" s="42"/>
      <c r="K233" s="54"/>
    </row>
    <row r="234" spans="1:11" ht="16.5" thickBot="1">
      <c r="A234" s="21"/>
      <c r="B234" s="22"/>
      <c r="C234" s="22"/>
      <c r="D234" s="22"/>
      <c r="E234" s="22"/>
      <c r="F234" s="22"/>
      <c r="G234" s="23"/>
      <c r="H234" s="30"/>
      <c r="I234" s="44"/>
      <c r="J234" s="45"/>
      <c r="K234" s="56"/>
    </row>
  </sheetData>
  <sheetProtection/>
  <hyperlinks>
    <hyperlink ref="A101" r:id="rId1" display="Y@godKa"/>
    <hyperlink ref="A102" r:id="rId2" display="Y@godKa"/>
    <hyperlink ref="A103" r:id="rId3" display="Y@godKa"/>
    <hyperlink ref="A104" r:id="rId4" display="Y@godKa"/>
    <hyperlink ref="A105" r:id="rId5" display="Y@godKa"/>
    <hyperlink ref="A106" r:id="rId6" display="Y@godKa"/>
    <hyperlink ref="A10" r:id="rId7" display="Angel@K"/>
    <hyperlink ref="A62" r:id="rId8" display="OLE4KA@"/>
    <hyperlink ref="A63" r:id="rId9" display="OLE4KA@"/>
    <hyperlink ref="A64" r:id="rId10" display="OLE4KA@"/>
    <hyperlink ref="A65" r:id="rId11" display="OLE4KA@"/>
    <hyperlink ref="A66" r:id="rId12" display="OLE4KA@"/>
    <hyperlink ref="A67" r:id="rId13" display="OLE4KA@"/>
  </hyperlinks>
  <printOptions/>
  <pageMargins left="0.3937007874015748" right="0.1968503937007874" top="0.35433070866141736" bottom="0.15748031496062992" header="0.31496062992125984" footer="0.31496062992125984"/>
  <pageSetup horizontalDpi="600" verticalDpi="600" orientation="landscape" paperSize="9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cp:lastPrinted>2013-08-22T07:14:58Z</cp:lastPrinted>
  <dcterms:created xsi:type="dcterms:W3CDTF">2013-08-07T10:14:54Z</dcterms:created>
  <dcterms:modified xsi:type="dcterms:W3CDTF">2013-08-22T11:00:45Z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