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40" activeTab="0"/>
  </bookViews>
  <sheets>
    <sheet name="863406" sheetId="1" r:id="rId1"/>
    <sheet name="Лист1" sheetId="2" r:id="rId2"/>
    <sheet name="Лист2" sheetId="3" r:id="rId3"/>
  </sheets>
  <definedNames>
    <definedName name="_xlnm._FilterDatabase" localSheetId="0" hidden="1">'863406'!$A$2:$E$2</definedName>
    <definedName name="_xlnm._FilterDatabase" localSheetId="1" hidden="1">'Лист1'!$B$1:$D$1</definedName>
    <definedName name="_xlnm._FilterDatabase" localSheetId="2" hidden="1">'Лист2'!$B$1:$C$1</definedName>
  </definedNames>
  <calcPr fullCalcOnLoad="1"/>
</workbook>
</file>

<file path=xl/sharedStrings.xml><?xml version="1.0" encoding="utf-8"?>
<sst xmlns="http://schemas.openxmlformats.org/spreadsheetml/2006/main" count="295" uniqueCount="114">
  <si>
    <t>УЗ</t>
  </si>
  <si>
    <t>Заказ</t>
  </si>
  <si>
    <t>Кол-во</t>
  </si>
  <si>
    <t>Цена за ед.</t>
  </si>
  <si>
    <t>КатеринаМ</t>
  </si>
  <si>
    <t>Белый шиповник</t>
  </si>
  <si>
    <t>Ксения Новосибирск</t>
  </si>
  <si>
    <t>Никитина М.</t>
  </si>
  <si>
    <t>Бедешка</t>
  </si>
  <si>
    <t>250 КОНСТРУКТОР МАРБУЛОУС. 80 ДЕТ + 16 ШАР Marbulous 80pcs + 16 marbles</t>
  </si>
  <si>
    <t>295 КОНСТРУКТОР МАРБУЛОУС. ЦВЕТ: ПАСТЕЛЬ. 56 ДЕТ (ВКЛ 16 ШАР) Marbulous Simplex 4 sets -56pcs (16 marbles included)</t>
  </si>
  <si>
    <t>60064 Мыльные пузыри канистра 1900мл (в кор.6 шт)</t>
  </si>
  <si>
    <t>60251D Мыльные пузыри ""Гонщик""</t>
  </si>
  <si>
    <t>60147D Мыльные пузыри ""Мороженое""</t>
  </si>
  <si>
    <t>60238D Мыльные пузыри ""Замок""</t>
  </si>
  <si>
    <t>GalaK</t>
  </si>
  <si>
    <t>Lirisha</t>
  </si>
  <si>
    <t>03311 НАБОР ИЗ 15 ШТАМПИКОВ. В ДЕРЕВНЕ</t>
  </si>
  <si>
    <t>03336 STAMPO KIDS JUNGLE (НАБОР ИЗ 15 ШТАМПИКОВ. ДЖУНГЛИ)</t>
  </si>
  <si>
    <t>MT001 Игра дорожная ""Нарды""</t>
  </si>
  <si>
    <t>MT010 Игра дорожная ""Домино""</t>
  </si>
  <si>
    <t>60109x Машина для запуска мыльных пузырей</t>
  </si>
  <si>
    <t>60205 Мыльные пузыри  Канистра 1000мл</t>
  </si>
  <si>
    <t>922 КОНСТРУКТОР РОЛЛИБЛОК.  102 ДЕТ (ВКЛ 10 ШАР) RolliBlock  102 pcs (10 marbles included)</t>
  </si>
  <si>
    <t>Buena Vista</t>
  </si>
  <si>
    <t>Dezire</t>
  </si>
  <si>
    <t>Nattal'</t>
  </si>
  <si>
    <t>@лёна</t>
  </si>
  <si>
    <t>Англичанка</t>
  </si>
  <si>
    <t>Olxa</t>
  </si>
  <si>
    <t>Svetenza</t>
  </si>
  <si>
    <t>rina_lova</t>
  </si>
  <si>
    <t>Lusya</t>
  </si>
  <si>
    <t>580 КОНСТРУКТОР ""ЛЕТАЮЩИЙ МОСТ"" 224 ДЕТ. Fly Bridge AutoRun 224pcs</t>
  </si>
  <si>
    <t>840 КОНСТРУКТОР МАРБУЛОУС. 46 ДЕТ + 12 ШАР Marbulous-Glow in the Dark Fun (46pcs + 12 marbles)</t>
  </si>
  <si>
    <t>Masjanja1501</t>
  </si>
  <si>
    <t>hobby</t>
  </si>
  <si>
    <t>Natlin</t>
  </si>
  <si>
    <t>KseniaVladi</t>
  </si>
  <si>
    <t>60206X Машина для запуска мыльных пузырей ""Реактивный двигатель""</t>
  </si>
  <si>
    <t xml:space="preserve"> 03802 БЕЙБИ ШТАМП. ДЕРЕВНЯ. ДОМАШНИЕ ЖИВОТНЫЕ</t>
  </si>
  <si>
    <t xml:space="preserve"> 250 КОНСТРУКТОР МАРБУЛОУС. 80 ДЕТ + 16 ШАР Marbulous 80pcs + 16 marbles</t>
  </si>
  <si>
    <t>55280 СТАМПОМИНОС. РУССКИЙ АЛФАВИТ.</t>
  </si>
  <si>
    <t xml:space="preserve">  5604 ВОЛШЕБНАЯ ШЛЯПА /  MERLIN'S MAGIC HAT</t>
  </si>
  <si>
    <t xml:space="preserve">  03336 STAMPO KIDS JUNGLE (НАБОР ИЗ 15 ШТАМПИКОВ. ДЖУНГЛИ)</t>
  </si>
  <si>
    <t>MT01203 328ДЕТ МАГНИТНЫЙ КОНСТРУКТОР (ИЗОГНУТЫЕ ДЕТ)</t>
  </si>
  <si>
    <t>60064 Мыльные пузыри канистра 1900мл</t>
  </si>
  <si>
    <t xml:space="preserve"> 283 КОНСТРУКТОР МАРБУЛОУС. 17 ДЕТ (ВКЛ 4 ШАР) Marbulous Junior  17pcs (4 marbles included)</t>
  </si>
  <si>
    <t>843 КОНСТРУКТОР МАРБУЛОУС. 48 ДЕТ + 16 ШАР Marbulous-See Through (48pcs + 16 marbles))</t>
  </si>
  <si>
    <t xml:space="preserve"> 03801 БЕЙБИ ШТАМП. ДОМАШНИЕ ЛЮБИМЦЫ</t>
  </si>
  <si>
    <t xml:space="preserve"> 85100 СТАМПОМИНОС ЖИВОТНЫЕ АФРИКИ. БОЛЬШИЕ И МАЛЕНЬКИЕ</t>
  </si>
  <si>
    <t>85151 4 ARLEQUIN EXTRA LARGE INK PADS  (4 БОЛЬШИЕ ШТЕМПЕЛЬНЫЕ ПОДУШКИ. АРЛЕКИН)</t>
  </si>
  <si>
    <t xml:space="preserve"> 60064 Мыльные пузыри канистра 1900мл</t>
  </si>
  <si>
    <t xml:space="preserve"> 60060x Мыльные пузыри супер набор с рамками, 236мл (6 шт)</t>
  </si>
  <si>
    <t xml:space="preserve"> 508 КОНСТРУКТОР «КОСМИЧЕСКАЯ ОДИССЕЯ. ПЕРВООТКРЫВАТЕЛЬ». 426 ДЕТ + 12 ШАР. Space Odyssey - Explorer (426pcs + 12 marbles)</t>
  </si>
  <si>
    <t>843 КОНСТРУКТОР МАРБУЛОУС. 48 ДЕТ + 16 ШАР Marbulous-See Through (48pcs + 16 marbles)</t>
  </si>
  <si>
    <t>E ST-BL903 Электронный глаз. Детский цифровой микроскоп (USB-порт, трансляция изучаемого объекта на монитор компьютера)</t>
  </si>
  <si>
    <t>Z08494 3Д Пазл «Эйфелева башня» (35 частей)</t>
  </si>
  <si>
    <t>ST-AS4020 Солнечная система. Серия "Чистая энергия"</t>
  </si>
  <si>
    <t>ST-PH1042 Солнечная бабочка.Серия "Первые опыты"</t>
  </si>
  <si>
    <t>MP-0003/715 ИСТОРИЯ АРОМАТОВ.ПАРФЮМЕРНАЯ СТУДИЯ</t>
  </si>
  <si>
    <t>85104 STAMPOMINOS - FOREST (СТАМПОМИНОС. ЛЕС)</t>
  </si>
  <si>
    <t>9702 КОНСТРУКТОР 119 ДЕТ.</t>
  </si>
  <si>
    <t>5604 ВОЛШЕБНАЯ ШЛЯПА /  MERLIN'S MAGIC HAT</t>
  </si>
  <si>
    <t>85110 СТАМПОМИНОС. УЧИМСЯ СЧИТАТЬ</t>
  </si>
  <si>
    <t xml:space="preserve"> 843 КОНСТРУКТОР МАРБУЛОУС. 48 ДЕТ + 16 ШАР Marbulous-See Through (48pcs + 16 marbles) на складе 575</t>
  </si>
  <si>
    <t xml:space="preserve"> 03324 НАБОР ИЗ 15 ШТАМПИКОВ. ТРАНСПОРТ</t>
  </si>
  <si>
    <t xml:space="preserve"> 699404 Набор самолетов (Toob-In The Sky) на складе 350</t>
  </si>
  <si>
    <t xml:space="preserve">03324 НАБОР ИЗ 15 ШТАМПИКОВ. ТРАНСПОРТ </t>
  </si>
  <si>
    <t xml:space="preserve"> 60060x Мыльные пузыри супер набор с рамками, 236мл</t>
  </si>
  <si>
    <t>veneradi</t>
  </si>
  <si>
    <t>L e s j a</t>
  </si>
  <si>
    <t>МЫЛЬНЫЕ ПУЗЫРИ КАНИСТРА 1000МЛ 60001</t>
  </si>
  <si>
    <t>mila1977</t>
  </si>
  <si>
    <t>Юлюшка</t>
  </si>
  <si>
    <t>kristja83</t>
  </si>
  <si>
    <t>Kriskis</t>
  </si>
  <si>
    <t xml:space="preserve"> 985 КОНСТРУКТОР РОЛЛИБЛОК.  84 ДЕТ (ВКЛ 16 ШАР) RolliBlock Junior 4 sets - 84pcs (16 marbles incl.)</t>
  </si>
  <si>
    <t xml:space="preserve"> 03327 НАБОР ИЗ 15 ШТАМПИКОВ. ПИРАТЫ</t>
  </si>
  <si>
    <t>85123 СТАМПОМИНОС ДИНОЗАВРЫ. БОЛЬШИЕ И МАЛЕНЬКИЕ</t>
  </si>
  <si>
    <t>85124 СТАМПОМИНОС. КОСМОС</t>
  </si>
  <si>
    <t xml:space="preserve">78820 ALADINE 03332 НАБОР ИЗ 15 ШТАМПИКОВ. РЫЦАРИ </t>
  </si>
  <si>
    <t xml:space="preserve"> 03315 НАБОР ИЗ 15 ШТАМПИКОВ. СКАЗОЧНАЯ СТРАНА</t>
  </si>
  <si>
    <t xml:space="preserve"> 85110 СТАМПОМИНОС. УЧИМСЯ СЧИТАТЬ</t>
  </si>
  <si>
    <t xml:space="preserve"> 85150 4 CARNAVAL EXTRA LARGE INK PADS (4 БОЛЬШИЕ ШТЕМПЕЛЬНЫЕ ПОДУШКИ. КАРНАВАЛ)</t>
  </si>
  <si>
    <t>06006 76ДЕТ МАГНИТНЫЙ КОНСТРУКТОР (СЕРИЯ Няня)</t>
  </si>
  <si>
    <t>03327 НАБОР ИЗ 15 ШТАМПИКОВ. ПИРАТЫ</t>
  </si>
  <si>
    <t>на замену рыцари, космос</t>
  </si>
  <si>
    <t xml:space="preserve"> 803 КОНСТРУКТОР РОЛЛИПОП. 10 ДЕТ + 5 ШАР.   Rollipop 7 pcs + 5 balls</t>
  </si>
  <si>
    <t>4020 Солнечная система. Серия "Чистая энергия"</t>
  </si>
  <si>
    <t>PH1280 Физика в действии на складе 1750  0 1000 новая цена</t>
  </si>
  <si>
    <t>НАСТОЯЩИЙ ВОЛШЕБНИК /  MERLIN'S MAGIC SENIOR WIZARD SET</t>
  </si>
  <si>
    <t xml:space="preserve"> 5606 УЧЕНИК МАГА /  MERLIN'S MAGIC APPRENTICE WIZRD SET</t>
  </si>
  <si>
    <t xml:space="preserve"> 9702 КОНСТРУКТОР 119 ДЕТ</t>
  </si>
  <si>
    <t xml:space="preserve"> 03324 НАБОР ИЗ 15 ШТАМПИКОВ. ТРАНСПОРТ </t>
  </si>
  <si>
    <t xml:space="preserve"> 687504 Набор паровозов (Toob-Steam Train) </t>
  </si>
  <si>
    <t xml:space="preserve"> 684904 Набор машин (Toob-On The Road) </t>
  </si>
  <si>
    <t>BSL-30 Прибор для выжигания</t>
  </si>
  <si>
    <t xml:space="preserve"> 250 КОНСТРУКТОР МАРБУЛОУС. 80 ДЕТ + 16 ШАР Marbulous 80pcs + 16 marbles на складе 600  0</t>
  </si>
  <si>
    <t>03336 STAMPO KIDS JUNGLE (НАБОР ИЗ 15 ШТАМПИКОВ. ДЖУНГЛИ</t>
  </si>
  <si>
    <t xml:space="preserve"> 60001 Мыльные пузыри канистра 1000мл</t>
  </si>
  <si>
    <t xml:space="preserve"> 03332 НАБОР ИЗ 15 ШТАМПИКОВ. РЫЦАРИ </t>
  </si>
  <si>
    <t>нужен ряд</t>
  </si>
  <si>
    <t xml:space="preserve"> ST-BL903 Электронный глаз. Детский цифровой микроскоп (USB-порт, трансляция изучаемого объекта на монитор компьютера)</t>
  </si>
  <si>
    <t>03304 НАБОР ИЗ 15 ШТАМПИКОВ. ОТКРЫТКИ</t>
  </si>
  <si>
    <t>03342 НАБОР ИЗ 15 ШТАМПИКОВ. СЕРДЕЧКИ</t>
  </si>
  <si>
    <t>03343 НАБОР ИЗ 15 ШТАМПИКОВ. ЭЛЬФЫ</t>
  </si>
  <si>
    <t>03801 БЕЙБИ ШТАМП. ДОМАШНИЕ ЛЮБИМЦЫ</t>
  </si>
  <si>
    <t>85122 STAMPOMINOS INSECTS (СТАМПОМИНОС. НАСЕКОМЫЕ)</t>
  </si>
  <si>
    <t xml:space="preserve"> 85110 СТАМПОМИНОС. УЧИМСЯ СЧИТАТЬ</t>
  </si>
  <si>
    <t>К оплате</t>
  </si>
  <si>
    <t>Доставка</t>
  </si>
  <si>
    <t>Оплачено</t>
  </si>
  <si>
    <t>Долг/сдача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</si>
</sst>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sz val="10"/>
      <color indexed="49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Arial"/>
      <family val="2"/>
    </font>
    <font>
      <sz val="10"/>
      <color theme="8" tint="-0.2499700039625167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ill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 locked="0"/>
    </xf>
    <xf numFmtId="0" fontId="44" fillId="0" borderId="10" xfId="0" applyFont="1" applyFill="1" applyBorder="1" applyAlignment="1" applyProtection="1">
      <alignment/>
      <protection/>
    </xf>
    <xf numFmtId="0" fontId="45" fillId="0" borderId="10" xfId="0" applyFont="1" applyFill="1" applyBorder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46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46" fillId="33" borderId="10" xfId="0" applyFont="1" applyFill="1" applyBorder="1" applyAlignment="1" applyProtection="1">
      <alignment/>
      <protection/>
    </xf>
    <xf numFmtId="0" fontId="46" fillId="33" borderId="10" xfId="0" applyFont="1" applyFill="1" applyBorder="1" applyAlignment="1" applyProtection="1">
      <alignment/>
      <protection locked="0"/>
    </xf>
    <xf numFmtId="0" fontId="46" fillId="0" borderId="10" xfId="0" applyFont="1" applyBorder="1" applyAlignment="1" applyProtection="1">
      <alignment/>
      <protection locked="0"/>
    </xf>
    <xf numFmtId="1" fontId="5" fillId="0" borderId="10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/>
      <protection/>
    </xf>
    <xf numFmtId="0" fontId="47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6" fillId="34" borderId="10" xfId="0" applyFont="1" applyFill="1" applyBorder="1" applyAlignment="1" applyProtection="1">
      <alignment/>
      <protection/>
    </xf>
    <xf numFmtId="0" fontId="6" fillId="34" borderId="1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19.140625" style="6" bestFit="1" customWidth="1"/>
    <col min="2" max="2" width="63.00390625" style="6" customWidth="1"/>
    <col min="3" max="3" width="8.28125" style="6" customWidth="1"/>
    <col min="4" max="4" width="10.8515625" style="6" customWidth="1"/>
    <col min="5" max="5" width="11.421875" style="6" customWidth="1"/>
    <col min="6" max="6" width="9.140625" style="22" customWidth="1"/>
    <col min="7" max="7" width="9.140625" style="6" customWidth="1"/>
    <col min="8" max="8" width="9.140625" style="22" customWidth="1"/>
    <col min="9" max="9" width="14.7109375" style="6" customWidth="1"/>
    <col min="10" max="16384" width="9.140625" style="6" customWidth="1"/>
  </cols>
  <sheetData>
    <row r="1" ht="14.25">
      <c r="H1" s="22">
        <v>0.05</v>
      </c>
    </row>
    <row r="2" spans="1:9" s="5" customFormat="1" ht="15">
      <c r="A2" s="5" t="s">
        <v>0</v>
      </c>
      <c r="B2" s="5" t="s">
        <v>1</v>
      </c>
      <c r="C2" s="5" t="s">
        <v>2</v>
      </c>
      <c r="D2" s="5" t="s">
        <v>3</v>
      </c>
      <c r="F2" s="21" t="s">
        <v>110</v>
      </c>
      <c r="G2" s="5" t="s">
        <v>112</v>
      </c>
      <c r="H2" s="21" t="s">
        <v>111</v>
      </c>
      <c r="I2" s="5" t="s">
        <v>113</v>
      </c>
    </row>
    <row r="3" spans="1:9" ht="14.25">
      <c r="A3" s="6" t="s">
        <v>27</v>
      </c>
      <c r="B3" s="13" t="s">
        <v>40</v>
      </c>
      <c r="C3" s="6">
        <v>1</v>
      </c>
      <c r="D3" s="6">
        <v>324.74</v>
      </c>
      <c r="E3" s="6">
        <f>D3*C3</f>
        <v>324.74</v>
      </c>
      <c r="F3" s="22">
        <v>2336.18</v>
      </c>
      <c r="G3" s="6">
        <v>2336</v>
      </c>
      <c r="H3" s="22">
        <f>2636*0.05</f>
        <v>131.8</v>
      </c>
      <c r="I3" s="22">
        <f>F3-G3+H3</f>
        <v>131.97999999999985</v>
      </c>
    </row>
    <row r="4" spans="1:9" ht="14.25">
      <c r="A4" s="6" t="s">
        <v>27</v>
      </c>
      <c r="B4" s="20" t="s">
        <v>42</v>
      </c>
      <c r="C4" s="6">
        <v>0</v>
      </c>
      <c r="D4" s="6">
        <v>300</v>
      </c>
      <c r="E4" s="6">
        <f aca="true" t="shared" si="0" ref="E4:E67">D4*C4</f>
        <v>0</v>
      </c>
      <c r="I4" s="22">
        <f aca="true" t="shared" si="1" ref="I4:I67">F4-G4+H4</f>
        <v>0</v>
      </c>
    </row>
    <row r="5" spans="1:9" ht="14.25">
      <c r="A5" s="6" t="s">
        <v>27</v>
      </c>
      <c r="B5" s="17" t="s">
        <v>22</v>
      </c>
      <c r="C5" s="6">
        <v>1</v>
      </c>
      <c r="D5" s="6">
        <v>131.43</v>
      </c>
      <c r="E5" s="6">
        <f t="shared" si="0"/>
        <v>131.43</v>
      </c>
      <c r="I5" s="22">
        <f t="shared" si="1"/>
        <v>0</v>
      </c>
    </row>
    <row r="6" spans="1:9" ht="14.25">
      <c r="A6" s="6" t="s">
        <v>27</v>
      </c>
      <c r="B6" s="13" t="s">
        <v>41</v>
      </c>
      <c r="C6" s="6">
        <v>1</v>
      </c>
      <c r="D6" s="6">
        <v>512.93</v>
      </c>
      <c r="E6" s="6">
        <f t="shared" si="0"/>
        <v>512.93</v>
      </c>
      <c r="I6" s="22">
        <f t="shared" si="1"/>
        <v>0</v>
      </c>
    </row>
    <row r="7" spans="1:9" ht="14.25">
      <c r="A7" s="6" t="s">
        <v>27</v>
      </c>
      <c r="B7" s="13" t="s">
        <v>109</v>
      </c>
      <c r="C7" s="6">
        <v>1</v>
      </c>
      <c r="D7" s="6">
        <v>256.31</v>
      </c>
      <c r="E7" s="6">
        <f t="shared" si="0"/>
        <v>256.31</v>
      </c>
      <c r="I7" s="22">
        <f t="shared" si="1"/>
        <v>0</v>
      </c>
    </row>
    <row r="8" spans="1:9" ht="14.25">
      <c r="A8" s="6" t="s">
        <v>27</v>
      </c>
      <c r="B8" s="13" t="s">
        <v>43</v>
      </c>
      <c r="C8" s="6">
        <v>1</v>
      </c>
      <c r="D8" s="6">
        <v>854.46</v>
      </c>
      <c r="E8" s="6">
        <f t="shared" si="0"/>
        <v>854.46</v>
      </c>
      <c r="I8" s="22">
        <f t="shared" si="1"/>
        <v>0</v>
      </c>
    </row>
    <row r="9" spans="1:9" ht="14.25">
      <c r="A9" s="6" t="s">
        <v>27</v>
      </c>
      <c r="B9" s="13" t="s">
        <v>44</v>
      </c>
      <c r="C9" s="6">
        <v>1</v>
      </c>
      <c r="D9" s="6">
        <v>256.31</v>
      </c>
      <c r="E9" s="6">
        <f t="shared" si="0"/>
        <v>256.31</v>
      </c>
      <c r="I9" s="22">
        <f t="shared" si="1"/>
        <v>0</v>
      </c>
    </row>
    <row r="10" spans="5:9" ht="14.25">
      <c r="E10" s="6">
        <f t="shared" si="0"/>
        <v>0</v>
      </c>
      <c r="I10" s="22">
        <f t="shared" si="1"/>
        <v>0</v>
      </c>
    </row>
    <row r="11" spans="1:9" ht="14.25">
      <c r="A11" s="6" t="s">
        <v>24</v>
      </c>
      <c r="B11" s="25" t="s">
        <v>18</v>
      </c>
      <c r="C11" s="7">
        <v>1</v>
      </c>
      <c r="D11" s="6">
        <v>256.31</v>
      </c>
      <c r="E11" s="6">
        <f t="shared" si="0"/>
        <v>256.31</v>
      </c>
      <c r="F11" s="22">
        <v>624.26</v>
      </c>
      <c r="G11" s="6">
        <v>624</v>
      </c>
      <c r="H11" s="22">
        <f>624*0.05</f>
        <v>31.200000000000003</v>
      </c>
      <c r="I11" s="22">
        <f t="shared" si="1"/>
        <v>31.459999999999994</v>
      </c>
    </row>
    <row r="12" spans="1:9" ht="14.25">
      <c r="A12" s="6" t="s">
        <v>24</v>
      </c>
      <c r="B12" s="13" t="s">
        <v>86</v>
      </c>
      <c r="C12" s="6">
        <v>1</v>
      </c>
      <c r="D12" s="6">
        <v>256.31</v>
      </c>
      <c r="E12" s="6">
        <f t="shared" si="0"/>
        <v>256.31</v>
      </c>
      <c r="I12" s="22">
        <f t="shared" si="1"/>
        <v>0</v>
      </c>
    </row>
    <row r="13" spans="1:9" ht="14.25">
      <c r="A13" s="6" t="s">
        <v>24</v>
      </c>
      <c r="B13" s="8" t="s">
        <v>87</v>
      </c>
      <c r="E13" s="6">
        <f t="shared" si="0"/>
        <v>0</v>
      </c>
      <c r="I13" s="22">
        <f t="shared" si="1"/>
        <v>0</v>
      </c>
    </row>
    <row r="14" spans="1:9" ht="14.25">
      <c r="A14" s="6" t="s">
        <v>24</v>
      </c>
      <c r="B14" s="13" t="s">
        <v>72</v>
      </c>
      <c r="C14" s="6">
        <v>1</v>
      </c>
      <c r="D14" s="6">
        <v>111.64</v>
      </c>
      <c r="E14" s="6">
        <f t="shared" si="0"/>
        <v>111.64</v>
      </c>
      <c r="I14" s="22">
        <f t="shared" si="1"/>
        <v>0</v>
      </c>
    </row>
    <row r="15" spans="5:9" ht="14.25">
      <c r="E15" s="6">
        <f t="shared" si="0"/>
        <v>0</v>
      </c>
      <c r="I15" s="22">
        <f t="shared" si="1"/>
        <v>0</v>
      </c>
    </row>
    <row r="16" spans="1:9" ht="14.25">
      <c r="A16" s="6" t="s">
        <v>25</v>
      </c>
      <c r="B16" s="13" t="s">
        <v>41</v>
      </c>
      <c r="C16" s="6">
        <v>2</v>
      </c>
      <c r="D16" s="6">
        <v>512.93</v>
      </c>
      <c r="E16" s="6">
        <f t="shared" si="0"/>
        <v>1025.86</v>
      </c>
      <c r="F16" s="22">
        <v>1025.86</v>
      </c>
      <c r="G16" s="6">
        <v>1026</v>
      </c>
      <c r="H16" s="22">
        <f>1026*0.05</f>
        <v>51.300000000000004</v>
      </c>
      <c r="I16" s="22">
        <f t="shared" si="1"/>
        <v>51.159999999999904</v>
      </c>
    </row>
    <row r="17" spans="5:9" ht="14.25">
      <c r="E17" s="6">
        <f t="shared" si="0"/>
        <v>0</v>
      </c>
      <c r="I17" s="22">
        <f t="shared" si="1"/>
        <v>0</v>
      </c>
    </row>
    <row r="18" spans="1:9" ht="14.25">
      <c r="A18" s="6" t="s">
        <v>15</v>
      </c>
      <c r="B18" s="13" t="s">
        <v>41</v>
      </c>
      <c r="C18" s="6">
        <v>1</v>
      </c>
      <c r="D18" s="6">
        <v>512.93</v>
      </c>
      <c r="E18" s="6">
        <f t="shared" si="0"/>
        <v>512.93</v>
      </c>
      <c r="F18" s="22">
        <v>512.93</v>
      </c>
      <c r="G18" s="6">
        <v>513</v>
      </c>
      <c r="H18" s="22">
        <f>513*0.05</f>
        <v>25.650000000000002</v>
      </c>
      <c r="I18" s="22">
        <f t="shared" si="1"/>
        <v>25.579999999999952</v>
      </c>
    </row>
    <row r="19" spans="5:9" ht="14.25">
      <c r="E19" s="6">
        <f t="shared" si="0"/>
        <v>0</v>
      </c>
      <c r="I19" s="22">
        <f t="shared" si="1"/>
        <v>0</v>
      </c>
    </row>
    <row r="20" spans="1:9" ht="14.25">
      <c r="A20" s="6" t="s">
        <v>38</v>
      </c>
      <c r="B20" s="17" t="s">
        <v>46</v>
      </c>
      <c r="C20" s="6">
        <v>1</v>
      </c>
      <c r="D20" s="6">
        <v>215.3</v>
      </c>
      <c r="E20" s="6">
        <f t="shared" si="0"/>
        <v>215.3</v>
      </c>
      <c r="F20" s="22">
        <v>856.22</v>
      </c>
      <c r="G20" s="6">
        <v>856</v>
      </c>
      <c r="H20" s="22">
        <f>856*0.05</f>
        <v>42.800000000000004</v>
      </c>
      <c r="I20" s="22">
        <f t="shared" si="1"/>
        <v>43.02000000000003</v>
      </c>
    </row>
    <row r="21" spans="1:9" ht="14.25">
      <c r="A21" s="6" t="s">
        <v>38</v>
      </c>
      <c r="B21" s="13" t="s">
        <v>39</v>
      </c>
      <c r="C21" s="6">
        <v>1</v>
      </c>
      <c r="D21" s="6">
        <v>640.92</v>
      </c>
      <c r="E21" s="6">
        <f t="shared" si="0"/>
        <v>640.92</v>
      </c>
      <c r="I21" s="22">
        <f t="shared" si="1"/>
        <v>0</v>
      </c>
    </row>
    <row r="22" spans="1:9" ht="14.25">
      <c r="A22" s="6" t="s">
        <v>38</v>
      </c>
      <c r="B22" s="14" t="s">
        <v>9</v>
      </c>
      <c r="C22" s="6">
        <v>0</v>
      </c>
      <c r="D22" s="6">
        <v>600</v>
      </c>
      <c r="E22" s="6">
        <f t="shared" si="0"/>
        <v>0</v>
      </c>
      <c r="I22" s="22">
        <f t="shared" si="1"/>
        <v>0</v>
      </c>
    </row>
    <row r="23" spans="5:9" ht="14.25">
      <c r="E23" s="6">
        <f t="shared" si="0"/>
        <v>0</v>
      </c>
      <c r="I23" s="22">
        <f t="shared" si="1"/>
        <v>0</v>
      </c>
    </row>
    <row r="24" spans="1:9" ht="14.25">
      <c r="A24" s="6" t="s">
        <v>16</v>
      </c>
      <c r="B24" s="14" t="s">
        <v>17</v>
      </c>
      <c r="C24" s="6">
        <v>0</v>
      </c>
      <c r="D24" s="6">
        <v>300</v>
      </c>
      <c r="E24" s="6">
        <f t="shared" si="0"/>
        <v>0</v>
      </c>
      <c r="F24" s="22">
        <v>1671.66</v>
      </c>
      <c r="G24" s="6">
        <v>1700</v>
      </c>
      <c r="H24" s="22">
        <f>1672*0.05</f>
        <v>83.60000000000001</v>
      </c>
      <c r="I24" s="22">
        <f t="shared" si="1"/>
        <v>55.26000000000009</v>
      </c>
    </row>
    <row r="25" spans="1:9" ht="14.25">
      <c r="A25" s="6" t="s">
        <v>16</v>
      </c>
      <c r="B25" s="13" t="s">
        <v>18</v>
      </c>
      <c r="C25" s="6">
        <v>1</v>
      </c>
      <c r="D25" s="6">
        <v>256.31</v>
      </c>
      <c r="E25" s="6">
        <f t="shared" si="0"/>
        <v>256.31</v>
      </c>
      <c r="I25" s="22">
        <f t="shared" si="1"/>
        <v>0</v>
      </c>
    </row>
    <row r="26" spans="1:9" ht="14.25">
      <c r="A26" s="6" t="s">
        <v>16</v>
      </c>
      <c r="B26" s="13" t="s">
        <v>19</v>
      </c>
      <c r="C26" s="6">
        <v>1</v>
      </c>
      <c r="D26" s="6">
        <v>171.8</v>
      </c>
      <c r="E26" s="6">
        <f t="shared" si="0"/>
        <v>171.8</v>
      </c>
      <c r="I26" s="22">
        <f t="shared" si="1"/>
        <v>0</v>
      </c>
    </row>
    <row r="27" spans="1:9" ht="14.25">
      <c r="A27" s="6" t="s">
        <v>16</v>
      </c>
      <c r="B27" s="13" t="s">
        <v>20</v>
      </c>
      <c r="C27" s="6">
        <v>1</v>
      </c>
      <c r="D27" s="6">
        <v>171.8</v>
      </c>
      <c r="E27" s="6">
        <f t="shared" si="0"/>
        <v>171.8</v>
      </c>
      <c r="I27" s="22">
        <f t="shared" si="1"/>
        <v>0</v>
      </c>
    </row>
    <row r="28" spans="1:9" ht="14.25">
      <c r="A28" s="6" t="s">
        <v>16</v>
      </c>
      <c r="B28" s="13" t="s">
        <v>21</v>
      </c>
      <c r="C28" s="6">
        <v>1</v>
      </c>
      <c r="D28" s="6">
        <v>427.39</v>
      </c>
      <c r="E28" s="6">
        <f t="shared" si="0"/>
        <v>427.39</v>
      </c>
      <c r="I28" s="22">
        <f t="shared" si="1"/>
        <v>0</v>
      </c>
    </row>
    <row r="29" spans="1:9" ht="14.25">
      <c r="A29" s="6" t="s">
        <v>16</v>
      </c>
      <c r="B29" s="13" t="s">
        <v>22</v>
      </c>
      <c r="C29" s="6">
        <v>1</v>
      </c>
      <c r="D29" s="6">
        <v>131.43</v>
      </c>
      <c r="E29" s="6">
        <f t="shared" si="0"/>
        <v>131.43</v>
      </c>
      <c r="I29" s="22">
        <f t="shared" si="1"/>
        <v>0</v>
      </c>
    </row>
    <row r="30" spans="1:9" ht="14.25">
      <c r="A30" s="6" t="s">
        <v>16</v>
      </c>
      <c r="B30" s="13" t="s">
        <v>41</v>
      </c>
      <c r="C30" s="6">
        <v>1</v>
      </c>
      <c r="D30" s="6">
        <v>512.93</v>
      </c>
      <c r="E30" s="6">
        <f t="shared" si="0"/>
        <v>512.93</v>
      </c>
      <c r="I30" s="22">
        <f t="shared" si="1"/>
        <v>0</v>
      </c>
    </row>
    <row r="31" spans="1:9" ht="14.25">
      <c r="A31" s="6" t="s">
        <v>16</v>
      </c>
      <c r="B31" s="14" t="s">
        <v>23</v>
      </c>
      <c r="C31" s="6">
        <v>0</v>
      </c>
      <c r="D31" s="6">
        <v>550</v>
      </c>
      <c r="E31" s="6">
        <f t="shared" si="0"/>
        <v>0</v>
      </c>
      <c r="I31" s="22">
        <f t="shared" si="1"/>
        <v>0</v>
      </c>
    </row>
    <row r="32" spans="5:9" ht="14.25">
      <c r="E32" s="6">
        <f t="shared" si="0"/>
        <v>0</v>
      </c>
      <c r="I32" s="22">
        <f t="shared" si="1"/>
        <v>0</v>
      </c>
    </row>
    <row r="33" spans="1:9" ht="14.25">
      <c r="A33" s="6" t="s">
        <v>32</v>
      </c>
      <c r="B33" s="13" t="s">
        <v>33</v>
      </c>
      <c r="C33" s="6">
        <v>1</v>
      </c>
      <c r="D33" s="6">
        <v>683.69</v>
      </c>
      <c r="E33" s="6">
        <f t="shared" si="0"/>
        <v>683.69</v>
      </c>
      <c r="F33" s="22">
        <v>1521.36</v>
      </c>
      <c r="G33" s="6">
        <v>1521</v>
      </c>
      <c r="H33" s="22">
        <f>1521*0.05</f>
        <v>76.05</v>
      </c>
      <c r="I33" s="22">
        <f t="shared" si="1"/>
        <v>76.4099999999999</v>
      </c>
    </row>
    <row r="34" spans="1:9" ht="14.25">
      <c r="A34" s="6" t="s">
        <v>32</v>
      </c>
      <c r="B34" s="13" t="s">
        <v>9</v>
      </c>
      <c r="C34" s="6">
        <v>1</v>
      </c>
      <c r="D34" s="6">
        <v>512.93</v>
      </c>
      <c r="E34" s="6">
        <f t="shared" si="0"/>
        <v>512.93</v>
      </c>
      <c r="I34" s="22">
        <f t="shared" si="1"/>
        <v>0</v>
      </c>
    </row>
    <row r="35" spans="1:9" ht="14.25">
      <c r="A35" s="6" t="s">
        <v>32</v>
      </c>
      <c r="B35" s="13" t="s">
        <v>10</v>
      </c>
      <c r="C35" s="6">
        <v>1</v>
      </c>
      <c r="D35" s="6">
        <v>324.74</v>
      </c>
      <c r="E35" s="6">
        <f t="shared" si="0"/>
        <v>324.74</v>
      </c>
      <c r="I35" s="22">
        <f t="shared" si="1"/>
        <v>0</v>
      </c>
    </row>
    <row r="36" spans="1:9" ht="14.25">
      <c r="A36" s="6" t="s">
        <v>32</v>
      </c>
      <c r="B36" s="14" t="s">
        <v>34</v>
      </c>
      <c r="C36" s="6">
        <v>0</v>
      </c>
      <c r="D36" s="6">
        <v>450</v>
      </c>
      <c r="E36" s="6">
        <f t="shared" si="0"/>
        <v>0</v>
      </c>
      <c r="I36" s="22">
        <f t="shared" si="1"/>
        <v>0</v>
      </c>
    </row>
    <row r="37" spans="5:9" ht="14.25">
      <c r="E37" s="6">
        <f t="shared" si="0"/>
        <v>0</v>
      </c>
      <c r="I37" s="22">
        <f t="shared" si="1"/>
        <v>0</v>
      </c>
    </row>
    <row r="38" spans="1:9" ht="14.25">
      <c r="A38" s="6" t="s">
        <v>35</v>
      </c>
      <c r="B38" s="14" t="s">
        <v>41</v>
      </c>
      <c r="C38" s="6">
        <v>0</v>
      </c>
      <c r="D38" s="6">
        <v>600</v>
      </c>
      <c r="E38" s="6">
        <f t="shared" si="0"/>
        <v>0</v>
      </c>
      <c r="F38" s="22">
        <v>131.43</v>
      </c>
      <c r="G38" s="6">
        <v>165</v>
      </c>
      <c r="H38" s="22">
        <f>131*0.05</f>
        <v>6.550000000000001</v>
      </c>
      <c r="I38" s="22">
        <f t="shared" si="1"/>
        <v>-27.019999999999992</v>
      </c>
    </row>
    <row r="39" spans="1:9" ht="14.25">
      <c r="A39" s="6" t="s">
        <v>35</v>
      </c>
      <c r="B39" s="14" t="s">
        <v>47</v>
      </c>
      <c r="C39" s="6">
        <v>0</v>
      </c>
      <c r="D39" s="6">
        <v>190</v>
      </c>
      <c r="E39" s="6">
        <f t="shared" si="0"/>
        <v>0</v>
      </c>
      <c r="I39" s="22">
        <f t="shared" si="1"/>
        <v>0</v>
      </c>
    </row>
    <row r="40" spans="1:9" ht="14.25">
      <c r="A40" s="6" t="s">
        <v>35</v>
      </c>
      <c r="B40" s="17" t="s">
        <v>22</v>
      </c>
      <c r="C40" s="6">
        <v>1</v>
      </c>
      <c r="D40" s="6">
        <v>131.43</v>
      </c>
      <c r="E40" s="6">
        <f t="shared" si="0"/>
        <v>131.43</v>
      </c>
      <c r="I40" s="22">
        <f t="shared" si="1"/>
        <v>0</v>
      </c>
    </row>
    <row r="41" spans="5:9" ht="14.25">
      <c r="E41" s="6">
        <f t="shared" si="0"/>
        <v>0</v>
      </c>
      <c r="I41" s="22">
        <f t="shared" si="1"/>
        <v>0</v>
      </c>
    </row>
    <row r="42" spans="1:9" ht="14.25">
      <c r="A42" s="14" t="s">
        <v>37</v>
      </c>
      <c r="B42" s="17" t="s">
        <v>46</v>
      </c>
      <c r="C42" s="6">
        <v>2</v>
      </c>
      <c r="D42" s="6">
        <v>215.3</v>
      </c>
      <c r="E42" s="6">
        <f t="shared" si="0"/>
        <v>430.6</v>
      </c>
      <c r="F42" s="22">
        <v>857.99</v>
      </c>
      <c r="G42" s="6">
        <v>858</v>
      </c>
      <c r="H42" s="22">
        <f>858*0.05</f>
        <v>42.900000000000006</v>
      </c>
      <c r="I42" s="22">
        <f t="shared" si="1"/>
        <v>42.890000000000015</v>
      </c>
    </row>
    <row r="43" spans="1:9" ht="14.25">
      <c r="A43" s="6" t="s">
        <v>37</v>
      </c>
      <c r="B43" s="13" t="s">
        <v>21</v>
      </c>
      <c r="C43" s="6">
        <v>1</v>
      </c>
      <c r="D43" s="6">
        <v>427.39</v>
      </c>
      <c r="E43" s="6">
        <f t="shared" si="0"/>
        <v>427.39</v>
      </c>
      <c r="I43" s="22">
        <f t="shared" si="1"/>
        <v>0</v>
      </c>
    </row>
    <row r="44" spans="5:9" ht="14.25">
      <c r="E44" s="6">
        <f t="shared" si="0"/>
        <v>0</v>
      </c>
      <c r="I44" s="22">
        <f t="shared" si="1"/>
        <v>0</v>
      </c>
    </row>
    <row r="45" spans="1:9" ht="14.25">
      <c r="A45" s="6" t="s">
        <v>26</v>
      </c>
      <c r="B45" s="13" t="s">
        <v>41</v>
      </c>
      <c r="C45" s="6">
        <v>1</v>
      </c>
      <c r="D45" s="6">
        <v>512.93</v>
      </c>
      <c r="E45" s="6">
        <f t="shared" si="0"/>
        <v>512.93</v>
      </c>
      <c r="F45" s="22">
        <v>512.93</v>
      </c>
      <c r="G45" s="6">
        <v>513</v>
      </c>
      <c r="H45" s="22">
        <f>513*0.05</f>
        <v>25.650000000000002</v>
      </c>
      <c r="I45" s="22">
        <f t="shared" si="1"/>
        <v>25.579999999999952</v>
      </c>
    </row>
    <row r="46" spans="5:9" ht="14.25">
      <c r="E46" s="6">
        <f t="shared" si="0"/>
        <v>0</v>
      </c>
      <c r="I46" s="22">
        <f t="shared" si="1"/>
        <v>0</v>
      </c>
    </row>
    <row r="47" spans="1:9" ht="14.25">
      <c r="A47" s="6" t="s">
        <v>29</v>
      </c>
      <c r="B47" s="13" t="s">
        <v>41</v>
      </c>
      <c r="C47" s="6">
        <v>1</v>
      </c>
      <c r="D47" s="6">
        <v>512.93</v>
      </c>
      <c r="E47" s="6">
        <f t="shared" si="0"/>
        <v>512.93</v>
      </c>
      <c r="F47" s="22">
        <v>513</v>
      </c>
      <c r="G47" s="6">
        <v>983</v>
      </c>
      <c r="H47" s="22">
        <f>513*0.05</f>
        <v>25.650000000000002</v>
      </c>
      <c r="I47" s="22">
        <f t="shared" si="1"/>
        <v>-444.35</v>
      </c>
    </row>
    <row r="48" spans="1:9" ht="14.25">
      <c r="A48" s="6" t="s">
        <v>29</v>
      </c>
      <c r="B48" s="26" t="s">
        <v>77</v>
      </c>
      <c r="C48" s="6">
        <v>0</v>
      </c>
      <c r="D48" s="6">
        <v>469.84</v>
      </c>
      <c r="E48" s="6">
        <f t="shared" si="0"/>
        <v>0</v>
      </c>
      <c r="I48" s="22">
        <f t="shared" si="1"/>
        <v>0</v>
      </c>
    </row>
    <row r="49" spans="5:9" ht="14.25">
      <c r="E49" s="6">
        <f t="shared" si="0"/>
        <v>0</v>
      </c>
      <c r="I49" s="22">
        <f t="shared" si="1"/>
        <v>0</v>
      </c>
    </row>
    <row r="50" spans="1:9" ht="14.25">
      <c r="A50" s="6" t="s">
        <v>31</v>
      </c>
      <c r="B50" s="14" t="s">
        <v>9</v>
      </c>
      <c r="C50" s="6">
        <v>0</v>
      </c>
      <c r="D50" s="6">
        <v>600</v>
      </c>
      <c r="E50" s="6">
        <f t="shared" si="0"/>
        <v>0</v>
      </c>
      <c r="I50" s="22">
        <f t="shared" si="1"/>
        <v>0</v>
      </c>
    </row>
    <row r="51" spans="1:9" ht="14.25">
      <c r="A51" s="6" t="s">
        <v>31</v>
      </c>
      <c r="B51" s="14" t="s">
        <v>48</v>
      </c>
      <c r="C51" s="6">
        <v>2</v>
      </c>
      <c r="E51" s="6">
        <f t="shared" si="0"/>
        <v>0</v>
      </c>
      <c r="I51" s="22">
        <f t="shared" si="1"/>
        <v>0</v>
      </c>
    </row>
    <row r="52" spans="5:9" ht="14.25">
      <c r="E52" s="6">
        <f t="shared" si="0"/>
        <v>0</v>
      </c>
      <c r="I52" s="22">
        <f t="shared" si="1"/>
        <v>0</v>
      </c>
    </row>
    <row r="53" spans="1:9" ht="14.25">
      <c r="A53" s="6" t="s">
        <v>30</v>
      </c>
      <c r="B53" s="13" t="s">
        <v>49</v>
      </c>
      <c r="C53" s="6">
        <v>1</v>
      </c>
      <c r="D53" s="6">
        <v>324.74</v>
      </c>
      <c r="E53" s="6">
        <f t="shared" si="0"/>
        <v>324.74</v>
      </c>
      <c r="F53" s="22">
        <v>3108.17</v>
      </c>
      <c r="G53" s="6">
        <v>3108</v>
      </c>
      <c r="H53" s="22">
        <f>3108*0.05</f>
        <v>155.4</v>
      </c>
      <c r="I53" s="22">
        <f t="shared" si="1"/>
        <v>155.57000000000008</v>
      </c>
    </row>
    <row r="54" spans="1:9" ht="14.25">
      <c r="A54" s="6" t="s">
        <v>30</v>
      </c>
      <c r="B54" s="13" t="s">
        <v>40</v>
      </c>
      <c r="C54" s="6">
        <v>1</v>
      </c>
      <c r="D54" s="6">
        <v>324.74</v>
      </c>
      <c r="E54" s="6">
        <f t="shared" si="0"/>
        <v>324.74</v>
      </c>
      <c r="I54" s="22">
        <f t="shared" si="1"/>
        <v>0</v>
      </c>
    </row>
    <row r="55" spans="1:9" ht="14.25">
      <c r="A55" s="6" t="s">
        <v>30</v>
      </c>
      <c r="B55" s="13" t="s">
        <v>50</v>
      </c>
      <c r="C55" s="6">
        <v>1</v>
      </c>
      <c r="D55" s="6">
        <v>256.31</v>
      </c>
      <c r="E55" s="6">
        <f t="shared" si="0"/>
        <v>256.31</v>
      </c>
      <c r="I55" s="22">
        <f t="shared" si="1"/>
        <v>0</v>
      </c>
    </row>
    <row r="56" spans="1:9" ht="14.25">
      <c r="A56" s="6" t="s">
        <v>30</v>
      </c>
      <c r="B56" s="13" t="s">
        <v>51</v>
      </c>
      <c r="C56" s="6">
        <v>1</v>
      </c>
      <c r="D56" s="6">
        <v>256.31</v>
      </c>
      <c r="E56" s="6">
        <f t="shared" si="0"/>
        <v>256.31</v>
      </c>
      <c r="I56" s="22">
        <f t="shared" si="1"/>
        <v>0</v>
      </c>
    </row>
    <row r="57" spans="1:9" ht="14.25">
      <c r="A57" s="6" t="s">
        <v>30</v>
      </c>
      <c r="B57" s="13" t="s">
        <v>52</v>
      </c>
      <c r="C57" s="6">
        <v>1</v>
      </c>
      <c r="D57" s="6">
        <v>215.3</v>
      </c>
      <c r="E57" s="6">
        <f t="shared" si="0"/>
        <v>215.3</v>
      </c>
      <c r="I57" s="22">
        <f t="shared" si="1"/>
        <v>0</v>
      </c>
    </row>
    <row r="58" spans="1:9" ht="14.25">
      <c r="A58" s="6" t="s">
        <v>30</v>
      </c>
      <c r="B58" s="14" t="s">
        <v>53</v>
      </c>
      <c r="C58" s="6">
        <v>0</v>
      </c>
      <c r="D58" s="6">
        <v>300</v>
      </c>
      <c r="E58" s="6">
        <f t="shared" si="0"/>
        <v>0</v>
      </c>
      <c r="I58" s="22">
        <f t="shared" si="1"/>
        <v>0</v>
      </c>
    </row>
    <row r="59" spans="1:9" ht="14.25">
      <c r="A59" s="6" t="s">
        <v>30</v>
      </c>
      <c r="B59" s="13" t="s">
        <v>9</v>
      </c>
      <c r="C59" s="6">
        <v>1</v>
      </c>
      <c r="D59" s="6">
        <v>512.93</v>
      </c>
      <c r="E59" s="6">
        <f t="shared" si="0"/>
        <v>512.93</v>
      </c>
      <c r="I59" s="22">
        <f t="shared" si="1"/>
        <v>0</v>
      </c>
    </row>
    <row r="60" spans="1:9" ht="14.25">
      <c r="A60" s="6" t="s">
        <v>30</v>
      </c>
      <c r="B60" s="13" t="s">
        <v>54</v>
      </c>
      <c r="C60" s="6">
        <v>1</v>
      </c>
      <c r="D60" s="6">
        <v>726.46</v>
      </c>
      <c r="E60" s="6">
        <f t="shared" si="0"/>
        <v>726.46</v>
      </c>
      <c r="I60" s="22">
        <f t="shared" si="1"/>
        <v>0</v>
      </c>
    </row>
    <row r="61" spans="1:9" ht="14.25">
      <c r="A61" s="6" t="s">
        <v>30</v>
      </c>
      <c r="B61" s="13" t="s">
        <v>55</v>
      </c>
      <c r="C61" s="6">
        <v>1</v>
      </c>
      <c r="D61" s="6">
        <v>491.38</v>
      </c>
      <c r="E61" s="6">
        <f t="shared" si="0"/>
        <v>491.38</v>
      </c>
      <c r="I61" s="22">
        <f t="shared" si="1"/>
        <v>0</v>
      </c>
    </row>
    <row r="62" spans="5:9" ht="14.25">
      <c r="E62" s="6">
        <f t="shared" si="0"/>
        <v>0</v>
      </c>
      <c r="I62" s="22">
        <f t="shared" si="1"/>
        <v>0</v>
      </c>
    </row>
    <row r="63" spans="1:9" ht="14.25">
      <c r="A63" s="23" t="s">
        <v>28</v>
      </c>
      <c r="B63" s="26" t="s">
        <v>66</v>
      </c>
      <c r="C63" s="6">
        <v>0</v>
      </c>
      <c r="D63" s="6">
        <v>256.31</v>
      </c>
      <c r="E63" s="6">
        <f t="shared" si="0"/>
        <v>0</v>
      </c>
      <c r="F63" s="22">
        <v>0</v>
      </c>
      <c r="G63" s="6">
        <v>256</v>
      </c>
      <c r="H63" s="22">
        <v>0</v>
      </c>
      <c r="I63" s="22">
        <f t="shared" si="1"/>
        <v>-256</v>
      </c>
    </row>
    <row r="64" spans="1:9" ht="14.25">
      <c r="A64" s="6" t="s">
        <v>28</v>
      </c>
      <c r="B64" s="14" t="s">
        <v>98</v>
      </c>
      <c r="C64" s="6">
        <v>0</v>
      </c>
      <c r="D64" s="6">
        <v>600</v>
      </c>
      <c r="E64" s="6">
        <f t="shared" si="0"/>
        <v>0</v>
      </c>
      <c r="I64" s="22">
        <f t="shared" si="1"/>
        <v>0</v>
      </c>
    </row>
    <row r="65" spans="5:9" ht="14.25">
      <c r="E65" s="6">
        <f t="shared" si="0"/>
        <v>0</v>
      </c>
      <c r="I65" s="22">
        <f t="shared" si="1"/>
        <v>0</v>
      </c>
    </row>
    <row r="66" spans="1:9" ht="14.25">
      <c r="A66" s="23" t="s">
        <v>8</v>
      </c>
      <c r="B66" s="13" t="s">
        <v>9</v>
      </c>
      <c r="C66" s="6">
        <v>2</v>
      </c>
      <c r="D66" s="6">
        <v>512.93</v>
      </c>
      <c r="E66" s="6">
        <f t="shared" si="0"/>
        <v>1025.86</v>
      </c>
      <c r="F66" s="22">
        <v>1781.2</v>
      </c>
      <c r="G66" s="6">
        <v>1781</v>
      </c>
      <c r="H66" s="22">
        <f>1781*0.05</f>
        <v>89.05000000000001</v>
      </c>
      <c r="I66" s="22">
        <f t="shared" si="1"/>
        <v>89.25000000000006</v>
      </c>
    </row>
    <row r="67" spans="1:9" ht="14.25">
      <c r="A67" s="6" t="s">
        <v>8</v>
      </c>
      <c r="B67" s="13" t="s">
        <v>10</v>
      </c>
      <c r="C67" s="6">
        <v>1</v>
      </c>
      <c r="D67" s="6">
        <v>324.74</v>
      </c>
      <c r="E67" s="6">
        <f t="shared" si="0"/>
        <v>324.74</v>
      </c>
      <c r="I67" s="22">
        <f t="shared" si="1"/>
        <v>0</v>
      </c>
    </row>
    <row r="68" spans="1:9" ht="14.25">
      <c r="A68" s="6" t="s">
        <v>8</v>
      </c>
      <c r="B68" s="13" t="s">
        <v>11</v>
      </c>
      <c r="C68" s="6">
        <v>2</v>
      </c>
      <c r="D68" s="6">
        <v>215.3</v>
      </c>
      <c r="E68" s="6">
        <f aca="true" t="shared" si="2" ref="E68:E120">D68*C68</f>
        <v>430.6</v>
      </c>
      <c r="I68" s="22">
        <f aca="true" t="shared" si="3" ref="I68:I120">F68-G68+H68</f>
        <v>0</v>
      </c>
    </row>
    <row r="69" spans="1:9" ht="14.25">
      <c r="A69" s="6" t="s">
        <v>8</v>
      </c>
      <c r="B69" s="14" t="s">
        <v>12</v>
      </c>
      <c r="C69" s="6">
        <v>0</v>
      </c>
      <c r="D69" s="6">
        <v>80</v>
      </c>
      <c r="E69" s="6">
        <f t="shared" si="2"/>
        <v>0</v>
      </c>
      <c r="I69" s="22">
        <f t="shared" si="3"/>
        <v>0</v>
      </c>
    </row>
    <row r="70" spans="1:9" ht="14.25">
      <c r="A70" s="6" t="s">
        <v>8</v>
      </c>
      <c r="B70" s="14" t="s">
        <v>13</v>
      </c>
      <c r="C70" s="6">
        <v>0</v>
      </c>
      <c r="D70" s="6">
        <v>85</v>
      </c>
      <c r="E70" s="6">
        <f t="shared" si="2"/>
        <v>0</v>
      </c>
      <c r="I70" s="22">
        <f t="shared" si="3"/>
        <v>0</v>
      </c>
    </row>
    <row r="71" spans="1:9" ht="14.25">
      <c r="A71" s="6" t="s">
        <v>8</v>
      </c>
      <c r="B71" s="14" t="s">
        <v>14</v>
      </c>
      <c r="C71" s="6">
        <v>0</v>
      </c>
      <c r="D71" s="6">
        <v>85</v>
      </c>
      <c r="E71" s="6">
        <f t="shared" si="2"/>
        <v>0</v>
      </c>
      <c r="I71" s="22">
        <f t="shared" si="3"/>
        <v>0</v>
      </c>
    </row>
    <row r="72" spans="5:9" ht="14.25">
      <c r="E72" s="6">
        <f t="shared" si="2"/>
        <v>0</v>
      </c>
      <c r="I72" s="22">
        <f t="shared" si="3"/>
        <v>0</v>
      </c>
    </row>
    <row r="73" spans="1:9" ht="14.25">
      <c r="A73" s="6" t="s">
        <v>5</v>
      </c>
      <c r="B73" s="13" t="s">
        <v>56</v>
      </c>
      <c r="C73" s="6">
        <v>1</v>
      </c>
      <c r="D73" s="6">
        <v>955.72</v>
      </c>
      <c r="E73" s="6">
        <f t="shared" si="2"/>
        <v>955.72</v>
      </c>
      <c r="F73" s="22">
        <v>2652.36</v>
      </c>
      <c r="G73" s="6">
        <v>2652</v>
      </c>
      <c r="H73" s="22">
        <f>2652*0.05</f>
        <v>132.6</v>
      </c>
      <c r="I73" s="22">
        <f t="shared" si="3"/>
        <v>132.96000000000012</v>
      </c>
    </row>
    <row r="74" spans="1:9" ht="14.25">
      <c r="A74" s="6" t="s">
        <v>5</v>
      </c>
      <c r="B74" s="17" t="s">
        <v>57</v>
      </c>
      <c r="C74" s="6">
        <v>1</v>
      </c>
      <c r="D74" s="6">
        <v>209.49</v>
      </c>
      <c r="E74" s="6">
        <f t="shared" si="2"/>
        <v>209.49</v>
      </c>
      <c r="I74" s="22">
        <f t="shared" si="3"/>
        <v>0</v>
      </c>
    </row>
    <row r="75" spans="1:9" ht="14.25">
      <c r="A75" s="6" t="s">
        <v>5</v>
      </c>
      <c r="B75" s="16" t="s">
        <v>58</v>
      </c>
      <c r="C75" s="6">
        <v>1</v>
      </c>
      <c r="D75" s="6">
        <v>427.39</v>
      </c>
      <c r="E75" s="6">
        <f t="shared" si="2"/>
        <v>427.39</v>
      </c>
      <c r="I75" s="22">
        <f t="shared" si="3"/>
        <v>0</v>
      </c>
    </row>
    <row r="76" spans="1:9" ht="14.25">
      <c r="A76" s="6" t="s">
        <v>5</v>
      </c>
      <c r="B76" s="13" t="s">
        <v>59</v>
      </c>
      <c r="C76" s="6">
        <v>1</v>
      </c>
      <c r="D76" s="6">
        <v>427.39</v>
      </c>
      <c r="E76" s="6">
        <f t="shared" si="2"/>
        <v>427.39</v>
      </c>
      <c r="I76" s="22">
        <f t="shared" si="3"/>
        <v>0</v>
      </c>
    </row>
    <row r="77" spans="1:9" ht="14.25">
      <c r="A77" s="6" t="s">
        <v>5</v>
      </c>
      <c r="B77" s="16" t="s">
        <v>60</v>
      </c>
      <c r="C77" s="6">
        <v>1</v>
      </c>
      <c r="D77" s="6">
        <v>632.37</v>
      </c>
      <c r="E77" s="6">
        <f t="shared" si="2"/>
        <v>632.37</v>
      </c>
      <c r="I77" s="22">
        <f t="shared" si="3"/>
        <v>0</v>
      </c>
    </row>
    <row r="78" spans="5:9" ht="14.25">
      <c r="E78" s="6">
        <f t="shared" si="2"/>
        <v>0</v>
      </c>
      <c r="I78" s="22">
        <f t="shared" si="3"/>
        <v>0</v>
      </c>
    </row>
    <row r="79" spans="1:9" ht="14.25">
      <c r="A79" s="6" t="s">
        <v>6</v>
      </c>
      <c r="B79" s="27" t="s">
        <v>61</v>
      </c>
      <c r="C79" s="6">
        <v>0</v>
      </c>
      <c r="D79" s="6">
        <v>256.31</v>
      </c>
      <c r="E79" s="6">
        <f t="shared" si="2"/>
        <v>0</v>
      </c>
      <c r="F79" s="22">
        <v>0</v>
      </c>
      <c r="G79" s="6">
        <v>900</v>
      </c>
      <c r="I79" s="22">
        <f t="shared" si="3"/>
        <v>-900</v>
      </c>
    </row>
    <row r="80" spans="1:9" ht="14.25">
      <c r="A80" s="6" t="s">
        <v>6</v>
      </c>
      <c r="B80" s="14" t="s">
        <v>9</v>
      </c>
      <c r="C80" s="6">
        <v>0</v>
      </c>
      <c r="D80" s="6">
        <v>600</v>
      </c>
      <c r="E80" s="6">
        <f t="shared" si="2"/>
        <v>0</v>
      </c>
      <c r="I80" s="22">
        <f t="shared" si="3"/>
        <v>0</v>
      </c>
    </row>
    <row r="81" spans="5:9" ht="14.25">
      <c r="E81" s="6">
        <f t="shared" si="2"/>
        <v>0</v>
      </c>
      <c r="I81" s="22">
        <f t="shared" si="3"/>
        <v>0</v>
      </c>
    </row>
    <row r="82" spans="1:9" ht="14.25">
      <c r="A82" s="6" t="s">
        <v>7</v>
      </c>
      <c r="B82" s="17" t="s">
        <v>62</v>
      </c>
      <c r="C82" s="6">
        <v>1</v>
      </c>
      <c r="D82" s="6">
        <v>726.48</v>
      </c>
      <c r="E82" s="6">
        <f t="shared" si="2"/>
        <v>726.48</v>
      </c>
      <c r="F82" s="22">
        <v>1239.41</v>
      </c>
      <c r="G82" s="6">
        <v>1239</v>
      </c>
      <c r="H82" s="22">
        <f>1239*0.05</f>
        <v>61.95</v>
      </c>
      <c r="I82" s="22">
        <f t="shared" si="3"/>
        <v>62.360000000000085</v>
      </c>
    </row>
    <row r="83" spans="1:9" ht="14.25">
      <c r="A83" s="6" t="s">
        <v>7</v>
      </c>
      <c r="B83" s="13" t="s">
        <v>9</v>
      </c>
      <c r="C83" s="6">
        <v>1</v>
      </c>
      <c r="D83" s="6">
        <v>512.93</v>
      </c>
      <c r="E83" s="6">
        <f t="shared" si="2"/>
        <v>512.93</v>
      </c>
      <c r="I83" s="22">
        <f t="shared" si="3"/>
        <v>0</v>
      </c>
    </row>
    <row r="84" spans="5:9" ht="14.25">
      <c r="E84" s="6">
        <f t="shared" si="2"/>
        <v>0</v>
      </c>
      <c r="I84" s="22">
        <f t="shared" si="3"/>
        <v>0</v>
      </c>
    </row>
    <row r="85" spans="1:9" ht="14.25">
      <c r="A85" s="14" t="s">
        <v>70</v>
      </c>
      <c r="B85" s="13" t="s">
        <v>10</v>
      </c>
      <c r="C85" s="6">
        <v>1</v>
      </c>
      <c r="D85" s="6">
        <v>324.74</v>
      </c>
      <c r="E85" s="6">
        <f t="shared" si="2"/>
        <v>324.74</v>
      </c>
      <c r="F85" s="22">
        <v>324.74</v>
      </c>
      <c r="G85" s="6">
        <v>325</v>
      </c>
      <c r="H85" s="22">
        <f>325*0.05</f>
        <v>16.25</v>
      </c>
      <c r="I85" s="22">
        <f t="shared" si="3"/>
        <v>15.990000000000009</v>
      </c>
    </row>
    <row r="86" spans="1:9" ht="14.25">
      <c r="A86" s="6" t="s">
        <v>70</v>
      </c>
      <c r="B86" s="8" t="s">
        <v>34</v>
      </c>
      <c r="C86" s="6">
        <v>0</v>
      </c>
      <c r="D86" s="6">
        <v>450</v>
      </c>
      <c r="E86" s="6">
        <f t="shared" si="2"/>
        <v>0</v>
      </c>
      <c r="I86" s="22">
        <f t="shared" si="3"/>
        <v>0</v>
      </c>
    </row>
    <row r="87" spans="5:9" ht="14.25">
      <c r="E87" s="6">
        <f t="shared" si="2"/>
        <v>0</v>
      </c>
      <c r="I87" s="22">
        <f t="shared" si="3"/>
        <v>0</v>
      </c>
    </row>
    <row r="88" spans="1:9" ht="14.25">
      <c r="A88" s="6" t="s">
        <v>71</v>
      </c>
      <c r="B88" s="14" t="s">
        <v>9</v>
      </c>
      <c r="C88" s="6">
        <v>0</v>
      </c>
      <c r="D88" s="6">
        <v>600</v>
      </c>
      <c r="E88" s="6">
        <f t="shared" si="2"/>
        <v>0</v>
      </c>
      <c r="F88" s="22">
        <v>324.74</v>
      </c>
      <c r="G88" s="6">
        <v>325</v>
      </c>
      <c r="H88" s="22">
        <f>325*0.05</f>
        <v>16.25</v>
      </c>
      <c r="I88" s="22">
        <f t="shared" si="3"/>
        <v>15.990000000000009</v>
      </c>
    </row>
    <row r="89" spans="1:9" ht="14.25">
      <c r="A89" s="6" t="s">
        <v>71</v>
      </c>
      <c r="B89" s="13" t="s">
        <v>10</v>
      </c>
      <c r="C89" s="6">
        <v>1</v>
      </c>
      <c r="D89" s="6">
        <v>324.74</v>
      </c>
      <c r="E89" s="6">
        <f t="shared" si="2"/>
        <v>324.74</v>
      </c>
      <c r="F89" s="6"/>
      <c r="I89" s="22">
        <f t="shared" si="3"/>
        <v>0</v>
      </c>
    </row>
    <row r="90" spans="5:9" ht="14.25">
      <c r="E90" s="6">
        <f t="shared" si="2"/>
        <v>0</v>
      </c>
      <c r="I90" s="22">
        <f t="shared" si="3"/>
        <v>0</v>
      </c>
    </row>
    <row r="91" spans="1:9" ht="14.25">
      <c r="A91" s="14" t="s">
        <v>36</v>
      </c>
      <c r="B91" s="13" t="s">
        <v>78</v>
      </c>
      <c r="C91" s="6">
        <v>1</v>
      </c>
      <c r="D91" s="6">
        <v>256.31</v>
      </c>
      <c r="E91" s="6">
        <f t="shared" si="2"/>
        <v>256.31</v>
      </c>
      <c r="F91" s="22">
        <v>2571.95</v>
      </c>
      <c r="G91" s="6">
        <v>2572</v>
      </c>
      <c r="H91" s="22">
        <f>2572*0.05</f>
        <v>128.6</v>
      </c>
      <c r="I91" s="22">
        <f t="shared" si="3"/>
        <v>128.5499999999998</v>
      </c>
    </row>
    <row r="92" spans="1:9" ht="14.25">
      <c r="A92" s="6" t="s">
        <v>36</v>
      </c>
      <c r="B92" s="8" t="s">
        <v>79</v>
      </c>
      <c r="E92" s="6">
        <f t="shared" si="2"/>
        <v>0</v>
      </c>
      <c r="I92" s="22">
        <f t="shared" si="3"/>
        <v>0</v>
      </c>
    </row>
    <row r="93" spans="1:9" ht="14.25">
      <c r="A93" s="6" t="s">
        <v>36</v>
      </c>
      <c r="B93" s="13" t="s">
        <v>81</v>
      </c>
      <c r="C93" s="6">
        <v>1</v>
      </c>
      <c r="D93" s="6">
        <v>256.31</v>
      </c>
      <c r="E93" s="6">
        <f t="shared" si="2"/>
        <v>256.31</v>
      </c>
      <c r="I93" s="22">
        <f t="shared" si="3"/>
        <v>0</v>
      </c>
    </row>
    <row r="94" spans="1:9" ht="14.25">
      <c r="A94" s="6" t="s">
        <v>36</v>
      </c>
      <c r="B94" s="8" t="s">
        <v>80</v>
      </c>
      <c r="E94" s="6">
        <f t="shared" si="2"/>
        <v>0</v>
      </c>
      <c r="I94" s="22">
        <f t="shared" si="3"/>
        <v>0</v>
      </c>
    </row>
    <row r="95" spans="1:9" ht="14.25">
      <c r="A95" s="6" t="s">
        <v>36</v>
      </c>
      <c r="B95" s="13" t="s">
        <v>82</v>
      </c>
      <c r="C95" s="6">
        <v>1</v>
      </c>
      <c r="D95" s="6">
        <v>256.31</v>
      </c>
      <c r="E95" s="6">
        <f t="shared" si="2"/>
        <v>256.31</v>
      </c>
      <c r="I95" s="22">
        <f t="shared" si="3"/>
        <v>0</v>
      </c>
    </row>
    <row r="96" spans="1:9" ht="14.25">
      <c r="A96" s="6" t="s">
        <v>36</v>
      </c>
      <c r="B96" s="13" t="s">
        <v>83</v>
      </c>
      <c r="C96" s="6">
        <v>1</v>
      </c>
      <c r="D96" s="6">
        <v>256.31</v>
      </c>
      <c r="E96" s="6">
        <f t="shared" si="2"/>
        <v>256.31</v>
      </c>
      <c r="I96" s="22">
        <f t="shared" si="3"/>
        <v>0</v>
      </c>
    </row>
    <row r="97" spans="1:9" ht="14.25">
      <c r="A97" s="6" t="s">
        <v>36</v>
      </c>
      <c r="B97" s="8" t="s">
        <v>42</v>
      </c>
      <c r="E97" s="6">
        <f t="shared" si="2"/>
        <v>0</v>
      </c>
      <c r="I97" s="22">
        <f t="shared" si="3"/>
        <v>0</v>
      </c>
    </row>
    <row r="98" spans="1:9" ht="14.25">
      <c r="A98" s="6" t="s">
        <v>36</v>
      </c>
      <c r="B98" s="13" t="s">
        <v>84</v>
      </c>
      <c r="C98" s="6">
        <v>1</v>
      </c>
      <c r="D98" s="6">
        <v>256.31</v>
      </c>
      <c r="E98" s="6">
        <f t="shared" si="2"/>
        <v>256.31</v>
      </c>
      <c r="I98" s="22">
        <f t="shared" si="3"/>
        <v>0</v>
      </c>
    </row>
    <row r="99" spans="1:9" ht="14.25">
      <c r="A99" s="6" t="s">
        <v>36</v>
      </c>
      <c r="B99" s="13" t="s">
        <v>85</v>
      </c>
      <c r="C99" s="6">
        <v>2</v>
      </c>
      <c r="D99" s="6">
        <v>281.97</v>
      </c>
      <c r="E99" s="6">
        <f t="shared" si="2"/>
        <v>563.94</v>
      </c>
      <c r="I99" s="22">
        <f t="shared" si="3"/>
        <v>0</v>
      </c>
    </row>
    <row r="100" spans="1:9" ht="14.25">
      <c r="A100" s="6" t="s">
        <v>36</v>
      </c>
      <c r="B100" s="14" t="s">
        <v>41</v>
      </c>
      <c r="C100" s="6">
        <v>0</v>
      </c>
      <c r="D100" s="6">
        <v>600</v>
      </c>
      <c r="E100" s="6">
        <f t="shared" si="2"/>
        <v>0</v>
      </c>
      <c r="I100" s="22">
        <f t="shared" si="3"/>
        <v>0</v>
      </c>
    </row>
    <row r="101" spans="1:9" ht="14.25">
      <c r="A101" s="6" t="s">
        <v>36</v>
      </c>
      <c r="B101" s="13" t="s">
        <v>45</v>
      </c>
      <c r="C101" s="6">
        <v>1</v>
      </c>
      <c r="D101" s="6">
        <v>726.46</v>
      </c>
      <c r="E101" s="6">
        <f t="shared" si="2"/>
        <v>726.46</v>
      </c>
      <c r="I101" s="22">
        <f t="shared" si="3"/>
        <v>0</v>
      </c>
    </row>
    <row r="102" spans="5:9" ht="14.25">
      <c r="E102" s="6">
        <f t="shared" si="2"/>
        <v>0</v>
      </c>
      <c r="I102" s="22">
        <f t="shared" si="3"/>
        <v>0</v>
      </c>
    </row>
    <row r="103" spans="1:9" ht="14.25">
      <c r="A103" s="6" t="s">
        <v>73</v>
      </c>
      <c r="B103" s="14" t="s">
        <v>53</v>
      </c>
      <c r="C103" s="6">
        <v>0</v>
      </c>
      <c r="D103" s="6">
        <v>300</v>
      </c>
      <c r="E103" s="6">
        <f t="shared" si="2"/>
        <v>0</v>
      </c>
      <c r="F103" s="22">
        <v>1863.33</v>
      </c>
      <c r="G103" s="6">
        <v>1863</v>
      </c>
      <c r="H103" s="22">
        <f>1863*0.05</f>
        <v>93.15</v>
      </c>
      <c r="I103" s="22">
        <f t="shared" si="3"/>
        <v>93.47999999999993</v>
      </c>
    </row>
    <row r="104" spans="1:9" ht="14.25">
      <c r="A104" s="6" t="s">
        <v>73</v>
      </c>
      <c r="B104" s="13" t="s">
        <v>100</v>
      </c>
      <c r="C104" s="6">
        <v>1</v>
      </c>
      <c r="D104" s="6">
        <v>111.64</v>
      </c>
      <c r="E104" s="6">
        <f t="shared" si="2"/>
        <v>111.64</v>
      </c>
      <c r="I104" s="22">
        <f t="shared" si="3"/>
        <v>0</v>
      </c>
    </row>
    <row r="105" spans="1:9" ht="14.25">
      <c r="A105" s="6" t="s">
        <v>73</v>
      </c>
      <c r="B105" s="13" t="s">
        <v>88</v>
      </c>
      <c r="C105" s="6">
        <v>1</v>
      </c>
      <c r="D105" s="6">
        <v>469.84</v>
      </c>
      <c r="E105" s="6">
        <f t="shared" si="2"/>
        <v>469.84</v>
      </c>
      <c r="I105" s="22">
        <f t="shared" si="3"/>
        <v>0</v>
      </c>
    </row>
    <row r="106" spans="1:9" ht="14.25">
      <c r="A106" s="6" t="s">
        <v>73</v>
      </c>
      <c r="B106" s="13" t="s">
        <v>89</v>
      </c>
      <c r="C106" s="6">
        <v>1</v>
      </c>
      <c r="D106" s="6">
        <v>427.39</v>
      </c>
      <c r="E106" s="6">
        <f t="shared" si="2"/>
        <v>427.39</v>
      </c>
      <c r="I106" s="22">
        <f t="shared" si="3"/>
        <v>0</v>
      </c>
    </row>
    <row r="107" spans="1:9" ht="14.25">
      <c r="A107" s="6" t="s">
        <v>73</v>
      </c>
      <c r="B107" s="13" t="s">
        <v>90</v>
      </c>
      <c r="C107" s="6">
        <v>1</v>
      </c>
      <c r="D107" s="6">
        <v>854.46</v>
      </c>
      <c r="E107" s="6">
        <f t="shared" si="2"/>
        <v>854.46</v>
      </c>
      <c r="I107" s="22">
        <f t="shared" si="3"/>
        <v>0</v>
      </c>
    </row>
    <row r="108" spans="1:9" ht="14.25">
      <c r="A108" s="6" t="s">
        <v>73</v>
      </c>
      <c r="B108" s="14" t="s">
        <v>92</v>
      </c>
      <c r="C108" s="6">
        <v>0</v>
      </c>
      <c r="D108" s="6">
        <v>650</v>
      </c>
      <c r="E108" s="6">
        <f t="shared" si="2"/>
        <v>0</v>
      </c>
      <c r="I108" s="22">
        <f t="shared" si="3"/>
        <v>0</v>
      </c>
    </row>
    <row r="109" spans="1:9" ht="14.25">
      <c r="A109" s="6" t="s">
        <v>73</v>
      </c>
      <c r="B109" s="14" t="s">
        <v>91</v>
      </c>
      <c r="E109" s="6">
        <f t="shared" si="2"/>
        <v>0</v>
      </c>
      <c r="I109" s="22">
        <f t="shared" si="3"/>
        <v>0</v>
      </c>
    </row>
    <row r="110" spans="2:9" ht="14.25">
      <c r="B110" s="8"/>
      <c r="I110" s="22">
        <f t="shared" si="3"/>
        <v>0</v>
      </c>
    </row>
    <row r="111" spans="1:9" ht="14.25">
      <c r="A111" s="6" t="s">
        <v>74</v>
      </c>
      <c r="B111" s="13" t="s">
        <v>93</v>
      </c>
      <c r="C111" s="6">
        <v>1</v>
      </c>
      <c r="D111" s="6">
        <v>726.48</v>
      </c>
      <c r="E111" s="6">
        <f t="shared" si="2"/>
        <v>726.48</v>
      </c>
      <c r="F111" s="22">
        <v>726.43</v>
      </c>
      <c r="G111" s="6">
        <v>726</v>
      </c>
      <c r="H111" s="22">
        <f>726*0.05</f>
        <v>36.300000000000004</v>
      </c>
      <c r="I111" s="22">
        <f t="shared" si="3"/>
        <v>36.729999999999954</v>
      </c>
    </row>
    <row r="112" spans="5:9" ht="14.25">
      <c r="E112" s="6">
        <f t="shared" si="2"/>
        <v>0</v>
      </c>
      <c r="I112" s="22">
        <f t="shared" si="3"/>
        <v>0</v>
      </c>
    </row>
    <row r="113" spans="1:9" ht="14.25">
      <c r="A113" s="6" t="s">
        <v>4</v>
      </c>
      <c r="B113" s="26" t="s">
        <v>94</v>
      </c>
      <c r="C113" s="6">
        <v>0</v>
      </c>
      <c r="D113" s="6">
        <v>256.31</v>
      </c>
      <c r="E113" s="6">
        <f t="shared" si="2"/>
        <v>0</v>
      </c>
      <c r="F113" s="22">
        <v>598</v>
      </c>
      <c r="G113" s="6">
        <v>1367</v>
      </c>
      <c r="H113" s="22">
        <f>598*0.05</f>
        <v>29.900000000000002</v>
      </c>
      <c r="I113" s="22">
        <f t="shared" si="3"/>
        <v>-739.1</v>
      </c>
    </row>
    <row r="114" spans="1:9" ht="14.25">
      <c r="A114" s="6" t="s">
        <v>4</v>
      </c>
      <c r="B114" s="13" t="s">
        <v>95</v>
      </c>
      <c r="C114" s="6">
        <v>1</v>
      </c>
      <c r="D114" s="6">
        <v>299.08</v>
      </c>
      <c r="E114" s="6">
        <f t="shared" si="2"/>
        <v>299.08</v>
      </c>
      <c r="I114" s="22">
        <f t="shared" si="3"/>
        <v>0</v>
      </c>
    </row>
    <row r="115" spans="1:9" ht="14.25">
      <c r="A115" s="6" t="s">
        <v>4</v>
      </c>
      <c r="B115" s="13" t="s">
        <v>96</v>
      </c>
      <c r="C115" s="6">
        <v>1</v>
      </c>
      <c r="D115" s="6">
        <v>299.08</v>
      </c>
      <c r="E115" s="6">
        <f t="shared" si="2"/>
        <v>299.08</v>
      </c>
      <c r="I115" s="22">
        <f t="shared" si="3"/>
        <v>0</v>
      </c>
    </row>
    <row r="116" spans="1:9" ht="14.25">
      <c r="A116" s="6" t="s">
        <v>4</v>
      </c>
      <c r="B116" s="28" t="s">
        <v>9</v>
      </c>
      <c r="C116" s="6">
        <v>0</v>
      </c>
      <c r="D116" s="6">
        <v>512.93</v>
      </c>
      <c r="E116" s="6">
        <f t="shared" si="2"/>
        <v>0</v>
      </c>
      <c r="I116" s="22">
        <f t="shared" si="3"/>
        <v>0</v>
      </c>
    </row>
    <row r="117" spans="5:9" ht="14.25">
      <c r="E117" s="6">
        <f t="shared" si="2"/>
        <v>0</v>
      </c>
      <c r="I117" s="22">
        <f t="shared" si="3"/>
        <v>0</v>
      </c>
    </row>
    <row r="118" spans="1:9" ht="14.25">
      <c r="A118" s="6" t="s">
        <v>75</v>
      </c>
      <c r="B118" s="13" t="s">
        <v>97</v>
      </c>
      <c r="C118" s="6">
        <v>2</v>
      </c>
      <c r="D118" s="6">
        <v>238.93</v>
      </c>
      <c r="E118" s="6">
        <f t="shared" si="2"/>
        <v>477.86</v>
      </c>
      <c r="F118" s="22">
        <v>477.86</v>
      </c>
      <c r="G118" s="6">
        <v>478</v>
      </c>
      <c r="H118" s="22">
        <f>478*0.05</f>
        <v>23.900000000000002</v>
      </c>
      <c r="I118" s="22">
        <f t="shared" si="3"/>
        <v>23.760000000000016</v>
      </c>
    </row>
    <row r="119" spans="5:9" ht="14.25">
      <c r="E119" s="6">
        <f t="shared" si="2"/>
        <v>0</v>
      </c>
      <c r="I119" s="22">
        <f t="shared" si="3"/>
        <v>0</v>
      </c>
    </row>
    <row r="120" spans="1:9" ht="14.25">
      <c r="A120" s="6" t="s">
        <v>76</v>
      </c>
      <c r="B120" s="14" t="s">
        <v>9</v>
      </c>
      <c r="C120" s="6">
        <v>0</v>
      </c>
      <c r="D120" s="6">
        <v>600</v>
      </c>
      <c r="E120" s="6">
        <f t="shared" si="2"/>
        <v>0</v>
      </c>
      <c r="I120" s="22">
        <f t="shared" si="3"/>
        <v>0</v>
      </c>
    </row>
  </sheetData>
  <sheetProtection formatCells="0" formatColumns="0" formatRows="0" insertColumns="0" insertRows="0" insertHyperlinks="0" deleteColumns="0" deleteRows="0" sort="0" autoFilter="0" pivotTables="0"/>
  <autoFilter ref="A2:E2">
    <sortState ref="A3:E120">
      <sortCondition sortBy="value" ref="A3:A120"/>
    </sortState>
  </autoFilter>
  <printOptions/>
  <pageMargins left="0.7086614173228347" right="0.7086614173228347" top="0.15748031496062992" bottom="0.15748031496062992" header="0.31496062992125984" footer="0.31496062992125984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8"/>
  <sheetViews>
    <sheetView zoomScalePageLayoutView="0" workbookViewId="0" topLeftCell="A1">
      <selection activeCell="B34" sqref="B34"/>
    </sheetView>
  </sheetViews>
  <sheetFormatPr defaultColWidth="9.140625" defaultRowHeight="12.75"/>
  <cols>
    <col min="2" max="2" width="72.57421875" style="0" customWidth="1"/>
    <col min="3" max="3" width="9.140625" style="0" hidden="1" customWidth="1"/>
  </cols>
  <sheetData>
    <row r="2" spans="2:4" ht="12.75">
      <c r="B2" s="4" t="s">
        <v>49</v>
      </c>
      <c r="C2" s="4"/>
      <c r="D2" s="4">
        <v>1</v>
      </c>
    </row>
    <row r="3" spans="2:4" ht="12.75">
      <c r="B3" s="4" t="s">
        <v>40</v>
      </c>
      <c r="C3" s="4"/>
      <c r="D3" s="4">
        <v>2</v>
      </c>
    </row>
    <row r="4" spans="2:4" ht="12.75">
      <c r="B4" s="4" t="s">
        <v>41</v>
      </c>
      <c r="C4" s="4"/>
      <c r="D4" s="4">
        <v>18</v>
      </c>
    </row>
    <row r="5" spans="2:4" ht="12.75">
      <c r="B5" s="4" t="s">
        <v>47</v>
      </c>
      <c r="C5" s="4"/>
      <c r="D5" s="4">
        <v>1</v>
      </c>
    </row>
    <row r="6" spans="2:4" ht="12.75">
      <c r="B6" s="4" t="s">
        <v>54</v>
      </c>
      <c r="C6" s="4"/>
      <c r="D6" s="4">
        <v>1</v>
      </c>
    </row>
    <row r="7" spans="2:4" s="10" customFormat="1" ht="12.75">
      <c r="B7" s="9" t="s">
        <v>69</v>
      </c>
      <c r="C7" s="9"/>
      <c r="D7" s="9">
        <v>1</v>
      </c>
    </row>
    <row r="8" spans="2:4" ht="12.75">
      <c r="B8" s="4" t="s">
        <v>52</v>
      </c>
      <c r="C8" s="4"/>
      <c r="D8" s="4">
        <v>6</v>
      </c>
    </row>
    <row r="9" spans="2:4" ht="12.75">
      <c r="B9" s="4" t="s">
        <v>67</v>
      </c>
      <c r="C9" s="4"/>
      <c r="D9" s="4">
        <v>1</v>
      </c>
    </row>
    <row r="10" spans="2:4" ht="12.75">
      <c r="B10" s="4" t="s">
        <v>65</v>
      </c>
      <c r="C10" s="4"/>
      <c r="D10" s="4">
        <v>2</v>
      </c>
    </row>
    <row r="11" spans="2:4" ht="12.75">
      <c r="B11" s="4" t="s">
        <v>50</v>
      </c>
      <c r="C11" s="4"/>
      <c r="D11" s="4">
        <v>1</v>
      </c>
    </row>
    <row r="12" spans="2:4" ht="12.75">
      <c r="B12" s="4" t="s">
        <v>17</v>
      </c>
      <c r="C12" s="4"/>
      <c r="D12" s="4">
        <v>1</v>
      </c>
    </row>
    <row r="13" spans="2:4" ht="12.75">
      <c r="B13" s="4" t="s">
        <v>68</v>
      </c>
      <c r="C13" s="4"/>
      <c r="D13" s="4">
        <v>1</v>
      </c>
    </row>
    <row r="14" spans="2:4" ht="12.75">
      <c r="B14" s="4" t="s">
        <v>18</v>
      </c>
      <c r="C14" s="4"/>
      <c r="D14" s="4">
        <v>3</v>
      </c>
    </row>
    <row r="15" spans="2:4" ht="12.75">
      <c r="B15" s="4" t="s">
        <v>10</v>
      </c>
      <c r="C15" s="4"/>
      <c r="D15" s="4">
        <v>2</v>
      </c>
    </row>
    <row r="16" spans="2:4" ht="12.75">
      <c r="B16" s="3" t="s">
        <v>42</v>
      </c>
      <c r="C16" s="4"/>
      <c r="D16" s="4">
        <v>2</v>
      </c>
    </row>
    <row r="17" spans="2:4" ht="12.75">
      <c r="B17" s="4" t="s">
        <v>63</v>
      </c>
      <c r="C17" s="4"/>
      <c r="D17" s="4">
        <v>1</v>
      </c>
    </row>
    <row r="18" spans="2:4" ht="12.75">
      <c r="B18" s="4" t="s">
        <v>33</v>
      </c>
      <c r="C18" s="4"/>
      <c r="D18" s="4">
        <v>1</v>
      </c>
    </row>
    <row r="19" spans="2:4" ht="12.75">
      <c r="B19" s="4" t="s">
        <v>21</v>
      </c>
      <c r="C19" s="4"/>
      <c r="D19" s="4">
        <v>2</v>
      </c>
    </row>
    <row r="20" spans="2:4" ht="12.75">
      <c r="B20" s="4" t="s">
        <v>13</v>
      </c>
      <c r="C20" s="4"/>
      <c r="D20" s="4">
        <v>2</v>
      </c>
    </row>
    <row r="21" spans="2:4" ht="12.75">
      <c r="B21" s="3" t="s">
        <v>22</v>
      </c>
      <c r="C21" s="4"/>
      <c r="D21" s="4">
        <v>3</v>
      </c>
    </row>
    <row r="22" spans="2:4" ht="12.75">
      <c r="B22" s="4" t="s">
        <v>39</v>
      </c>
      <c r="C22" s="4"/>
      <c r="D22" s="4">
        <v>1</v>
      </c>
    </row>
    <row r="23" spans="2:4" s="10" customFormat="1" ht="12.75">
      <c r="B23" s="9" t="s">
        <v>14</v>
      </c>
      <c r="C23" s="9"/>
      <c r="D23" s="9">
        <v>2</v>
      </c>
    </row>
    <row r="24" spans="2:4" s="10" customFormat="1" ht="12.75">
      <c r="B24" s="9" t="s">
        <v>12</v>
      </c>
      <c r="C24" s="9"/>
      <c r="D24" s="9">
        <v>2</v>
      </c>
    </row>
    <row r="25" spans="2:4" ht="12.75">
      <c r="B25" s="4" t="s">
        <v>34</v>
      </c>
      <c r="C25" s="4"/>
      <c r="D25" s="4">
        <v>2</v>
      </c>
    </row>
    <row r="26" spans="2:4" ht="12.75">
      <c r="B26" s="1" t="s">
        <v>61</v>
      </c>
      <c r="C26" s="4"/>
      <c r="D26" s="4">
        <v>1</v>
      </c>
    </row>
    <row r="27" spans="2:4" ht="12.75">
      <c r="B27" s="4" t="s">
        <v>64</v>
      </c>
      <c r="C27" s="4"/>
      <c r="D27" s="4">
        <v>1</v>
      </c>
    </row>
    <row r="28" spans="2:4" ht="12.75">
      <c r="B28" s="4" t="s">
        <v>51</v>
      </c>
      <c r="C28" s="4"/>
      <c r="D28" s="4">
        <v>1</v>
      </c>
    </row>
    <row r="29" spans="2:4" ht="12.75">
      <c r="B29" s="4" t="s">
        <v>23</v>
      </c>
      <c r="C29" s="4"/>
      <c r="D29" s="4">
        <v>1</v>
      </c>
    </row>
    <row r="30" spans="2:4" ht="12.75">
      <c r="B30" s="1" t="s">
        <v>62</v>
      </c>
      <c r="C30" s="4"/>
      <c r="D30" s="4">
        <v>1</v>
      </c>
    </row>
    <row r="31" spans="2:4" ht="12.75">
      <c r="B31" s="4" t="s">
        <v>56</v>
      </c>
      <c r="C31" s="4"/>
      <c r="D31" s="4">
        <v>1</v>
      </c>
    </row>
    <row r="32" spans="2:4" ht="12.75">
      <c r="B32" s="2" t="s">
        <v>60</v>
      </c>
      <c r="C32" s="4"/>
      <c r="D32" s="4">
        <v>1</v>
      </c>
    </row>
    <row r="33" spans="2:4" ht="12.75">
      <c r="B33" s="4" t="s">
        <v>19</v>
      </c>
      <c r="C33" s="4"/>
      <c r="D33" s="4">
        <v>1</v>
      </c>
    </row>
    <row r="34" spans="2:4" ht="12.75">
      <c r="B34" s="4" t="s">
        <v>20</v>
      </c>
      <c r="C34" s="4"/>
      <c r="D34" s="4">
        <v>1</v>
      </c>
    </row>
    <row r="35" spans="2:4" ht="12.75">
      <c r="B35" s="4" t="s">
        <v>45</v>
      </c>
      <c r="C35" s="4"/>
      <c r="D35" s="4">
        <v>1</v>
      </c>
    </row>
    <row r="36" spans="2:4" ht="12.75">
      <c r="B36" s="2" t="s">
        <v>58</v>
      </c>
      <c r="C36" s="4"/>
      <c r="D36" s="4">
        <v>1</v>
      </c>
    </row>
    <row r="37" spans="2:4" ht="12.75">
      <c r="B37" s="4" t="s">
        <v>59</v>
      </c>
      <c r="C37" s="4"/>
      <c r="D37" s="4">
        <v>1</v>
      </c>
    </row>
    <row r="38" spans="2:4" ht="12.75">
      <c r="B38" s="3" t="s">
        <v>57</v>
      </c>
      <c r="C38" s="4"/>
      <c r="D38" s="4">
        <v>1</v>
      </c>
    </row>
  </sheetData>
  <sheetProtection/>
  <autoFilter ref="B1:D1">
    <sortState ref="B2:D38">
      <sortCondition sortBy="value" ref="B2:B38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D62"/>
  <sheetViews>
    <sheetView zoomScalePageLayoutView="0" workbookViewId="0" topLeftCell="A31">
      <selection activeCell="B59" sqref="B59"/>
    </sheetView>
  </sheetViews>
  <sheetFormatPr defaultColWidth="9.140625" defaultRowHeight="12.75"/>
  <cols>
    <col min="2" max="2" width="55.7109375" style="0" customWidth="1"/>
  </cols>
  <sheetData>
    <row r="2" spans="2:4" ht="14.25">
      <c r="B2" s="13" t="s">
        <v>82</v>
      </c>
      <c r="C2" s="12">
        <v>1</v>
      </c>
      <c r="D2">
        <v>256.31</v>
      </c>
    </row>
    <row r="3" spans="2:4" ht="14.25">
      <c r="B3" s="13" t="s">
        <v>66</v>
      </c>
      <c r="C3" s="6">
        <v>2</v>
      </c>
      <c r="D3">
        <v>256.31</v>
      </c>
    </row>
    <row r="4" spans="2:4" ht="14.25">
      <c r="B4" s="13" t="s">
        <v>78</v>
      </c>
      <c r="C4" s="6">
        <v>2</v>
      </c>
      <c r="D4">
        <v>256.31</v>
      </c>
    </row>
    <row r="5" spans="2:4" ht="14.25">
      <c r="B5" s="13" t="s">
        <v>49</v>
      </c>
      <c r="C5" s="6">
        <v>1</v>
      </c>
      <c r="D5">
        <v>324.74</v>
      </c>
    </row>
    <row r="6" spans="2:4" ht="14.25">
      <c r="B6" s="13" t="s">
        <v>40</v>
      </c>
      <c r="C6" s="6">
        <v>2</v>
      </c>
      <c r="D6">
        <v>324.74</v>
      </c>
    </row>
    <row r="7" spans="2:4" ht="14.25">
      <c r="B7" s="13" t="s">
        <v>41</v>
      </c>
      <c r="C7" s="6">
        <v>22</v>
      </c>
      <c r="D7">
        <v>512.93</v>
      </c>
    </row>
    <row r="8" spans="2:3" ht="14.25">
      <c r="B8" s="14" t="s">
        <v>47</v>
      </c>
      <c r="C8" s="6">
        <v>1</v>
      </c>
    </row>
    <row r="9" spans="2:4" ht="14.25">
      <c r="B9" s="13" t="s">
        <v>54</v>
      </c>
      <c r="C9" s="6">
        <v>1</v>
      </c>
      <c r="D9">
        <v>726.46</v>
      </c>
    </row>
    <row r="10" spans="2:3" ht="14.25">
      <c r="B10" s="13" t="s">
        <v>92</v>
      </c>
      <c r="C10" s="6">
        <v>1</v>
      </c>
    </row>
    <row r="11" spans="2:4" ht="14.25">
      <c r="B11" s="13" t="s">
        <v>100</v>
      </c>
      <c r="C11" s="6">
        <v>2</v>
      </c>
      <c r="D11">
        <v>111.64</v>
      </c>
    </row>
    <row r="12" spans="2:4" ht="14.25">
      <c r="B12" s="14" t="s">
        <v>69</v>
      </c>
      <c r="C12" s="6">
        <v>2</v>
      </c>
      <c r="D12" s="15" t="s">
        <v>102</v>
      </c>
    </row>
    <row r="13" spans="2:4" ht="14.25">
      <c r="B13" s="13" t="s">
        <v>52</v>
      </c>
      <c r="C13" s="6">
        <v>6</v>
      </c>
      <c r="D13">
        <v>215.3</v>
      </c>
    </row>
    <row r="14" spans="2:4" ht="14.25">
      <c r="B14" s="13" t="s">
        <v>96</v>
      </c>
      <c r="C14" s="6">
        <v>1</v>
      </c>
      <c r="D14">
        <v>299.08</v>
      </c>
    </row>
    <row r="15" spans="2:4" ht="14.25">
      <c r="B15" s="13" t="s">
        <v>95</v>
      </c>
      <c r="C15" s="6">
        <v>1</v>
      </c>
      <c r="D15">
        <v>299.08</v>
      </c>
    </row>
    <row r="16" spans="2:4" ht="14.25">
      <c r="B16" s="13" t="s">
        <v>88</v>
      </c>
      <c r="C16" s="6">
        <v>1</v>
      </c>
      <c r="D16">
        <v>469.84</v>
      </c>
    </row>
    <row r="17" spans="2:4" ht="14.25">
      <c r="B17" s="13" t="s">
        <v>50</v>
      </c>
      <c r="C17" s="6">
        <v>1</v>
      </c>
      <c r="D17">
        <v>256.31</v>
      </c>
    </row>
    <row r="18" spans="2:4" ht="14.25">
      <c r="B18" s="13" t="s">
        <v>83</v>
      </c>
      <c r="C18" s="6">
        <v>2</v>
      </c>
      <c r="D18">
        <v>256.31</v>
      </c>
    </row>
    <row r="19" spans="2:4" ht="14.25">
      <c r="B19" s="13" t="s">
        <v>84</v>
      </c>
      <c r="C19" s="6">
        <v>1</v>
      </c>
      <c r="D19">
        <v>256.31</v>
      </c>
    </row>
    <row r="20" spans="2:4" ht="14.25">
      <c r="B20" s="13" t="s">
        <v>93</v>
      </c>
      <c r="C20" s="6">
        <v>2</v>
      </c>
      <c r="D20">
        <v>726.46</v>
      </c>
    </row>
    <row r="21" spans="2:4" ht="14.25">
      <c r="B21" s="13" t="s">
        <v>77</v>
      </c>
      <c r="C21" s="6">
        <v>1</v>
      </c>
      <c r="D21">
        <v>469.84</v>
      </c>
    </row>
    <row r="22" spans="2:3" ht="14.25">
      <c r="B22" s="18" t="s">
        <v>17</v>
      </c>
      <c r="C22" s="6">
        <v>1</v>
      </c>
    </row>
    <row r="23" spans="2:4" ht="14.25">
      <c r="B23" s="13" t="s">
        <v>99</v>
      </c>
      <c r="C23" s="11">
        <v>3</v>
      </c>
      <c r="D23">
        <v>256.31</v>
      </c>
    </row>
    <row r="24" spans="2:4" ht="14.25">
      <c r="B24" s="13" t="s">
        <v>85</v>
      </c>
      <c r="C24" s="6">
        <v>2</v>
      </c>
      <c r="D24">
        <v>281.97</v>
      </c>
    </row>
    <row r="25" spans="2:4" ht="14.25">
      <c r="B25" s="13" t="s">
        <v>10</v>
      </c>
      <c r="C25" s="6">
        <v>4</v>
      </c>
      <c r="D25">
        <v>324.74</v>
      </c>
    </row>
    <row r="26" spans="2:4" ht="14.25">
      <c r="B26" s="16" t="s">
        <v>58</v>
      </c>
      <c r="C26" s="6">
        <v>2</v>
      </c>
      <c r="D26">
        <v>427.39</v>
      </c>
    </row>
    <row r="27" spans="2:3" ht="14.25">
      <c r="B27" s="19" t="s">
        <v>42</v>
      </c>
      <c r="C27" s="6">
        <v>2</v>
      </c>
    </row>
    <row r="28" spans="2:4" ht="14.25">
      <c r="B28" s="13" t="s">
        <v>63</v>
      </c>
      <c r="C28" s="6">
        <v>1</v>
      </c>
      <c r="D28">
        <v>854.46</v>
      </c>
    </row>
    <row r="29" spans="2:4" ht="14.25">
      <c r="B29" s="13" t="s">
        <v>33</v>
      </c>
      <c r="C29" s="6">
        <v>1</v>
      </c>
      <c r="D29">
        <v>683.69</v>
      </c>
    </row>
    <row r="30" spans="2:4" ht="14.25">
      <c r="B30" s="13" t="s">
        <v>21</v>
      </c>
      <c r="C30" s="6">
        <v>2</v>
      </c>
      <c r="D30">
        <v>427.39</v>
      </c>
    </row>
    <row r="31" spans="2:4" ht="14.25">
      <c r="B31" s="14" t="s">
        <v>13</v>
      </c>
      <c r="C31" s="6">
        <v>2</v>
      </c>
      <c r="D31" s="15" t="s">
        <v>102</v>
      </c>
    </row>
    <row r="32" spans="2:4" ht="14.25">
      <c r="B32" s="17" t="s">
        <v>22</v>
      </c>
      <c r="C32" s="6">
        <v>3</v>
      </c>
      <c r="D32">
        <v>131.43</v>
      </c>
    </row>
    <row r="33" spans="2:4" ht="14.25">
      <c r="B33" s="13" t="s">
        <v>39</v>
      </c>
      <c r="C33" s="6">
        <v>1</v>
      </c>
      <c r="D33">
        <v>640.92</v>
      </c>
    </row>
    <row r="34" spans="2:4" ht="14.25">
      <c r="B34" s="14" t="s">
        <v>14</v>
      </c>
      <c r="C34" s="6">
        <v>2</v>
      </c>
      <c r="D34" s="15" t="s">
        <v>102</v>
      </c>
    </row>
    <row r="35" spans="2:4" ht="14.25">
      <c r="B35" s="14" t="s">
        <v>12</v>
      </c>
      <c r="C35" s="6">
        <v>2</v>
      </c>
      <c r="D35" s="15" t="s">
        <v>102</v>
      </c>
    </row>
    <row r="36" spans="2:4" ht="14.25">
      <c r="B36" s="13" t="s">
        <v>101</v>
      </c>
      <c r="C36" s="6">
        <v>1</v>
      </c>
      <c r="D36">
        <v>256.31</v>
      </c>
    </row>
    <row r="37" spans="2:3" ht="14.25">
      <c r="B37" s="18" t="s">
        <v>34</v>
      </c>
      <c r="C37" s="6">
        <v>2</v>
      </c>
    </row>
    <row r="38" spans="2:4" ht="14.25">
      <c r="B38" s="13" t="s">
        <v>55</v>
      </c>
      <c r="C38" s="6">
        <v>1</v>
      </c>
      <c r="D38">
        <v>491.38</v>
      </c>
    </row>
    <row r="39" spans="2:4" ht="14.25">
      <c r="B39" s="17" t="s">
        <v>61</v>
      </c>
      <c r="C39" s="6">
        <v>1</v>
      </c>
      <c r="D39">
        <v>256.31</v>
      </c>
    </row>
    <row r="40" spans="2:4" ht="14.25">
      <c r="B40" s="13" t="s">
        <v>51</v>
      </c>
      <c r="C40" s="6">
        <v>1</v>
      </c>
      <c r="D40">
        <v>256.31</v>
      </c>
    </row>
    <row r="41" spans="2:3" ht="14.25">
      <c r="B41" s="14" t="s">
        <v>23</v>
      </c>
      <c r="C41" s="6">
        <v>1</v>
      </c>
    </row>
    <row r="42" spans="2:4" ht="14.25">
      <c r="B42" s="13" t="s">
        <v>97</v>
      </c>
      <c r="C42" s="6">
        <v>2</v>
      </c>
      <c r="D42">
        <v>238.93</v>
      </c>
    </row>
    <row r="43" spans="2:4" ht="14.25">
      <c r="B43" s="13" t="s">
        <v>103</v>
      </c>
      <c r="C43" s="6">
        <v>1</v>
      </c>
      <c r="D43">
        <v>955.72</v>
      </c>
    </row>
    <row r="44" spans="2:4" ht="14.25">
      <c r="B44" s="16" t="s">
        <v>60</v>
      </c>
      <c r="C44" s="6">
        <v>1</v>
      </c>
      <c r="D44">
        <v>632.37</v>
      </c>
    </row>
    <row r="45" spans="2:4" ht="14.25">
      <c r="B45" s="13" t="s">
        <v>19</v>
      </c>
      <c r="C45" s="6">
        <v>1</v>
      </c>
      <c r="D45">
        <v>171.8</v>
      </c>
    </row>
    <row r="46" spans="2:4" ht="14.25">
      <c r="B46" s="13" t="s">
        <v>20</v>
      </c>
      <c r="C46" s="6">
        <v>1</v>
      </c>
      <c r="D46">
        <v>171.8</v>
      </c>
    </row>
    <row r="47" spans="2:4" ht="14.25">
      <c r="B47" s="13" t="s">
        <v>45</v>
      </c>
      <c r="C47" s="6">
        <v>1</v>
      </c>
      <c r="D47">
        <v>726.46</v>
      </c>
    </row>
    <row r="48" spans="2:4" ht="14.25">
      <c r="B48" s="13" t="s">
        <v>90</v>
      </c>
      <c r="C48" s="6">
        <v>1</v>
      </c>
      <c r="D48">
        <v>854.46</v>
      </c>
    </row>
    <row r="49" spans="2:4" ht="14.25">
      <c r="B49" s="13" t="s">
        <v>59</v>
      </c>
      <c r="C49" s="6">
        <v>1</v>
      </c>
      <c r="D49">
        <v>427.39</v>
      </c>
    </row>
    <row r="50" spans="2:4" ht="14.25">
      <c r="B50" s="17" t="s">
        <v>57</v>
      </c>
      <c r="C50" s="6">
        <v>1</v>
      </c>
      <c r="D50">
        <v>209.49</v>
      </c>
    </row>
    <row r="52" spans="2:4" ht="14.25">
      <c r="B52" s="6" t="s">
        <v>41</v>
      </c>
      <c r="C52" s="12">
        <v>1</v>
      </c>
      <c r="D52">
        <v>600</v>
      </c>
    </row>
    <row r="53" spans="2:4" ht="14.25">
      <c r="B53" s="6" t="s">
        <v>52</v>
      </c>
      <c r="C53" s="12">
        <v>1</v>
      </c>
      <c r="D53">
        <v>270</v>
      </c>
    </row>
    <row r="54" spans="2:4" ht="14.25">
      <c r="B54" s="24" t="s">
        <v>34</v>
      </c>
      <c r="C54" s="12">
        <v>1</v>
      </c>
      <c r="D54">
        <v>450</v>
      </c>
    </row>
    <row r="55" spans="2:4" ht="14.25">
      <c r="B55" s="24" t="s">
        <v>104</v>
      </c>
      <c r="C55" s="12">
        <v>1</v>
      </c>
      <c r="D55">
        <v>256.31</v>
      </c>
    </row>
    <row r="56" spans="2:4" ht="14.25">
      <c r="B56" s="24" t="s">
        <v>86</v>
      </c>
      <c r="C56" s="12">
        <v>1</v>
      </c>
      <c r="D56">
        <v>300</v>
      </c>
    </row>
    <row r="57" spans="2:4" ht="14.25">
      <c r="B57" s="24" t="s">
        <v>105</v>
      </c>
      <c r="C57" s="12">
        <v>1</v>
      </c>
      <c r="D57">
        <v>300</v>
      </c>
    </row>
    <row r="58" spans="2:4" ht="14.25">
      <c r="B58" s="24" t="s">
        <v>106</v>
      </c>
      <c r="C58" s="12">
        <v>1</v>
      </c>
      <c r="D58">
        <v>256.31</v>
      </c>
    </row>
    <row r="59" spans="2:4" ht="14.25">
      <c r="B59" s="24" t="s">
        <v>42</v>
      </c>
      <c r="C59" s="12">
        <v>2</v>
      </c>
      <c r="D59">
        <v>600</v>
      </c>
    </row>
    <row r="60" spans="2:4" ht="14.25">
      <c r="B60" s="24" t="s">
        <v>64</v>
      </c>
      <c r="C60" s="12">
        <v>2</v>
      </c>
      <c r="D60">
        <v>600</v>
      </c>
    </row>
    <row r="61" spans="2:4" ht="14.25">
      <c r="B61" s="24" t="s">
        <v>107</v>
      </c>
      <c r="C61" s="12">
        <v>1</v>
      </c>
      <c r="D61">
        <v>380</v>
      </c>
    </row>
    <row r="62" spans="2:4" ht="14.25">
      <c r="B62" t="s">
        <v>108</v>
      </c>
      <c r="C62" s="12">
        <v>2</v>
      </c>
      <c r="D62">
        <v>256.31</v>
      </c>
    </row>
  </sheetData>
  <sheetProtection/>
  <autoFilter ref="B1:C1">
    <sortState ref="B2:C62">
      <sortCondition sortBy="value" ref="B2:B62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Sveta</cp:lastModifiedBy>
  <cp:lastPrinted>2013-09-04T05:56:24Z</cp:lastPrinted>
  <dcterms:created xsi:type="dcterms:W3CDTF">2013-08-21T21:15:46Z</dcterms:created>
  <dcterms:modified xsi:type="dcterms:W3CDTF">2013-09-05T12:23:10Z</dcterms:modified>
  <cp:category/>
  <cp:version/>
  <cp:contentType/>
  <cp:contentStatus/>
</cp:coreProperties>
</file>