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863406" sheetId="1" r:id="rId1"/>
    <sheet name="Лист1" sheetId="2" r:id="rId2"/>
  </sheets>
  <definedNames>
    <definedName name="_xlnm._FilterDatabase" localSheetId="0" hidden="1">'863406'!$A$1:$P$1</definedName>
    <definedName name="_xlnm._FilterDatabase" localSheetId="1" hidden="1">'Лист1'!$B$40:$D$40</definedName>
  </definedNames>
  <calcPr fullCalcOnLoad="1"/>
</workbook>
</file>

<file path=xl/sharedStrings.xml><?xml version="1.0" encoding="utf-8"?>
<sst xmlns="http://schemas.openxmlformats.org/spreadsheetml/2006/main" count="461" uniqueCount="201">
  <si>
    <t>УЗ</t>
  </si>
  <si>
    <t>Заказ</t>
  </si>
  <si>
    <t>Кол-во</t>
  </si>
  <si>
    <t>Цена за ед.</t>
  </si>
  <si>
    <t>ninya</t>
  </si>
  <si>
    <t>402-KMG Калейдоскоп детский 402-KMG Калейдоскоп детский 402-KMG Калейдоскоп детский</t>
  </si>
  <si>
    <t>922 КОНСТРУКТОР РОЛЛИБЛОК.  102 ДЕТ (ВКЛ 10 ШАР) RolliBlock  102 pcs (10 marbles included)</t>
  </si>
  <si>
    <t>Бирюза</t>
  </si>
  <si>
    <t>985 КОНСТРУКТОР РОЛЛИБЛОК.  84 ДЕТ (ВКЛ 16 ШАР) RolliBlock Junior 4 sets - 84pcs (16 marbles incl.)</t>
  </si>
  <si>
    <t>akulemz</t>
  </si>
  <si>
    <t>46576 TOTOTOYS 922 КОНСТРУКТОР РОЛЛИБЛОК.  102 ДЕТ (ВКЛ 10 ШАР) RolliBlock  102 pcs (10 marbles included)</t>
  </si>
  <si>
    <t>Natalka046</t>
  </si>
  <si>
    <t>ozheltikova</t>
  </si>
  <si>
    <t>60064 Мыльные пузыри канистра 1900мл (в кор.6 шт)</t>
  </si>
  <si>
    <t>03327 НАБОР ИЗ 15 ШТАМПИКОВ. ПИРАТЫ</t>
  </si>
  <si>
    <t>Sowa</t>
  </si>
  <si>
    <t>Грация</t>
  </si>
  <si>
    <t>402-KMG Калейдоскоп детский</t>
  </si>
  <si>
    <t>Шопоиголка</t>
  </si>
  <si>
    <t>Curlyc</t>
  </si>
  <si>
    <t>nes28</t>
  </si>
  <si>
    <t>921 КОНСТРУКТОР РОЛЛИБЛОК.  50 ДЕТ (ВКЛ 10 ШАР) RolliBlock  50 pcs (10 marbles included)</t>
  </si>
  <si>
    <t>DM200-2 Цифровой микроскоп (портативный, профессиональный с USB-портом, фото- и видеосъемка)</t>
  </si>
  <si>
    <t>ST-BL903 Электронный глаз. Детский цифровой микроскоп (USB-порт, трансляция изучаемого объекта на монитор компьютера)</t>
  </si>
  <si>
    <t>QYTU456</t>
  </si>
  <si>
    <t>295 КОНСТРУКТОР МАРБУЛОУС. ЦВЕТ: ПАСТЕЛЬ. 56 ДЕТ (ВКЛ 16 ШАР) Marbulous Simplex 4 sets -56pcs (16 marbles</t>
  </si>
  <si>
    <t>Olxa</t>
  </si>
  <si>
    <t>840 КОНСТРУКТОР МАРБУЛОУС. 46 ДЕТ + 12 ШАР Marbulous-Glow in the Dark Fun (46pcs + 12 marbles)</t>
  </si>
  <si>
    <t>843 КОНСТРУКТОР МАРБУЛОУС. 48 ДЕТ + 16 ШАР Marbulous-See Through (48pcs + 16 marbles)</t>
  </si>
  <si>
    <t>slavnaya</t>
  </si>
  <si>
    <t>WS08 Прекрасные Духи. Серия "Лаборатория красоты"</t>
  </si>
  <si>
    <t>Цыпленок76</t>
  </si>
  <si>
    <t>1976Елена</t>
  </si>
  <si>
    <t>Natca</t>
  </si>
  <si>
    <t>ST-PH4051 Солнечная энергостанция. Серия "Чистая энергия"</t>
  </si>
  <si>
    <t>ЭКОНОМИЧЕСКАЯ ИГРА. СУПЕРФЕРМЕР</t>
  </si>
  <si>
    <t>8714 НЕВЕРОЯТНЫЕ ФОКУСЫ. ЗОЛОТАЯ КОЛЛЕКЦИЯ 4 /  INCREDIBLE MAGIC POCKET 25 TRICKS, N4</t>
  </si>
  <si>
    <t>5150R Лабиринт красный</t>
  </si>
  <si>
    <t>MT00703 310ДЕТ МАГНИТНЫЙ КОНСТРУКТОР (ПАЛОЧКИ)</t>
  </si>
  <si>
    <t>DB002 Птичка Хоттабыча. Серия "Первые опыты"</t>
  </si>
  <si>
    <t>madonna Vera</t>
  </si>
  <si>
    <t>ST-AS4020 Солнечная система. Серия "Чистая энергия"</t>
  </si>
  <si>
    <t>W698-09 ТАНК МЕТАЛЛИЧЕСКИЙ КОНСТРУКТОР</t>
  </si>
  <si>
    <t>An_no4ka</t>
  </si>
  <si>
    <t>Catberry</t>
  </si>
  <si>
    <t>ШесТаня</t>
  </si>
  <si>
    <t>Анннюточка</t>
  </si>
  <si>
    <t>420 КОНСТРУКТОР «МАГНИТНЫЕ РЕЛЬСЫ». 55 ДЕТ Marbo Trail - Basic - Magnetic (55pcs)</t>
  </si>
  <si>
    <t>421 КОНСТРУКТОР «МАГНИТНЫЕ РЕЛЬСЫ». 86 ДЕТ Marbo Trail - Super - Magnetic (86pcs)</t>
  </si>
  <si>
    <t>Nosochek</t>
  </si>
  <si>
    <t>78824 ALADINE 03343 НАБОР ИЗ 15 ШТАМПИКОВ. ЭЛЬФЫ</t>
  </si>
  <si>
    <t>85108 СТАМПОМИНОС. РОЖДЕСТВО</t>
  </si>
  <si>
    <t>85974 ALADINE 85152 4 FESTIVAL EXTRA LARGE INK PADS (4 БОЛЬШИЕ ШТЕМПЕЛЬНЫЕ ПОДУШКИ. ФЕСТИВАЛЬ)</t>
  </si>
  <si>
    <t>78137 QIDDYCOME ST-PH1042 Солнечная бабочка.Серия "Первые опыты"</t>
  </si>
  <si>
    <t>79431 ALADINE 85112 СТАМПОМИНОС. ПРОФЕССИИ</t>
  </si>
  <si>
    <t>75414 GRANNA ЛОГО-ИГРА. КОТ В МЕШКЕ</t>
  </si>
  <si>
    <t>Ирэська</t>
  </si>
  <si>
    <t>rina_lova</t>
  </si>
  <si>
    <t>03324 НАБОР ИЗ 15 ШТАМПИКОВ. ТРАНСПОРТ</t>
  </si>
  <si>
    <t>Masjanja1501</t>
  </si>
  <si>
    <t>Никитина М.</t>
  </si>
  <si>
    <t>abrikosina</t>
  </si>
  <si>
    <t>amig56</t>
  </si>
  <si>
    <t>230 КОНСТРУКТОР МАРБУЛОУС. 36 ДЕТ + 10 ШАР Marbulous 36pcs + 10 marbles</t>
  </si>
  <si>
    <t>85114 СТАМПОМИНОС. ВОЛШЕБНЫЕ СКАЗКИ</t>
  </si>
  <si>
    <t>JIuda</t>
  </si>
  <si>
    <t>Людмила К</t>
  </si>
  <si>
    <t>82398 QIDDYCOME ST-AS4020 Солнечная система. Серия "Чистая энергия"</t>
  </si>
  <si>
    <t>mila1977</t>
  </si>
  <si>
    <t>03801 БЕЙБИ ШТАМП. ДОМАШНИЕ ЛЮБИМЦЫ</t>
  </si>
  <si>
    <t>985  КОНСТРУКТОР РОЛЛИБЛОК. 84 ДЕТ (ВКЛ 16 ШАР) Rolliblock Junior 4sets-84pcs (16 marbles incl.)</t>
  </si>
  <si>
    <t>984  КОНСТРУКТОР РОЛЛИБЛОК. 21 ДЕТ. (ВКЛ 4 ШАР) Rolliblock Junior 21 pcs (4 marbles included)</t>
  </si>
  <si>
    <t>Хрусталинка</t>
  </si>
  <si>
    <t>85103 СТАМПОМИНОС МОРСКИЕ ОБИТАТЕЛИ</t>
  </si>
  <si>
    <t>03342 НАБОР ИЗ 15 ШТАМПИКОВ. СЕРДЕЧКИ</t>
  </si>
  <si>
    <t>Z12095 3Д Пазл «Вилла 2» (132 частей)</t>
  </si>
  <si>
    <t>WS59 ЛАБОРАТОРИЯ УДИВИТЕЛЬНЫХ КРИСТАЛЛОВ. Выращивание кристаллов. Серия "забавные опыты и эксперименты"</t>
  </si>
  <si>
    <t>julia+</t>
  </si>
  <si>
    <t>803 КОНСТРУКТОР РОЛЛИПОП. 10 ДЕТ + 5 ШАР.   Rollipop 7 pcs + 5 balls</t>
  </si>
  <si>
    <t>580 КОНСТРУКТОР ""ЛЕТАЮЩИЙ МОСТ"" 224 ДЕТ. Fly Bridge AutoRun 224pcs</t>
  </si>
  <si>
    <t>03315 НАБОР ИЗ 15 ШТАМПИКОВ. СКАЗОЧНАЯ СТРАНА</t>
  </si>
  <si>
    <t>03802 БЕЙБИ ШТАМП. ДЕРЕВНЯ. ДОМАШНИЕ ЖИВОТНЫЕ</t>
  </si>
  <si>
    <t>03332 НАБОР ИЗ 15 ШТАМПИКОВ. РЫЦАРИ</t>
  </si>
  <si>
    <t>mak</t>
  </si>
  <si>
    <t>татуся</t>
  </si>
  <si>
    <t>СЕМЕ4КА</t>
  </si>
  <si>
    <t>295 КОНСТРУКТОР МАРБУЛОУС. ЦВЕТ: ПАСТЕЛЬ. 56 ДЕТ (ВКЛ 16 ШАР) Marbulous Simplex 4 sets -56pcs (16 marbles included)</t>
  </si>
  <si>
    <t>aliya01</t>
  </si>
  <si>
    <t>совушка</t>
  </si>
  <si>
    <t>calor</t>
  </si>
  <si>
    <t>Iriska78</t>
  </si>
  <si>
    <t>Lusha_28</t>
  </si>
  <si>
    <t xml:space="preserve"> ST-BL903 Электронный глаз. Детский цифровой микроскоп</t>
  </si>
  <si>
    <t xml:space="preserve"> 03315 НАБОР ИЗ 15 ШТАМПИКОВ. СКАЗОЧНАЯ СТРАНА </t>
  </si>
  <si>
    <t>12643 3Д Пазл «Тадж-Махал» (55 частей)</t>
  </si>
  <si>
    <t xml:space="preserve"> 295 КОНСТРУКТОР МАРБУЛОУС. ЦВЕТ: ПАСТЕЛЬ. 56 ДЕТ (ВКЛ 16 ШАР) Marbulous Simplex 4 sets -56pcs (16 marbles included)</t>
  </si>
  <si>
    <t xml:space="preserve"> 922 КОНСТРУКТОР РОЛЛИБЛОК.  102 ДЕТ (ВКЛ 10 ШАР) RolliBlock  102 pcs (10 marbles included) </t>
  </si>
  <si>
    <t xml:space="preserve"> 843 КОНСТРУКТОР МАРБУЛОУС. 48 ДЕТ + 16 ШАР Marbulous-See Through (48pcs + 16 marbles)</t>
  </si>
  <si>
    <t xml:space="preserve"> 922 КОНСТРУКТОР РОЛЛИБЛОК.  102 ДЕТ (ВКЛ 10 ШАР) RolliBlock  102 pcs (10 marbles included)</t>
  </si>
  <si>
    <t xml:space="preserve"> 985 КОНСТРУКТОР РОЛЛИБЛОК.  84 ДЕТ (ВКЛ 16 ШАР) RolliBlock Junior 4 sets - 84pcs (16 marbles incl.)</t>
  </si>
  <si>
    <t xml:space="preserve"> 60001 Мыльные пузыри канистра 1000мл (в кор. 12 шт)</t>
  </si>
  <si>
    <t xml:space="preserve"> 402-KMG Калейдоскоп детский</t>
  </si>
  <si>
    <t xml:space="preserve"> 85102 СТАМПОМИНОС. В ДЕРЕВНЕ. БОЛЬШИЕ И МАЛЕНЬКИЕ</t>
  </si>
  <si>
    <t>6302 FENMING Гоночный трек Суперкар Ускорители Цветомуз лифт 34х75х34</t>
  </si>
  <si>
    <t>6702 FENMING Скоростная мини-жел/дорога Динамоэлектрический поезд 34х55х34 Арт. 6702</t>
  </si>
  <si>
    <t xml:space="preserve">921 КОНСТРУКТОР «РОЛЛИБЛОК». 50 Деталей (включая 10 шариков) </t>
  </si>
  <si>
    <t xml:space="preserve"> 922 КОНСТРУКТОР РОЛЛИБЛОК.  102 ДЕТ (ВКЛ 10 ШАР) RolliBlock  102 pcs (10 marbles included)</t>
  </si>
  <si>
    <t xml:space="preserve"> 60109x Машина для запуска мыльных пузырей</t>
  </si>
  <si>
    <t xml:space="preserve"> 85114 СТАМПОМИНОС. ВОЛШЕБНЫЕ СКАЗКИ</t>
  </si>
  <si>
    <t xml:space="preserve"> 55280 СТАМПОМИНОС. РУССКИЙ АЛФАВИТ.</t>
  </si>
  <si>
    <t xml:space="preserve"> 03304 НАБОР ИЗ 15 ШТАМПИКОВ. ОТКРЫТКИ</t>
  </si>
  <si>
    <t xml:space="preserve"> 03342 НАБОР ИЗ 15 ШТАМПИКОВ. СЕРДЕЧКИ</t>
  </si>
  <si>
    <t xml:space="preserve"> 03343 НАБОР ИЗ 15 ШТАМПИКОВ. ЭЛЬФЫ</t>
  </si>
  <si>
    <t xml:space="preserve"> 03327 НАБОР ИЗ 15 ШТАМПИКОВ. ПИРАТЫ</t>
  </si>
  <si>
    <t xml:space="preserve"> CS-2310 Калейдоскоп детский</t>
  </si>
  <si>
    <t xml:space="preserve"> ER-981011 ЛАСТИКИ  ""ДЕСЕРТ""(7шт)</t>
  </si>
  <si>
    <t xml:space="preserve"> 85101 СТАМПОМИНОС. ДОМАШНИЕ ПИТОМЦЫ. БОЛЬШИЕ И МАЛЕНЬКИЕ</t>
  </si>
  <si>
    <t xml:space="preserve"> 5150R Лабиринт красный </t>
  </si>
  <si>
    <t xml:space="preserve">F-01B-P КОНСТРУКТОР ЭЙФЕЛЕВА БАШНЯ (103 детали) </t>
  </si>
  <si>
    <t xml:space="preserve"> 922 КОНСТРУКТОР РОЛЛИБЛОК.  102 ДЕТ (ВКЛ 10 ШАР) RolliBlock  102 pcs (10 marbles included</t>
  </si>
  <si>
    <t xml:space="preserve"> 5150B Лабиринт синий </t>
  </si>
  <si>
    <t>1161-1 ДЖЕНГА</t>
  </si>
  <si>
    <t>ST-PH4050 СОЛНЕЧНОЕ ЭЛЕКТРИЧЕСТВО 6 В 1. СЕРИЯ "ЧИСТАЯ ЭНЕРГИЯ"</t>
  </si>
  <si>
    <t>922 КОНСТРУКТОР РОЛЛИБЛОК. 102 ДЕТ (ВКЛ 10 ШАР) RolliBlock 102 pcs (10 marbles included</t>
  </si>
  <si>
    <t>9602 КОНСТРУКТОР 100 ДЕТ.</t>
  </si>
  <si>
    <t>9800 КОНСТРУКТОР 31 ДЕТ.</t>
  </si>
  <si>
    <t>5150B Лабиринт синий</t>
  </si>
  <si>
    <t xml:space="preserve"> AK-4251 БОГОМОЛ на складе 165  0</t>
  </si>
  <si>
    <t xml:space="preserve"> AK-4254 БАБОЧКА на складе 165  0</t>
  </si>
  <si>
    <t xml:space="preserve"> AK-4271 ТИРАНОЗАВР на складе 195  0</t>
  </si>
  <si>
    <t xml:space="preserve">s 60205 Мыльные пузыри  Канистра 1000мл </t>
  </si>
  <si>
    <t xml:space="preserve"> CP-1015 РОСКОШНЫЙ БРИЛЛИАНТ, СИНИЙ</t>
  </si>
  <si>
    <t>842 КОНСТРУКТОР МАРБУЛОУС. 32 ДЕТ + 10 ШАР Marbulous-See Through (32pcs + 10 marbles)</t>
  </si>
  <si>
    <t xml:space="preserve"> 85114 СТАМПОМИНОС. ВОЛШЕБНЫЕ СКАЗКИ </t>
  </si>
  <si>
    <t xml:space="preserve"> 03324 НАБОР ИЗ 15 ШТАМПИКОВ. ТРАНСПОРТ </t>
  </si>
  <si>
    <t xml:space="preserve"> 03343 НАБОР ИЗ 15 ШТАМПИКОВ. ЭЛЬФЫ </t>
  </si>
  <si>
    <t xml:space="preserve">S 843 КОНСТРУКТОР МАРБУЛОУС. 48 ДЕТ + 16 ШАР Marbulous-See Through (48pcs + 16 marbles) </t>
  </si>
  <si>
    <t xml:space="preserve"> 840 КОНСТРУКТОР МАРБУЛОУС. 46 ДЕТ + 12 ШАР Marbulous-Glow in the Dark Fun (46pcs + 12 marbles) </t>
  </si>
  <si>
    <t xml:space="preserve"> WS62 РАДУЖНЫЙ ШАМПУНЬ. Серия "Лаборатория красоты"</t>
  </si>
  <si>
    <t xml:space="preserve"> 5607 НАСТОЯЩИЙ ВОЛШЕБНИК /  MERLIN'S MAGIC SENIOR WIZARD SET</t>
  </si>
  <si>
    <t xml:space="preserve"> 9607 КОНСТРУКТОР С ПУЛЬТОМ</t>
  </si>
  <si>
    <t xml:space="preserve"> 85124 СТАМПОМИНОС. КОСМОС</t>
  </si>
  <si>
    <t xml:space="preserve"> 60206X Машина для запуска мыльных пузырей ""Реактивный двигатель""</t>
  </si>
  <si>
    <t>D-406 МАССА ДЛЯ ЛЕПКИ 6 ЦВ. (застывает на воздухе, 6х40 гр.)</t>
  </si>
  <si>
    <t>G 9607 КОНСТРУКТОР С ПУЛЬТОМ</t>
  </si>
  <si>
    <t xml:space="preserve"> ML-240LEA STRAIGHT ROD 144PCS+ STEEL BALL 96PCS</t>
  </si>
  <si>
    <t>0022 ИГРОВОЙ НАБОР «ПИРАМИДКА КУБИКИ»  5 ДЕТАЛЕЙ</t>
  </si>
  <si>
    <t xml:space="preserve"> 6703 Скоростная жел/дорога Динамоэлектрический поезд 36х85х36</t>
  </si>
  <si>
    <t xml:space="preserve"> 9800 КОНСТРУКТОР 31 ДЕТ.</t>
  </si>
  <si>
    <t xml:space="preserve"> 9609 КОНСТРУКТОР С ПУЛЬТОМ</t>
  </si>
  <si>
    <t xml:space="preserve"> 9502 КОНСТРУКТОР 59 ДЕТ.</t>
  </si>
  <si>
    <t xml:space="preserve"> 840 КОНСТРУКТОР МАРБУЛОУС. 46 ДЕТ + 12 ШАР Marbulous-Glow in the Dark Fun (46pcs + 12 marbles)</t>
  </si>
  <si>
    <t>BSL-30 Прибор для выжигания</t>
  </si>
  <si>
    <t>6201Большой гоночный трек Суперкар Цветомуз лифт 52*98*52</t>
  </si>
  <si>
    <t xml:space="preserve"> 6505 Игрушечный городок.Гоночный гусеничный трек 152дет. Суперкар.Электрокарусель</t>
  </si>
  <si>
    <t>SF-104 ШАРИКОВЫЙ ПЛАСТИЛИН 4 ЦВ (не застывает на воздухе, 4х10 гр.)</t>
  </si>
  <si>
    <t xml:space="preserve"> 60205 Мыльные пузыри  Канистра 1000мл</t>
  </si>
  <si>
    <t xml:space="preserve"> 6763Q Светящаяся в темноте летающая тарелка</t>
  </si>
  <si>
    <t xml:space="preserve"> 230 КОНСТРУКТОР МАРБУЛОУС. 36 ДЕТ + 10 ШАР Marbulous 36pcs + 10 marbles</t>
  </si>
  <si>
    <t xml:space="preserve"> 283 КОНСТРУКТОР МАРБУЛОУС. 17 ДЕТ (ВКЛ 4 ШАР) Marbulous Junior  17pcs (4 marbles included)</t>
  </si>
  <si>
    <t xml:space="preserve"> ST-PH4050 Солнечное электричество 6 в 1. Серия "Чистая энергия"</t>
  </si>
  <si>
    <t xml:space="preserve"> ST-2002 Моя Первая Научная Лаборатория. Серия "Первые опыты"</t>
  </si>
  <si>
    <t xml:space="preserve"> 62007/8B Набор свистков ""Губы"" 8шт</t>
  </si>
  <si>
    <t>Q7614A Головоломка «Китайский узел 3»</t>
  </si>
  <si>
    <t>Q7623 Головоломка «Китайский узел 6»</t>
  </si>
  <si>
    <t>Q353 Головоломка «Кобра»</t>
  </si>
  <si>
    <t xml:space="preserve"> 03371 STAMPO COLORS ENERGY (СТАМПО ЦВЕТА. ЭНЕРГИЯ</t>
  </si>
  <si>
    <t xml:space="preserve"> 55280 СТАМПОМИНОС. РУССКИЙ АЛФАВИТ</t>
  </si>
  <si>
    <t xml:space="preserve"> 9702 КОНСТРУКТОР 119 ДЕТ. </t>
  </si>
  <si>
    <t xml:space="preserve">DS125 Куб «Треугольник Рёло тип B» </t>
  </si>
  <si>
    <t xml:space="preserve"> A2665 Щенки 3D пазлы  - сфера 7.6см, 60 деталей на</t>
  </si>
  <si>
    <t xml:space="preserve">A2663 Античная морская карта 3D пазлы  - сфера 7.6см, 60 деталей </t>
  </si>
  <si>
    <t xml:space="preserve"> 60001 Мыльные пузыри канистра 1000мл (в кор. 12 шт</t>
  </si>
  <si>
    <t xml:space="preserve"> 60060x Мыльные пузыри супер набор с рамками, 236мл (6 шт)</t>
  </si>
  <si>
    <t xml:space="preserve"> 421 КОНСТРУКТОР «МАГНИТНЫЕ РЕЛЬСЫ». 86 ДЕТ Marbo Trail - Super - Magnetic (86pcs</t>
  </si>
  <si>
    <t xml:space="preserve"> 6508 Гоночный гусеничный трек 61дет. Суперкар на</t>
  </si>
  <si>
    <t xml:space="preserve"> AK-4251 БОГОМОЛ </t>
  </si>
  <si>
    <t xml:space="preserve"> AK-4254 БАБОЧКА </t>
  </si>
  <si>
    <t xml:space="preserve"> AK-4271 ТИРАНОЗАВР </t>
  </si>
  <si>
    <t>!!!!</t>
  </si>
  <si>
    <t xml:space="preserve"> ЭКОНОМИЧЕСКАЯ ИГРА. СУПЕРФЕРМЕР </t>
  </si>
  <si>
    <t>BS-30WBM Прибор для выжигания</t>
  </si>
  <si>
    <t xml:space="preserve"> ST-PH1042 Солнечная бабочка.Серия "Первые опыты"</t>
  </si>
  <si>
    <t>03343 НАБОР ИЗ 15 ШТАМПИКОВ. ЭЛЬФЫ</t>
  </si>
  <si>
    <t xml:space="preserve"> 85112 СТАМПОМИНОС. ПРОФЕССИИ</t>
  </si>
  <si>
    <t>85152 4 FESTIVAL EXTRA LARGE INK PADS (4 БОЛЬШИЕ ШТЕМПЕЛЬНЫЕ ПОДУШКИ. ФЕСТИВАЛЬ)</t>
  </si>
  <si>
    <t xml:space="preserve"> 843 КОНСТРУКТОР МАРБУЛОУС. 48 ДЕТ + 16 ШАР Marbulous-See Through (48pcs + 16 marbles) </t>
  </si>
  <si>
    <t>2665 Щенки 3D пазлы  - сфера 7.6см, 60 деталей на</t>
  </si>
  <si>
    <t xml:space="preserve"> ЭКОНОМИЧЕСКАЯ ИГРА. СУПЕРФЕРМЕР</t>
  </si>
  <si>
    <t>2114 НАБОР 3 В 1 (ШАШКИ, ШАХМАТЫ, НАРДЫ)</t>
  </si>
  <si>
    <t xml:space="preserve">2663 Античная морская карта 3D пазлы  - сфера 7.6см, 60 деталей </t>
  </si>
  <si>
    <t>К оплате</t>
  </si>
  <si>
    <t>1486 вернула</t>
  </si>
  <si>
    <t>1945 вернула</t>
  </si>
  <si>
    <t>вернула 22/11</t>
  </si>
  <si>
    <t xml:space="preserve"> BS-30WBM Прибор для выжигания</t>
  </si>
  <si>
    <t xml:space="preserve"> 402-KMG Калейдоскоп детский </t>
  </si>
  <si>
    <t>пересорт</t>
  </si>
  <si>
    <t>нет</t>
  </si>
  <si>
    <t>должна</t>
  </si>
  <si>
    <t>должен уз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</si>
</sst>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0" fillId="12" borderId="0" xfId="0" applyFont="1" applyFill="1" applyAlignment="1" applyProtection="1">
      <alignment/>
      <protection/>
    </xf>
    <xf numFmtId="0" fontId="0" fillId="12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1" borderId="0" xfId="0" applyFont="1" applyFill="1" applyAlignment="1" applyProtection="1">
      <alignment/>
      <protection/>
    </xf>
    <xf numFmtId="0" fontId="0" fillId="11" borderId="0" xfId="0" applyFont="1" applyFill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PageLayoutView="0" workbookViewId="0" topLeftCell="A43">
      <selection activeCell="F78" sqref="F78"/>
    </sheetView>
  </sheetViews>
  <sheetFormatPr defaultColWidth="9.140625" defaultRowHeight="12.75"/>
  <cols>
    <col min="1" max="1" width="15.00390625" style="0" customWidth="1"/>
    <col min="2" max="2" width="76.8515625" style="0" customWidth="1"/>
    <col min="3" max="3" width="9.140625" style="0" customWidth="1"/>
    <col min="4" max="4" width="10.00390625" style="0" customWidth="1"/>
    <col min="5" max="5" width="9.57421875" style="0" customWidth="1"/>
    <col min="8" max="8" width="9.57421875" style="0" bestFit="1" customWidth="1"/>
    <col min="9" max="9" width="13.57421875" style="0" bestFit="1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F1" s="1" t="s">
        <v>191</v>
      </c>
      <c r="H1" s="1">
        <v>0.04</v>
      </c>
    </row>
    <row r="2" spans="1:9" ht="12.75">
      <c r="A2" t="s">
        <v>32</v>
      </c>
      <c r="B2" s="2" t="s">
        <v>93</v>
      </c>
      <c r="C2">
        <v>0</v>
      </c>
      <c r="D2">
        <v>300</v>
      </c>
      <c r="E2">
        <f>D2*C2</f>
        <v>0</v>
      </c>
      <c r="F2">
        <v>956</v>
      </c>
      <c r="G2">
        <v>1080</v>
      </c>
      <c r="H2" s="10">
        <f>956*0.04</f>
        <v>38.24</v>
      </c>
      <c r="I2" s="10">
        <f>F2+H2-G2</f>
        <v>-85.75999999999999</v>
      </c>
    </row>
    <row r="3" spans="1:9" ht="12.75">
      <c r="A3" t="s">
        <v>32</v>
      </c>
      <c r="B3" s="7" t="s">
        <v>92</v>
      </c>
      <c r="C3">
        <v>1</v>
      </c>
      <c r="D3">
        <v>956</v>
      </c>
      <c r="E3">
        <f aca="true" t="shared" si="0" ref="E3:E66">D3*C3</f>
        <v>956</v>
      </c>
      <c r="H3" s="10"/>
      <c r="I3" s="10">
        <f aca="true" t="shared" si="1" ref="I3:I66">F3+H3-G3</f>
        <v>0</v>
      </c>
    </row>
    <row r="4" spans="1:9" ht="12.75">
      <c r="A4" t="s">
        <v>32</v>
      </c>
      <c r="B4" s="2" t="s">
        <v>94</v>
      </c>
      <c r="C4">
        <v>0</v>
      </c>
      <c r="D4">
        <v>190</v>
      </c>
      <c r="E4">
        <f t="shared" si="0"/>
        <v>0</v>
      </c>
      <c r="H4" s="10"/>
      <c r="I4" s="10">
        <f t="shared" si="1"/>
        <v>0</v>
      </c>
    </row>
    <row r="5" spans="1:9" ht="12.75">
      <c r="A5" t="s">
        <v>32</v>
      </c>
      <c r="B5" s="2" t="s">
        <v>95</v>
      </c>
      <c r="C5">
        <v>0</v>
      </c>
      <c r="D5">
        <v>380</v>
      </c>
      <c r="E5">
        <f t="shared" si="0"/>
        <v>0</v>
      </c>
      <c r="H5" s="10"/>
      <c r="I5" s="10">
        <f t="shared" si="1"/>
        <v>0</v>
      </c>
    </row>
    <row r="6" spans="1:9" ht="12.75">
      <c r="A6" t="s">
        <v>32</v>
      </c>
      <c r="B6" s="2" t="s">
        <v>96</v>
      </c>
      <c r="C6">
        <v>0</v>
      </c>
      <c r="D6">
        <v>550</v>
      </c>
      <c r="E6">
        <f t="shared" si="0"/>
        <v>0</v>
      </c>
      <c r="H6" s="10"/>
      <c r="I6" s="10">
        <f t="shared" si="1"/>
        <v>0</v>
      </c>
    </row>
    <row r="7" spans="5:9" ht="12.75">
      <c r="E7">
        <f t="shared" si="0"/>
        <v>0</v>
      </c>
      <c r="H7" s="10"/>
      <c r="I7" s="10">
        <f t="shared" si="1"/>
        <v>0</v>
      </c>
    </row>
    <row r="8" spans="1:9" ht="12.75">
      <c r="A8" t="s">
        <v>61</v>
      </c>
      <c r="B8" s="8" t="s">
        <v>196</v>
      </c>
      <c r="C8">
        <v>1</v>
      </c>
      <c r="D8">
        <v>214</v>
      </c>
      <c r="E8">
        <f t="shared" si="0"/>
        <v>214</v>
      </c>
      <c r="F8">
        <v>214</v>
      </c>
      <c r="G8">
        <v>225</v>
      </c>
      <c r="H8" s="10">
        <f>214*0.04</f>
        <v>8.56</v>
      </c>
      <c r="I8" s="10">
        <f t="shared" si="1"/>
        <v>-2.4399999999999977</v>
      </c>
    </row>
    <row r="9" spans="5:9" ht="12.75">
      <c r="E9">
        <f t="shared" si="0"/>
        <v>0</v>
      </c>
      <c r="H9" s="10"/>
      <c r="I9" s="10">
        <f t="shared" si="1"/>
        <v>0</v>
      </c>
    </row>
    <row r="10" spans="1:9" ht="12.75">
      <c r="A10" t="s">
        <v>9</v>
      </c>
      <c r="B10" s="2" t="s">
        <v>97</v>
      </c>
      <c r="C10">
        <v>0</v>
      </c>
      <c r="D10">
        <v>575</v>
      </c>
      <c r="E10">
        <f t="shared" si="0"/>
        <v>0</v>
      </c>
      <c r="F10">
        <v>1411</v>
      </c>
      <c r="G10">
        <v>1630</v>
      </c>
      <c r="H10" s="10">
        <f>1411*0.04</f>
        <v>56.44</v>
      </c>
      <c r="I10" s="10">
        <f t="shared" si="1"/>
        <v>-162.55999999999995</v>
      </c>
    </row>
    <row r="11" spans="1:9" ht="12.75">
      <c r="A11" t="s">
        <v>9</v>
      </c>
      <c r="B11" s="2" t="s">
        <v>98</v>
      </c>
      <c r="C11">
        <v>0</v>
      </c>
      <c r="D11">
        <v>550</v>
      </c>
      <c r="E11">
        <f t="shared" si="0"/>
        <v>0</v>
      </c>
      <c r="H11" s="10"/>
      <c r="I11" s="10">
        <f t="shared" si="1"/>
        <v>0</v>
      </c>
    </row>
    <row r="12" spans="1:9" ht="12.75">
      <c r="A12" t="s">
        <v>9</v>
      </c>
      <c r="B12" s="7" t="s">
        <v>99</v>
      </c>
      <c r="C12">
        <v>2</v>
      </c>
      <c r="D12">
        <v>470</v>
      </c>
      <c r="E12">
        <f t="shared" si="0"/>
        <v>940</v>
      </c>
      <c r="H12" s="10"/>
      <c r="I12" s="10">
        <f t="shared" si="1"/>
        <v>0</v>
      </c>
    </row>
    <row r="13" spans="1:9" ht="12.75">
      <c r="A13" t="s">
        <v>9</v>
      </c>
      <c r="B13" s="2" t="s">
        <v>100</v>
      </c>
      <c r="C13">
        <v>0</v>
      </c>
      <c r="D13">
        <v>140</v>
      </c>
      <c r="E13">
        <f t="shared" si="0"/>
        <v>0</v>
      </c>
      <c r="H13" s="10"/>
      <c r="I13" s="10">
        <f t="shared" si="1"/>
        <v>0</v>
      </c>
    </row>
    <row r="14" spans="1:9" ht="12.75">
      <c r="A14" t="s">
        <v>9</v>
      </c>
      <c r="B14" s="7" t="s">
        <v>101</v>
      </c>
      <c r="C14">
        <v>1</v>
      </c>
      <c r="D14">
        <v>214</v>
      </c>
      <c r="E14">
        <f t="shared" si="0"/>
        <v>214</v>
      </c>
      <c r="H14" s="10"/>
      <c r="I14" s="10">
        <f t="shared" si="1"/>
        <v>0</v>
      </c>
    </row>
    <row r="15" spans="1:9" ht="12.75">
      <c r="A15" t="s">
        <v>9</v>
      </c>
      <c r="B15" s="7" t="s">
        <v>102</v>
      </c>
      <c r="C15">
        <v>1</v>
      </c>
      <c r="D15">
        <v>257</v>
      </c>
      <c r="E15">
        <f t="shared" si="0"/>
        <v>257</v>
      </c>
      <c r="H15" s="10"/>
      <c r="I15" s="10">
        <f t="shared" si="1"/>
        <v>0</v>
      </c>
    </row>
    <row r="16" spans="1:9" ht="12.75">
      <c r="A16" t="s">
        <v>9</v>
      </c>
      <c r="B16" s="2" t="s">
        <v>95</v>
      </c>
      <c r="C16">
        <v>0</v>
      </c>
      <c r="D16">
        <v>380</v>
      </c>
      <c r="E16">
        <f t="shared" si="0"/>
        <v>0</v>
      </c>
      <c r="H16" s="10"/>
      <c r="I16" s="10">
        <f t="shared" si="1"/>
        <v>0</v>
      </c>
    </row>
    <row r="17" spans="5:9" ht="12.75">
      <c r="E17">
        <f t="shared" si="0"/>
        <v>0</v>
      </c>
      <c r="H17" s="10"/>
      <c r="I17" s="10">
        <f t="shared" si="1"/>
        <v>0</v>
      </c>
    </row>
    <row r="18" spans="1:9" ht="12.75">
      <c r="A18" t="s">
        <v>87</v>
      </c>
      <c r="B18" s="2" t="s">
        <v>103</v>
      </c>
      <c r="C18">
        <v>0</v>
      </c>
      <c r="D18">
        <v>450</v>
      </c>
      <c r="E18">
        <f t="shared" si="0"/>
        <v>0</v>
      </c>
      <c r="H18" s="10"/>
      <c r="I18" s="10">
        <f t="shared" si="1"/>
        <v>0</v>
      </c>
    </row>
    <row r="19" spans="1:9" ht="12.75">
      <c r="A19" t="s">
        <v>87</v>
      </c>
      <c r="B19" s="2" t="s">
        <v>104</v>
      </c>
      <c r="C19">
        <v>0</v>
      </c>
      <c r="D19">
        <v>350</v>
      </c>
      <c r="E19">
        <f t="shared" si="0"/>
        <v>0</v>
      </c>
      <c r="H19" s="10"/>
      <c r="I19" s="10">
        <f t="shared" si="1"/>
        <v>0</v>
      </c>
    </row>
    <row r="20" spans="1:9" ht="12.75">
      <c r="A20" t="s">
        <v>87</v>
      </c>
      <c r="B20" s="2" t="s">
        <v>86</v>
      </c>
      <c r="C20">
        <v>0</v>
      </c>
      <c r="D20">
        <v>380</v>
      </c>
      <c r="E20">
        <f t="shared" si="0"/>
        <v>0</v>
      </c>
      <c r="H20" s="10"/>
      <c r="I20" s="10">
        <f t="shared" si="1"/>
        <v>0</v>
      </c>
    </row>
    <row r="21" spans="1:9" ht="12.75">
      <c r="A21" t="s">
        <v>87</v>
      </c>
      <c r="B21" s="2" t="s">
        <v>105</v>
      </c>
      <c r="C21">
        <v>0</v>
      </c>
      <c r="D21">
        <v>390</v>
      </c>
      <c r="E21">
        <f t="shared" si="0"/>
        <v>0</v>
      </c>
      <c r="H21" s="10"/>
      <c r="I21" s="10">
        <f t="shared" si="1"/>
        <v>0</v>
      </c>
    </row>
    <row r="22" spans="5:9" ht="12.75">
      <c r="E22">
        <f t="shared" si="0"/>
        <v>0</v>
      </c>
      <c r="H22" s="10"/>
      <c r="I22" s="10">
        <f t="shared" si="1"/>
        <v>0</v>
      </c>
    </row>
    <row r="23" spans="1:9" ht="12.75">
      <c r="A23" t="s">
        <v>62</v>
      </c>
      <c r="B23" s="2" t="s">
        <v>106</v>
      </c>
      <c r="C23">
        <v>0</v>
      </c>
      <c r="D23">
        <v>550</v>
      </c>
      <c r="E23">
        <f t="shared" si="0"/>
        <v>0</v>
      </c>
      <c r="F23">
        <v>684</v>
      </c>
      <c r="G23">
        <v>720</v>
      </c>
      <c r="H23" s="10">
        <f>684*0.04</f>
        <v>27.36</v>
      </c>
      <c r="I23" s="10">
        <f t="shared" si="1"/>
        <v>-8.639999999999986</v>
      </c>
    </row>
    <row r="24" spans="1:9" ht="12.75">
      <c r="A24" t="s">
        <v>62</v>
      </c>
      <c r="B24" s="2" t="s">
        <v>63</v>
      </c>
      <c r="C24">
        <v>0</v>
      </c>
      <c r="D24">
        <v>380</v>
      </c>
      <c r="E24">
        <f t="shared" si="0"/>
        <v>0</v>
      </c>
      <c r="H24" s="10"/>
      <c r="I24" s="10">
        <f t="shared" si="1"/>
        <v>0</v>
      </c>
    </row>
    <row r="25" spans="1:9" ht="12.75">
      <c r="A25" t="s">
        <v>62</v>
      </c>
      <c r="B25" s="9" t="s">
        <v>17</v>
      </c>
      <c r="C25">
        <v>1</v>
      </c>
      <c r="D25">
        <v>214</v>
      </c>
      <c r="E25">
        <f t="shared" si="0"/>
        <v>214</v>
      </c>
      <c r="H25" s="10"/>
      <c r="I25" s="10">
        <f t="shared" si="1"/>
        <v>0</v>
      </c>
    </row>
    <row r="26" spans="1:9" ht="12.75">
      <c r="A26" t="s">
        <v>62</v>
      </c>
      <c r="B26" s="9" t="s">
        <v>70</v>
      </c>
      <c r="C26">
        <v>1</v>
      </c>
      <c r="D26">
        <v>470</v>
      </c>
      <c r="E26">
        <f t="shared" si="0"/>
        <v>470</v>
      </c>
      <c r="H26" s="10"/>
      <c r="I26" s="10">
        <f t="shared" si="1"/>
        <v>0</v>
      </c>
    </row>
    <row r="27" spans="1:9" ht="12.75">
      <c r="A27" t="s">
        <v>62</v>
      </c>
      <c r="B27" t="s">
        <v>71</v>
      </c>
      <c r="C27">
        <v>0</v>
      </c>
      <c r="D27">
        <v>190</v>
      </c>
      <c r="E27">
        <f t="shared" si="0"/>
        <v>0</v>
      </c>
      <c r="H27" s="10"/>
      <c r="I27" s="10">
        <f t="shared" si="1"/>
        <v>0</v>
      </c>
    </row>
    <row r="28" spans="5:9" ht="12.75">
      <c r="E28">
        <f t="shared" si="0"/>
        <v>0</v>
      </c>
      <c r="H28" s="10"/>
      <c r="I28" s="10">
        <f t="shared" si="1"/>
        <v>0</v>
      </c>
    </row>
    <row r="29" spans="1:12" ht="12.75">
      <c r="A29" t="s">
        <v>43</v>
      </c>
      <c r="B29" s="2" t="s">
        <v>100</v>
      </c>
      <c r="C29">
        <v>0</v>
      </c>
      <c r="D29">
        <v>140</v>
      </c>
      <c r="E29">
        <f t="shared" si="0"/>
        <v>0</v>
      </c>
      <c r="F29">
        <v>715</v>
      </c>
      <c r="G29">
        <v>2260</v>
      </c>
      <c r="H29" s="10">
        <f>715*0.04</f>
        <v>28.6</v>
      </c>
      <c r="I29" s="10">
        <f t="shared" si="1"/>
        <v>-1516.4</v>
      </c>
      <c r="J29" t="s">
        <v>192</v>
      </c>
      <c r="K29">
        <f>1516-1486</f>
        <v>30</v>
      </c>
      <c r="L29" s="11" t="s">
        <v>200</v>
      </c>
    </row>
    <row r="30" spans="1:9" ht="12.75">
      <c r="A30" t="s">
        <v>43</v>
      </c>
      <c r="B30" s="7" t="s">
        <v>107</v>
      </c>
      <c r="C30">
        <v>1</v>
      </c>
      <c r="D30">
        <v>428</v>
      </c>
      <c r="E30">
        <f t="shared" si="0"/>
        <v>428</v>
      </c>
      <c r="H30" s="10"/>
      <c r="I30" s="10">
        <f t="shared" si="1"/>
        <v>0</v>
      </c>
    </row>
    <row r="31" spans="1:9" ht="12.75">
      <c r="A31" t="s">
        <v>43</v>
      </c>
      <c r="B31" s="2" t="s">
        <v>95</v>
      </c>
      <c r="C31">
        <v>0</v>
      </c>
      <c r="D31">
        <v>380</v>
      </c>
      <c r="E31">
        <f t="shared" si="0"/>
        <v>0</v>
      </c>
      <c r="H31" s="10"/>
      <c r="I31" s="10">
        <f t="shared" si="1"/>
        <v>0</v>
      </c>
    </row>
    <row r="32" spans="1:9" ht="12.75">
      <c r="A32" t="s">
        <v>43</v>
      </c>
      <c r="B32" s="2" t="s">
        <v>108</v>
      </c>
      <c r="C32">
        <v>0</v>
      </c>
      <c r="D32">
        <v>300</v>
      </c>
      <c r="E32">
        <f t="shared" si="0"/>
        <v>0</v>
      </c>
      <c r="H32" s="10"/>
      <c r="I32" s="10">
        <f t="shared" si="1"/>
        <v>0</v>
      </c>
    </row>
    <row r="33" spans="1:9" ht="12.75">
      <c r="A33" t="s">
        <v>43</v>
      </c>
      <c r="B33" s="2" t="s">
        <v>109</v>
      </c>
      <c r="C33">
        <v>0</v>
      </c>
      <c r="D33">
        <v>300</v>
      </c>
      <c r="E33">
        <f t="shared" si="0"/>
        <v>0</v>
      </c>
      <c r="H33" s="10"/>
      <c r="I33" s="10">
        <f t="shared" si="1"/>
        <v>0</v>
      </c>
    </row>
    <row r="34" spans="1:9" ht="12.75">
      <c r="A34" t="s">
        <v>43</v>
      </c>
      <c r="B34" s="8" t="s">
        <v>195</v>
      </c>
      <c r="C34">
        <v>1</v>
      </c>
      <c r="D34">
        <v>287</v>
      </c>
      <c r="E34">
        <f t="shared" si="0"/>
        <v>287</v>
      </c>
      <c r="H34" s="10"/>
      <c r="I34" s="10">
        <f t="shared" si="1"/>
        <v>0</v>
      </c>
    </row>
    <row r="35" spans="5:9" ht="12.75">
      <c r="E35">
        <f t="shared" si="0"/>
        <v>0</v>
      </c>
      <c r="H35" s="10"/>
      <c r="I35" s="10">
        <f t="shared" si="1"/>
        <v>0</v>
      </c>
    </row>
    <row r="36" spans="1:9" ht="12.75">
      <c r="A36" t="s">
        <v>89</v>
      </c>
      <c r="B36" s="7" t="s">
        <v>110</v>
      </c>
      <c r="C36">
        <v>1</v>
      </c>
      <c r="D36">
        <v>257</v>
      </c>
      <c r="E36">
        <f t="shared" si="0"/>
        <v>257</v>
      </c>
      <c r="F36">
        <v>728</v>
      </c>
      <c r="G36">
        <v>2170</v>
      </c>
      <c r="H36" s="10">
        <f>728*0.04</f>
        <v>29.12</v>
      </c>
      <c r="I36" s="10">
        <f t="shared" si="1"/>
        <v>-1412.88</v>
      </c>
    </row>
    <row r="37" spans="1:9" ht="12.75">
      <c r="A37" t="s">
        <v>89</v>
      </c>
      <c r="B37" s="2" t="s">
        <v>111</v>
      </c>
      <c r="C37">
        <v>0</v>
      </c>
      <c r="D37">
        <v>300</v>
      </c>
      <c r="E37">
        <f t="shared" si="0"/>
        <v>0</v>
      </c>
      <c r="H37" s="10"/>
      <c r="I37" s="10">
        <f t="shared" si="1"/>
        <v>0</v>
      </c>
    </row>
    <row r="38" spans="1:9" ht="12.75">
      <c r="A38" t="s">
        <v>89</v>
      </c>
      <c r="B38" s="2" t="s">
        <v>112</v>
      </c>
      <c r="C38">
        <v>0</v>
      </c>
      <c r="D38">
        <v>300</v>
      </c>
      <c r="E38">
        <f t="shared" si="0"/>
        <v>0</v>
      </c>
      <c r="H38" s="10"/>
      <c r="I38" s="10">
        <f t="shared" si="1"/>
        <v>0</v>
      </c>
    </row>
    <row r="39" spans="1:9" ht="12.75">
      <c r="A39" t="s">
        <v>89</v>
      </c>
      <c r="B39" s="7" t="s">
        <v>113</v>
      </c>
      <c r="C39">
        <v>1</v>
      </c>
      <c r="D39">
        <v>257</v>
      </c>
      <c r="E39">
        <f t="shared" si="0"/>
        <v>257</v>
      </c>
      <c r="H39" s="10"/>
      <c r="I39" s="10">
        <f t="shared" si="1"/>
        <v>0</v>
      </c>
    </row>
    <row r="40" spans="1:9" ht="12.75">
      <c r="A40" t="s">
        <v>89</v>
      </c>
      <c r="B40" s="7" t="s">
        <v>114</v>
      </c>
      <c r="C40">
        <v>2</v>
      </c>
      <c r="D40">
        <v>107</v>
      </c>
      <c r="E40">
        <f t="shared" si="0"/>
        <v>214</v>
      </c>
      <c r="H40" s="10"/>
      <c r="I40" s="10">
        <f t="shared" si="1"/>
        <v>0</v>
      </c>
    </row>
    <row r="41" spans="1:9" ht="12.75">
      <c r="A41" t="s">
        <v>89</v>
      </c>
      <c r="B41" s="2" t="s">
        <v>115</v>
      </c>
      <c r="C41">
        <v>0</v>
      </c>
      <c r="D41">
        <v>240</v>
      </c>
      <c r="E41">
        <f t="shared" si="0"/>
        <v>0</v>
      </c>
      <c r="H41" s="10"/>
      <c r="I41" s="10">
        <f t="shared" si="1"/>
        <v>0</v>
      </c>
    </row>
    <row r="42" spans="5:9" ht="12.75">
      <c r="E42">
        <f t="shared" si="0"/>
        <v>0</v>
      </c>
      <c r="H42" s="10"/>
      <c r="I42" s="10">
        <f t="shared" si="1"/>
        <v>0</v>
      </c>
    </row>
    <row r="43" spans="1:9" ht="12.75">
      <c r="A43" t="s">
        <v>44</v>
      </c>
      <c r="B43" s="7" t="s">
        <v>116</v>
      </c>
      <c r="C43">
        <v>1</v>
      </c>
      <c r="D43">
        <v>257</v>
      </c>
      <c r="E43">
        <f t="shared" si="0"/>
        <v>257</v>
      </c>
      <c r="F43">
        <v>257</v>
      </c>
      <c r="G43">
        <v>270</v>
      </c>
      <c r="H43" s="10">
        <f>257*0.04</f>
        <v>10.28</v>
      </c>
      <c r="I43" s="10">
        <f t="shared" si="1"/>
        <v>-2.7200000000000273</v>
      </c>
    </row>
    <row r="44" spans="1:9" ht="12.75">
      <c r="A44" t="s">
        <v>44</v>
      </c>
      <c r="B44" s="2" t="s">
        <v>95</v>
      </c>
      <c r="C44">
        <v>0</v>
      </c>
      <c r="D44">
        <v>380</v>
      </c>
      <c r="E44">
        <f t="shared" si="0"/>
        <v>0</v>
      </c>
      <c r="H44" s="10"/>
      <c r="I44" s="10">
        <f t="shared" si="1"/>
        <v>0</v>
      </c>
    </row>
    <row r="45" spans="1:9" ht="12.75">
      <c r="A45" t="s">
        <v>44</v>
      </c>
      <c r="B45" s="2" t="s">
        <v>98</v>
      </c>
      <c r="C45">
        <v>0</v>
      </c>
      <c r="D45">
        <v>550</v>
      </c>
      <c r="E45">
        <f t="shared" si="0"/>
        <v>0</v>
      </c>
      <c r="H45" s="10"/>
      <c r="I45" s="10">
        <f t="shared" si="1"/>
        <v>0</v>
      </c>
    </row>
    <row r="46" spans="5:9" ht="12.75">
      <c r="E46">
        <f t="shared" si="0"/>
        <v>0</v>
      </c>
      <c r="H46" s="10"/>
      <c r="I46" s="10">
        <f t="shared" si="1"/>
        <v>0</v>
      </c>
    </row>
    <row r="47" spans="1:9" ht="12.75">
      <c r="A47" t="s">
        <v>19</v>
      </c>
      <c r="B47" s="7" t="s">
        <v>117</v>
      </c>
      <c r="C47">
        <v>1</v>
      </c>
      <c r="D47">
        <v>256</v>
      </c>
      <c r="E47">
        <f t="shared" si="0"/>
        <v>256</v>
      </c>
      <c r="F47">
        <v>1145</v>
      </c>
      <c r="G47">
        <v>1206</v>
      </c>
      <c r="H47" s="10">
        <f>1145*0.04</f>
        <v>45.800000000000004</v>
      </c>
      <c r="I47" s="10">
        <f t="shared" si="1"/>
        <v>-15.200000000000045</v>
      </c>
    </row>
    <row r="48" spans="1:9" ht="12.75">
      <c r="A48" t="s">
        <v>19</v>
      </c>
      <c r="B48" s="7" t="s">
        <v>118</v>
      </c>
      <c r="C48">
        <v>1</v>
      </c>
      <c r="D48">
        <v>402</v>
      </c>
      <c r="E48">
        <f t="shared" si="0"/>
        <v>402</v>
      </c>
      <c r="H48" s="10"/>
      <c r="I48" s="10">
        <f t="shared" si="1"/>
        <v>0</v>
      </c>
    </row>
    <row r="49" spans="1:9" ht="12.75">
      <c r="A49" t="s">
        <v>19</v>
      </c>
      <c r="B49" s="2" t="s">
        <v>119</v>
      </c>
      <c r="C49">
        <v>0</v>
      </c>
      <c r="D49">
        <v>550</v>
      </c>
      <c r="E49">
        <f t="shared" si="0"/>
        <v>0</v>
      </c>
      <c r="H49" s="10"/>
      <c r="I49" s="10">
        <f t="shared" si="1"/>
        <v>0</v>
      </c>
    </row>
    <row r="50" spans="1:9" ht="12.75">
      <c r="A50" t="s">
        <v>19</v>
      </c>
      <c r="B50" s="8" t="s">
        <v>180</v>
      </c>
      <c r="C50">
        <v>1</v>
      </c>
      <c r="D50">
        <v>231</v>
      </c>
      <c r="E50">
        <f t="shared" si="0"/>
        <v>231</v>
      </c>
      <c r="H50" s="10"/>
      <c r="I50" s="10">
        <f t="shared" si="1"/>
        <v>0</v>
      </c>
    </row>
    <row r="51" spans="1:9" ht="12.75">
      <c r="A51" t="s">
        <v>19</v>
      </c>
      <c r="B51" s="7" t="s">
        <v>120</v>
      </c>
      <c r="C51">
        <v>1</v>
      </c>
      <c r="D51">
        <v>256</v>
      </c>
      <c r="E51">
        <f t="shared" si="0"/>
        <v>256</v>
      </c>
      <c r="H51" s="10"/>
      <c r="I51" s="10">
        <f t="shared" si="1"/>
        <v>0</v>
      </c>
    </row>
    <row r="52" spans="5:9" ht="12.75">
      <c r="E52">
        <f t="shared" si="0"/>
        <v>0</v>
      </c>
      <c r="H52" s="10"/>
      <c r="I52" s="10">
        <f t="shared" si="1"/>
        <v>0</v>
      </c>
    </row>
    <row r="53" spans="1:9" ht="12.75">
      <c r="A53" t="s">
        <v>90</v>
      </c>
      <c r="B53" s="2" t="s">
        <v>121</v>
      </c>
      <c r="C53">
        <v>0</v>
      </c>
      <c r="D53">
        <v>420</v>
      </c>
      <c r="E53">
        <f t="shared" si="0"/>
        <v>0</v>
      </c>
      <c r="G53">
        <v>420</v>
      </c>
      <c r="H53" s="10"/>
      <c r="I53" s="10">
        <f t="shared" si="1"/>
        <v>-420</v>
      </c>
    </row>
    <row r="54" spans="5:9" ht="12.75">
      <c r="E54">
        <f t="shared" si="0"/>
        <v>0</v>
      </c>
      <c r="H54" s="10"/>
      <c r="I54" s="10">
        <f t="shared" si="1"/>
        <v>0</v>
      </c>
    </row>
    <row r="55" spans="1:9" ht="12.75">
      <c r="A55" t="s">
        <v>65</v>
      </c>
      <c r="B55" s="8" t="s">
        <v>122</v>
      </c>
      <c r="C55">
        <v>1</v>
      </c>
      <c r="D55">
        <v>555</v>
      </c>
      <c r="E55">
        <f t="shared" si="0"/>
        <v>555</v>
      </c>
      <c r="F55">
        <v>1855</v>
      </c>
      <c r="G55">
        <v>2080</v>
      </c>
      <c r="H55" s="10">
        <f>F55*0.04</f>
        <v>74.2</v>
      </c>
      <c r="I55" s="10">
        <f t="shared" si="1"/>
        <v>-150.79999999999995</v>
      </c>
    </row>
    <row r="56" spans="1:9" ht="12.75">
      <c r="A56" t="s">
        <v>65</v>
      </c>
      <c r="B56" s="2" t="s">
        <v>123</v>
      </c>
      <c r="C56">
        <v>0</v>
      </c>
      <c r="D56">
        <v>550</v>
      </c>
      <c r="E56">
        <f t="shared" si="0"/>
        <v>0</v>
      </c>
      <c r="H56" s="10"/>
      <c r="I56" s="10">
        <f t="shared" si="1"/>
        <v>0</v>
      </c>
    </row>
    <row r="57" spans="1:9" ht="12.75">
      <c r="A57" t="s">
        <v>65</v>
      </c>
      <c r="B57" s="7" t="s">
        <v>124</v>
      </c>
      <c r="C57">
        <v>1</v>
      </c>
      <c r="D57">
        <v>530</v>
      </c>
      <c r="E57">
        <f t="shared" si="0"/>
        <v>530</v>
      </c>
      <c r="H57" s="10"/>
      <c r="I57" s="10">
        <f t="shared" si="1"/>
        <v>0</v>
      </c>
    </row>
    <row r="58" spans="1:9" ht="12.75">
      <c r="A58" t="s">
        <v>65</v>
      </c>
      <c r="B58" s="7" t="s">
        <v>125</v>
      </c>
      <c r="C58">
        <v>1</v>
      </c>
      <c r="D58">
        <v>300</v>
      </c>
      <c r="E58">
        <f t="shared" si="0"/>
        <v>300</v>
      </c>
      <c r="H58" s="10"/>
      <c r="I58" s="10">
        <f t="shared" si="1"/>
        <v>0</v>
      </c>
    </row>
    <row r="59" spans="1:9" ht="12.75">
      <c r="A59" t="s">
        <v>65</v>
      </c>
      <c r="B59" s="7" t="s">
        <v>8</v>
      </c>
      <c r="C59">
        <v>1</v>
      </c>
      <c r="D59">
        <v>470</v>
      </c>
      <c r="E59">
        <f t="shared" si="0"/>
        <v>470</v>
      </c>
      <c r="H59" s="10"/>
      <c r="I59" s="10">
        <f t="shared" si="1"/>
        <v>0</v>
      </c>
    </row>
    <row r="60" spans="5:9" ht="12.75">
      <c r="E60">
        <f t="shared" si="0"/>
        <v>0</v>
      </c>
      <c r="H60" s="10"/>
      <c r="I60" s="10">
        <f t="shared" si="1"/>
        <v>0</v>
      </c>
    </row>
    <row r="61" spans="1:9" ht="12.75">
      <c r="A61" t="s">
        <v>77</v>
      </c>
      <c r="B61" t="s">
        <v>78</v>
      </c>
      <c r="C61">
        <v>0</v>
      </c>
      <c r="D61">
        <v>550</v>
      </c>
      <c r="E61">
        <f t="shared" si="0"/>
        <v>0</v>
      </c>
      <c r="F61">
        <v>1197</v>
      </c>
      <c r="G61">
        <v>1260</v>
      </c>
      <c r="H61" s="10">
        <f>1197*0.04</f>
        <v>47.88</v>
      </c>
      <c r="I61" s="10">
        <f t="shared" si="1"/>
        <v>-15.11999999999989</v>
      </c>
    </row>
    <row r="62" spans="1:9" ht="12.75">
      <c r="A62" t="s">
        <v>77</v>
      </c>
      <c r="B62" t="s">
        <v>6</v>
      </c>
      <c r="C62">
        <v>0</v>
      </c>
      <c r="D62">
        <v>550</v>
      </c>
      <c r="E62">
        <f t="shared" si="0"/>
        <v>0</v>
      </c>
      <c r="H62" s="10"/>
      <c r="I62" s="10">
        <f t="shared" si="1"/>
        <v>0</v>
      </c>
    </row>
    <row r="63" spans="1:9" ht="12.75">
      <c r="A63" t="s">
        <v>77</v>
      </c>
      <c r="B63" s="7" t="s">
        <v>126</v>
      </c>
      <c r="C63">
        <v>1</v>
      </c>
      <c r="D63">
        <v>256</v>
      </c>
      <c r="E63">
        <f t="shared" si="0"/>
        <v>256</v>
      </c>
      <c r="H63" s="10"/>
      <c r="I63" s="10">
        <f t="shared" si="1"/>
        <v>0</v>
      </c>
    </row>
    <row r="64" spans="1:9" ht="12.75">
      <c r="A64" t="s">
        <v>77</v>
      </c>
      <c r="B64" s="9" t="s">
        <v>79</v>
      </c>
      <c r="C64">
        <v>1</v>
      </c>
      <c r="D64">
        <v>684</v>
      </c>
      <c r="E64">
        <f t="shared" si="0"/>
        <v>684</v>
      </c>
      <c r="H64" s="10"/>
      <c r="I64" s="10">
        <f t="shared" si="1"/>
        <v>0</v>
      </c>
    </row>
    <row r="65" spans="1:9" ht="12.75">
      <c r="A65" t="s">
        <v>77</v>
      </c>
      <c r="B65" t="s">
        <v>80</v>
      </c>
      <c r="C65">
        <v>0</v>
      </c>
      <c r="D65">
        <v>300</v>
      </c>
      <c r="E65">
        <f t="shared" si="0"/>
        <v>0</v>
      </c>
      <c r="H65" s="10"/>
      <c r="I65" s="10">
        <f t="shared" si="1"/>
        <v>0</v>
      </c>
    </row>
    <row r="66" spans="1:9" ht="12.75">
      <c r="A66" t="s">
        <v>77</v>
      </c>
      <c r="B66" t="s">
        <v>81</v>
      </c>
      <c r="C66">
        <v>0</v>
      </c>
      <c r="D66">
        <v>380</v>
      </c>
      <c r="E66">
        <f t="shared" si="0"/>
        <v>0</v>
      </c>
      <c r="H66" s="10"/>
      <c r="I66" s="10">
        <f t="shared" si="1"/>
        <v>0</v>
      </c>
    </row>
    <row r="67" spans="1:9" ht="12.75">
      <c r="A67" t="s">
        <v>77</v>
      </c>
      <c r="B67" s="9" t="s">
        <v>82</v>
      </c>
      <c r="C67">
        <v>1</v>
      </c>
      <c r="D67">
        <v>257</v>
      </c>
      <c r="E67">
        <f aca="true" t="shared" si="2" ref="E67:E130">D67*C67</f>
        <v>257</v>
      </c>
      <c r="H67" s="10"/>
      <c r="I67" s="10">
        <f aca="true" t="shared" si="3" ref="I67:I130">F67+H67-G67</f>
        <v>0</v>
      </c>
    </row>
    <row r="68" spans="1:9" ht="12.75">
      <c r="A68" t="s">
        <v>77</v>
      </c>
      <c r="B68" t="s">
        <v>13</v>
      </c>
      <c r="C68">
        <v>0</v>
      </c>
      <c r="D68">
        <v>270</v>
      </c>
      <c r="E68">
        <f t="shared" si="2"/>
        <v>0</v>
      </c>
      <c r="H68" s="10"/>
      <c r="I68" s="10">
        <f t="shared" si="3"/>
        <v>0</v>
      </c>
    </row>
    <row r="69" spans="1:9" ht="12.75">
      <c r="A69" t="s">
        <v>77</v>
      </c>
      <c r="B69" t="s">
        <v>86</v>
      </c>
      <c r="C69">
        <v>0</v>
      </c>
      <c r="D69">
        <v>380</v>
      </c>
      <c r="E69">
        <f t="shared" si="2"/>
        <v>0</v>
      </c>
      <c r="H69" s="10"/>
      <c r="I69" s="10">
        <f t="shared" si="3"/>
        <v>0</v>
      </c>
    </row>
    <row r="70" spans="1:9" ht="12.75">
      <c r="A70" t="s">
        <v>77</v>
      </c>
      <c r="B70" t="s">
        <v>27</v>
      </c>
      <c r="C70">
        <v>0</v>
      </c>
      <c r="D70">
        <v>450</v>
      </c>
      <c r="E70">
        <f t="shared" si="2"/>
        <v>0</v>
      </c>
      <c r="H70" s="10"/>
      <c r="I70" s="10">
        <f t="shared" si="3"/>
        <v>0</v>
      </c>
    </row>
    <row r="71" spans="1:9" ht="12.75">
      <c r="A71" t="s">
        <v>77</v>
      </c>
      <c r="B71" t="s">
        <v>28</v>
      </c>
      <c r="C71">
        <v>0</v>
      </c>
      <c r="D71">
        <v>575</v>
      </c>
      <c r="E71">
        <f t="shared" si="2"/>
        <v>0</v>
      </c>
      <c r="H71" s="10"/>
      <c r="I71" s="10">
        <f t="shared" si="3"/>
        <v>0</v>
      </c>
    </row>
    <row r="72" spans="1:9" ht="12.75">
      <c r="A72" t="s">
        <v>77</v>
      </c>
      <c r="B72" t="s">
        <v>63</v>
      </c>
      <c r="C72">
        <v>0</v>
      </c>
      <c r="D72">
        <v>380</v>
      </c>
      <c r="E72">
        <f t="shared" si="2"/>
        <v>0</v>
      </c>
      <c r="H72" s="10"/>
      <c r="I72" s="10">
        <f t="shared" si="3"/>
        <v>0</v>
      </c>
    </row>
    <row r="73" spans="5:9" ht="12.75">
      <c r="E73">
        <f t="shared" si="2"/>
        <v>0</v>
      </c>
      <c r="H73" s="10"/>
      <c r="I73" s="10">
        <f t="shared" si="3"/>
        <v>0</v>
      </c>
    </row>
    <row r="74" spans="1:9" ht="12.75">
      <c r="A74" t="s">
        <v>91</v>
      </c>
      <c r="B74" s="7" t="s">
        <v>127</v>
      </c>
      <c r="C74">
        <v>1</v>
      </c>
      <c r="D74">
        <v>141</v>
      </c>
      <c r="E74">
        <f t="shared" si="2"/>
        <v>141</v>
      </c>
      <c r="F74">
        <v>282</v>
      </c>
      <c r="G74">
        <v>870</v>
      </c>
      <c r="H74" s="10">
        <f>282*0.04</f>
        <v>11.28</v>
      </c>
      <c r="I74" s="10">
        <f t="shared" si="3"/>
        <v>-576.72</v>
      </c>
    </row>
    <row r="75" spans="1:9" ht="12.75">
      <c r="A75" t="s">
        <v>91</v>
      </c>
      <c r="B75" s="7" t="s">
        <v>128</v>
      </c>
      <c r="C75">
        <v>1</v>
      </c>
      <c r="D75">
        <v>141</v>
      </c>
      <c r="E75">
        <f t="shared" si="2"/>
        <v>141</v>
      </c>
      <c r="H75" s="10"/>
      <c r="I75" s="10">
        <f t="shared" si="3"/>
        <v>0</v>
      </c>
    </row>
    <row r="76" spans="1:9" ht="12.75">
      <c r="A76" t="s">
        <v>91</v>
      </c>
      <c r="B76" s="2" t="s">
        <v>129</v>
      </c>
      <c r="C76">
        <v>0</v>
      </c>
      <c r="D76">
        <v>195</v>
      </c>
      <c r="E76">
        <f t="shared" si="2"/>
        <v>0</v>
      </c>
      <c r="H76" s="10"/>
      <c r="I76" s="10">
        <f t="shared" si="3"/>
        <v>0</v>
      </c>
    </row>
    <row r="77" spans="1:9" ht="12.75">
      <c r="A77" t="s">
        <v>91</v>
      </c>
      <c r="B77" s="2" t="s">
        <v>130</v>
      </c>
      <c r="C77">
        <v>0</v>
      </c>
      <c r="D77">
        <v>165</v>
      </c>
      <c r="E77">
        <f t="shared" si="2"/>
        <v>0</v>
      </c>
      <c r="H77" s="10"/>
      <c r="I77" s="10">
        <f t="shared" si="3"/>
        <v>0</v>
      </c>
    </row>
    <row r="78" spans="1:9" ht="12.75">
      <c r="A78" t="s">
        <v>91</v>
      </c>
      <c r="B78" s="2" t="s">
        <v>131</v>
      </c>
      <c r="C78">
        <v>0</v>
      </c>
      <c r="D78">
        <v>180</v>
      </c>
      <c r="E78">
        <f t="shared" si="2"/>
        <v>0</v>
      </c>
      <c r="H78" s="10"/>
      <c r="I78" s="10">
        <f t="shared" si="3"/>
        <v>0</v>
      </c>
    </row>
    <row r="79" spans="5:9" ht="12.75">
      <c r="E79">
        <f t="shared" si="2"/>
        <v>0</v>
      </c>
      <c r="H79" s="10"/>
      <c r="I79" s="10">
        <f t="shared" si="3"/>
        <v>0</v>
      </c>
    </row>
    <row r="80" spans="1:9" ht="12.75">
      <c r="A80" t="s">
        <v>40</v>
      </c>
      <c r="B80" t="s">
        <v>41</v>
      </c>
      <c r="C80">
        <v>0</v>
      </c>
      <c r="D80">
        <v>500</v>
      </c>
      <c r="E80">
        <f t="shared" si="2"/>
        <v>0</v>
      </c>
      <c r="F80">
        <v>145</v>
      </c>
      <c r="G80">
        <v>160</v>
      </c>
      <c r="H80" s="10">
        <f>145*0.04</f>
        <v>5.8</v>
      </c>
      <c r="I80" s="10">
        <f t="shared" si="3"/>
        <v>-9.199999999999989</v>
      </c>
    </row>
    <row r="81" spans="1:9" ht="12.75">
      <c r="A81" t="s">
        <v>40</v>
      </c>
      <c r="B81" s="9" t="s">
        <v>42</v>
      </c>
      <c r="C81">
        <v>1</v>
      </c>
      <c r="D81">
        <v>145</v>
      </c>
      <c r="E81">
        <f t="shared" si="2"/>
        <v>145</v>
      </c>
      <c r="H81" s="10"/>
      <c r="I81" s="10">
        <f t="shared" si="3"/>
        <v>0</v>
      </c>
    </row>
    <row r="82" spans="5:9" ht="12.75">
      <c r="E82">
        <f t="shared" si="2"/>
        <v>0</v>
      </c>
      <c r="H82" s="10"/>
      <c r="I82" s="10">
        <f t="shared" si="3"/>
        <v>0</v>
      </c>
    </row>
    <row r="83" spans="1:9" ht="12.75">
      <c r="A83" t="s">
        <v>83</v>
      </c>
      <c r="B83" s="2" t="s">
        <v>133</v>
      </c>
      <c r="C83">
        <v>0</v>
      </c>
      <c r="D83">
        <v>300</v>
      </c>
      <c r="E83">
        <f t="shared" si="2"/>
        <v>0</v>
      </c>
      <c r="H83" s="10"/>
      <c r="I83" s="10">
        <f t="shared" si="3"/>
        <v>0</v>
      </c>
    </row>
    <row r="84" spans="5:9" ht="12.75">
      <c r="E84">
        <f t="shared" si="2"/>
        <v>0</v>
      </c>
      <c r="H84" s="10"/>
      <c r="I84" s="10">
        <f t="shared" si="3"/>
        <v>0</v>
      </c>
    </row>
    <row r="85" spans="1:9" ht="12.75">
      <c r="A85" t="s">
        <v>59</v>
      </c>
      <c r="B85" s="2" t="s">
        <v>134</v>
      </c>
      <c r="C85">
        <v>0</v>
      </c>
      <c r="D85">
        <v>300</v>
      </c>
      <c r="E85">
        <f t="shared" si="2"/>
        <v>0</v>
      </c>
      <c r="F85">
        <v>350</v>
      </c>
      <c r="G85">
        <v>400</v>
      </c>
      <c r="H85" s="10">
        <f>350*0.04</f>
        <v>14</v>
      </c>
      <c r="I85" s="10">
        <f t="shared" si="3"/>
        <v>-36</v>
      </c>
    </row>
    <row r="86" spans="1:9" ht="12.75">
      <c r="A86" t="s">
        <v>59</v>
      </c>
      <c r="B86" s="2" t="s">
        <v>135</v>
      </c>
      <c r="C86">
        <v>0</v>
      </c>
      <c r="D86">
        <v>300</v>
      </c>
      <c r="E86">
        <f t="shared" si="2"/>
        <v>0</v>
      </c>
      <c r="H86" s="10"/>
      <c r="I86" s="10">
        <f t="shared" si="3"/>
        <v>0</v>
      </c>
    </row>
    <row r="87" spans="1:9" ht="12.75">
      <c r="A87" t="s">
        <v>59</v>
      </c>
      <c r="B87" s="7" t="s">
        <v>132</v>
      </c>
      <c r="C87">
        <v>1</v>
      </c>
      <c r="D87">
        <v>350</v>
      </c>
      <c r="E87">
        <f t="shared" si="2"/>
        <v>350</v>
      </c>
      <c r="H87" s="10"/>
      <c r="I87" s="10">
        <f t="shared" si="3"/>
        <v>0</v>
      </c>
    </row>
    <row r="88" spans="1:9" ht="12.75">
      <c r="A88" t="s">
        <v>59</v>
      </c>
      <c r="B88" s="2" t="s">
        <v>136</v>
      </c>
      <c r="C88">
        <v>0</v>
      </c>
      <c r="D88">
        <v>575</v>
      </c>
      <c r="E88">
        <f t="shared" si="2"/>
        <v>0</v>
      </c>
      <c r="H88" s="10"/>
      <c r="I88" s="10">
        <f t="shared" si="3"/>
        <v>0</v>
      </c>
    </row>
    <row r="89" spans="1:9" ht="12.75">
      <c r="A89" t="s">
        <v>59</v>
      </c>
      <c r="B89" s="2" t="s">
        <v>137</v>
      </c>
      <c r="C89">
        <v>0</v>
      </c>
      <c r="D89">
        <v>450</v>
      </c>
      <c r="E89">
        <f t="shared" si="2"/>
        <v>0</v>
      </c>
      <c r="H89" s="10"/>
      <c r="I89" s="10">
        <f t="shared" si="3"/>
        <v>0</v>
      </c>
    </row>
    <row r="90" spans="5:9" ht="12.75">
      <c r="E90">
        <f t="shared" si="2"/>
        <v>0</v>
      </c>
      <c r="H90" s="10"/>
      <c r="I90" s="10">
        <f t="shared" si="3"/>
        <v>0</v>
      </c>
    </row>
    <row r="91" spans="1:9" ht="12.75">
      <c r="A91" t="s">
        <v>68</v>
      </c>
      <c r="B91" s="7" t="s">
        <v>138</v>
      </c>
      <c r="C91">
        <v>1</v>
      </c>
      <c r="D91">
        <v>428</v>
      </c>
      <c r="E91">
        <f t="shared" si="2"/>
        <v>428</v>
      </c>
      <c r="F91">
        <v>1197</v>
      </c>
      <c r="G91">
        <v>1260</v>
      </c>
      <c r="H91" s="10">
        <f>1197*0.04</f>
        <v>47.88</v>
      </c>
      <c r="I91" s="10">
        <f t="shared" si="3"/>
        <v>-15.11999999999989</v>
      </c>
    </row>
    <row r="92" spans="1:9" ht="12.75">
      <c r="A92" t="s">
        <v>68</v>
      </c>
      <c r="B92" s="7" t="s">
        <v>139</v>
      </c>
      <c r="C92">
        <v>1</v>
      </c>
      <c r="D92">
        <v>769</v>
      </c>
      <c r="E92">
        <f t="shared" si="2"/>
        <v>769</v>
      </c>
      <c r="H92" s="10"/>
      <c r="I92" s="10">
        <f t="shared" si="3"/>
        <v>0</v>
      </c>
    </row>
    <row r="93" spans="5:9" ht="12.75">
      <c r="E93">
        <f t="shared" si="2"/>
        <v>0</v>
      </c>
      <c r="H93" s="10"/>
      <c r="I93" s="10">
        <f t="shared" si="3"/>
        <v>0</v>
      </c>
    </row>
    <row r="94" spans="1:9" ht="12.75">
      <c r="A94" t="s">
        <v>11</v>
      </c>
      <c r="B94" s="2" t="s">
        <v>140</v>
      </c>
      <c r="C94">
        <v>0</v>
      </c>
      <c r="D94">
        <v>0</v>
      </c>
      <c r="E94">
        <f t="shared" si="2"/>
        <v>0</v>
      </c>
      <c r="H94" s="10"/>
      <c r="I94" s="10">
        <f t="shared" si="3"/>
        <v>0</v>
      </c>
    </row>
    <row r="95" spans="5:9" ht="12.75">
      <c r="E95">
        <f t="shared" si="2"/>
        <v>0</v>
      </c>
      <c r="H95" s="10"/>
      <c r="I95" s="10">
        <f t="shared" si="3"/>
        <v>0</v>
      </c>
    </row>
    <row r="96" spans="1:9" ht="12.75">
      <c r="A96" t="s">
        <v>33</v>
      </c>
      <c r="B96" s="9" t="s">
        <v>34</v>
      </c>
      <c r="C96">
        <v>1</v>
      </c>
      <c r="D96">
        <v>598</v>
      </c>
      <c r="E96">
        <f t="shared" si="2"/>
        <v>598</v>
      </c>
      <c r="F96">
        <v>2136</v>
      </c>
      <c r="G96">
        <v>2250</v>
      </c>
      <c r="H96" s="10">
        <f>2136*0.04</f>
        <v>85.44</v>
      </c>
      <c r="I96" s="10">
        <f t="shared" si="3"/>
        <v>-28.559999999999945</v>
      </c>
    </row>
    <row r="97" spans="1:9" ht="12.75">
      <c r="A97" t="s">
        <v>33</v>
      </c>
      <c r="B97" s="9" t="s">
        <v>35</v>
      </c>
      <c r="C97">
        <v>1</v>
      </c>
      <c r="D97">
        <v>231</v>
      </c>
      <c r="E97">
        <f t="shared" si="2"/>
        <v>231</v>
      </c>
      <c r="H97" s="10"/>
      <c r="I97" s="10">
        <f t="shared" si="3"/>
        <v>0</v>
      </c>
    </row>
    <row r="98" spans="1:9" ht="12.75">
      <c r="A98" t="s">
        <v>33</v>
      </c>
      <c r="B98" s="9" t="s">
        <v>36</v>
      </c>
      <c r="C98">
        <v>1</v>
      </c>
      <c r="D98">
        <v>162</v>
      </c>
      <c r="E98">
        <f t="shared" si="2"/>
        <v>162</v>
      </c>
      <c r="H98" s="10"/>
      <c r="I98" s="10">
        <f t="shared" si="3"/>
        <v>0</v>
      </c>
    </row>
    <row r="99" spans="1:9" ht="12.75">
      <c r="A99" t="s">
        <v>33</v>
      </c>
      <c r="B99" s="9" t="s">
        <v>37</v>
      </c>
      <c r="C99">
        <v>1</v>
      </c>
      <c r="D99">
        <v>256</v>
      </c>
      <c r="E99">
        <f t="shared" si="2"/>
        <v>256</v>
      </c>
      <c r="H99" s="10"/>
      <c r="I99" s="10">
        <f t="shared" si="3"/>
        <v>0</v>
      </c>
    </row>
    <row r="100" spans="1:9" ht="12.75">
      <c r="A100" t="s">
        <v>33</v>
      </c>
      <c r="B100" s="9" t="s">
        <v>38</v>
      </c>
      <c r="C100">
        <v>1</v>
      </c>
      <c r="D100">
        <v>684</v>
      </c>
      <c r="E100">
        <f t="shared" si="2"/>
        <v>684</v>
      </c>
      <c r="H100" s="10"/>
      <c r="I100" s="10">
        <f t="shared" si="3"/>
        <v>0</v>
      </c>
    </row>
    <row r="101" spans="1:9" ht="12.75">
      <c r="A101" t="s">
        <v>33</v>
      </c>
      <c r="B101" s="9" t="s">
        <v>39</v>
      </c>
      <c r="C101">
        <v>1</v>
      </c>
      <c r="D101">
        <v>205</v>
      </c>
      <c r="E101">
        <f t="shared" si="2"/>
        <v>205</v>
      </c>
      <c r="H101" s="10"/>
      <c r="I101" s="10">
        <f t="shared" si="3"/>
        <v>0</v>
      </c>
    </row>
    <row r="102" spans="5:9" ht="12.75">
      <c r="E102">
        <f t="shared" si="2"/>
        <v>0</v>
      </c>
      <c r="H102" s="10"/>
      <c r="I102" s="10">
        <f t="shared" si="3"/>
        <v>0</v>
      </c>
    </row>
    <row r="103" spans="1:9" ht="12.75">
      <c r="A103" t="s">
        <v>20</v>
      </c>
      <c r="B103" t="s">
        <v>6</v>
      </c>
      <c r="C103">
        <v>0</v>
      </c>
      <c r="D103">
        <v>550</v>
      </c>
      <c r="E103">
        <f t="shared" si="2"/>
        <v>0</v>
      </c>
      <c r="F103">
        <v>4079</v>
      </c>
      <c r="G103">
        <v>4500</v>
      </c>
      <c r="H103" s="10">
        <f>4079*0.04</f>
        <v>163.16</v>
      </c>
      <c r="I103" s="10">
        <f t="shared" si="3"/>
        <v>-257.84000000000015</v>
      </c>
    </row>
    <row r="104" spans="1:9" ht="12.75">
      <c r="A104" t="s">
        <v>20</v>
      </c>
      <c r="B104" t="s">
        <v>21</v>
      </c>
      <c r="C104">
        <v>0</v>
      </c>
      <c r="D104">
        <v>390</v>
      </c>
      <c r="E104">
        <f t="shared" si="2"/>
        <v>0</v>
      </c>
      <c r="H104" s="10"/>
      <c r="I104" s="10">
        <f t="shared" si="3"/>
        <v>0</v>
      </c>
    </row>
    <row r="105" spans="1:9" ht="12.75">
      <c r="A105" t="s">
        <v>20</v>
      </c>
      <c r="B105" s="9" t="s">
        <v>22</v>
      </c>
      <c r="C105">
        <v>1</v>
      </c>
      <c r="D105">
        <v>1713</v>
      </c>
      <c r="E105">
        <f t="shared" si="2"/>
        <v>1713</v>
      </c>
      <c r="H105" s="10"/>
      <c r="I105" s="10">
        <f t="shared" si="3"/>
        <v>0</v>
      </c>
    </row>
    <row r="106" spans="1:9" ht="12.75">
      <c r="A106" t="s">
        <v>20</v>
      </c>
      <c r="B106" s="9" t="s">
        <v>23</v>
      </c>
      <c r="C106">
        <v>1</v>
      </c>
      <c r="D106">
        <v>956</v>
      </c>
      <c r="E106">
        <f t="shared" si="2"/>
        <v>956</v>
      </c>
      <c r="H106" s="10"/>
      <c r="I106" s="10">
        <f t="shared" si="3"/>
        <v>0</v>
      </c>
    </row>
    <row r="107" spans="1:9" ht="12.75">
      <c r="A107" t="s">
        <v>20</v>
      </c>
      <c r="B107" s="9" t="s">
        <v>8</v>
      </c>
      <c r="C107">
        <v>1</v>
      </c>
      <c r="D107">
        <v>470</v>
      </c>
      <c r="E107">
        <f t="shared" si="2"/>
        <v>470</v>
      </c>
      <c r="H107" s="10"/>
      <c r="I107" s="10">
        <f t="shared" si="3"/>
        <v>0</v>
      </c>
    </row>
    <row r="108" spans="1:9" ht="12.75">
      <c r="A108" t="s">
        <v>20</v>
      </c>
      <c r="B108" s="9" t="s">
        <v>8</v>
      </c>
      <c r="C108">
        <v>2</v>
      </c>
      <c r="D108">
        <v>470</v>
      </c>
      <c r="E108">
        <f t="shared" si="2"/>
        <v>940</v>
      </c>
      <c r="H108" s="10"/>
      <c r="I108" s="10">
        <f t="shared" si="3"/>
        <v>0</v>
      </c>
    </row>
    <row r="109" spans="5:9" ht="12.75">
      <c r="E109">
        <f t="shared" si="2"/>
        <v>0</v>
      </c>
      <c r="H109" s="10"/>
      <c r="I109" s="10">
        <f t="shared" si="3"/>
        <v>0</v>
      </c>
    </row>
    <row r="110" spans="1:9" ht="12.75">
      <c r="A110" t="s">
        <v>4</v>
      </c>
      <c r="B110" s="9" t="s">
        <v>5</v>
      </c>
      <c r="C110">
        <v>1</v>
      </c>
      <c r="D110">
        <v>214</v>
      </c>
      <c r="E110">
        <f t="shared" si="2"/>
        <v>214</v>
      </c>
      <c r="F110">
        <v>214</v>
      </c>
      <c r="G110">
        <v>225</v>
      </c>
      <c r="H110" s="10">
        <f>214*0.04</f>
        <v>8.56</v>
      </c>
      <c r="I110" s="10">
        <f t="shared" si="3"/>
        <v>-2.4399999999999977</v>
      </c>
    </row>
    <row r="111" spans="1:9" ht="12.75">
      <c r="A111" t="s">
        <v>4</v>
      </c>
      <c r="B111" t="s">
        <v>6</v>
      </c>
      <c r="C111">
        <v>0</v>
      </c>
      <c r="D111">
        <v>550</v>
      </c>
      <c r="E111">
        <f t="shared" si="2"/>
        <v>0</v>
      </c>
      <c r="H111" s="10"/>
      <c r="I111" s="10">
        <f t="shared" si="3"/>
        <v>0</v>
      </c>
    </row>
    <row r="112" spans="5:9" ht="12.75">
      <c r="E112">
        <f t="shared" si="2"/>
        <v>0</v>
      </c>
      <c r="H112" s="10"/>
      <c r="I112" s="10">
        <f t="shared" si="3"/>
        <v>0</v>
      </c>
    </row>
    <row r="113" spans="1:9" ht="12.75">
      <c r="A113" t="s">
        <v>49</v>
      </c>
      <c r="B113" t="s">
        <v>50</v>
      </c>
      <c r="C113">
        <v>0</v>
      </c>
      <c r="D113">
        <v>300</v>
      </c>
      <c r="E113">
        <f t="shared" si="2"/>
        <v>0</v>
      </c>
      <c r="F113">
        <v>1447</v>
      </c>
      <c r="G113">
        <v>1521</v>
      </c>
      <c r="H113" s="10">
        <f>1447*0.04</f>
        <v>57.88</v>
      </c>
      <c r="I113" s="10">
        <f t="shared" si="3"/>
        <v>-16.11999999999989</v>
      </c>
    </row>
    <row r="114" spans="1:9" ht="12.75">
      <c r="A114" t="s">
        <v>49</v>
      </c>
      <c r="B114" t="s">
        <v>51</v>
      </c>
      <c r="C114">
        <v>0</v>
      </c>
      <c r="D114">
        <v>300</v>
      </c>
      <c r="E114">
        <f t="shared" si="2"/>
        <v>0</v>
      </c>
      <c r="H114" s="10"/>
      <c r="I114" s="10">
        <f t="shared" si="3"/>
        <v>0</v>
      </c>
    </row>
    <row r="115" spans="1:9" ht="12.75">
      <c r="A115" t="s">
        <v>49</v>
      </c>
      <c r="B115" s="9" t="s">
        <v>52</v>
      </c>
      <c r="C115">
        <v>1</v>
      </c>
      <c r="D115">
        <v>257</v>
      </c>
      <c r="E115">
        <f t="shared" si="2"/>
        <v>257</v>
      </c>
      <c r="H115" s="10"/>
      <c r="I115" s="10">
        <f t="shared" si="3"/>
        <v>0</v>
      </c>
    </row>
    <row r="116" spans="1:9" ht="12.75">
      <c r="A116" t="s">
        <v>49</v>
      </c>
      <c r="B116" s="9" t="s">
        <v>53</v>
      </c>
      <c r="C116">
        <v>2</v>
      </c>
      <c r="D116">
        <v>428</v>
      </c>
      <c r="E116">
        <f t="shared" si="2"/>
        <v>856</v>
      </c>
      <c r="H116" s="10"/>
      <c r="I116" s="10">
        <f t="shared" si="3"/>
        <v>0</v>
      </c>
    </row>
    <row r="117" spans="1:9" ht="12.75">
      <c r="A117" t="s">
        <v>49</v>
      </c>
      <c r="B117" t="s">
        <v>54</v>
      </c>
      <c r="C117">
        <v>0</v>
      </c>
      <c r="D117">
        <v>300</v>
      </c>
      <c r="E117">
        <f t="shared" si="2"/>
        <v>0</v>
      </c>
      <c r="H117" s="10"/>
      <c r="I117" s="10">
        <f t="shared" si="3"/>
        <v>0</v>
      </c>
    </row>
    <row r="118" spans="1:9" ht="12.75">
      <c r="A118" t="s">
        <v>49</v>
      </c>
      <c r="B118" t="s">
        <v>55</v>
      </c>
      <c r="C118">
        <v>0</v>
      </c>
      <c r="D118">
        <v>250</v>
      </c>
      <c r="E118">
        <f t="shared" si="2"/>
        <v>0</v>
      </c>
      <c r="H118" s="10"/>
      <c r="I118" s="10">
        <f t="shared" si="3"/>
        <v>0</v>
      </c>
    </row>
    <row r="119" spans="1:9" ht="12.75">
      <c r="A119" t="s">
        <v>49</v>
      </c>
      <c r="B119" s="9" t="s">
        <v>188</v>
      </c>
      <c r="C119">
        <v>1</v>
      </c>
      <c r="D119">
        <v>231</v>
      </c>
      <c r="E119">
        <f t="shared" si="2"/>
        <v>231</v>
      </c>
      <c r="H119" s="10"/>
      <c r="I119" s="10">
        <f t="shared" si="3"/>
        <v>0</v>
      </c>
    </row>
    <row r="120" spans="1:9" ht="12.75">
      <c r="A120" t="s">
        <v>49</v>
      </c>
      <c r="B120" s="9" t="s">
        <v>189</v>
      </c>
      <c r="C120">
        <v>1</v>
      </c>
      <c r="D120">
        <v>103</v>
      </c>
      <c r="E120">
        <f t="shared" si="2"/>
        <v>103</v>
      </c>
      <c r="H120" s="10"/>
      <c r="I120" s="10">
        <f t="shared" si="3"/>
        <v>0</v>
      </c>
    </row>
    <row r="121" spans="1:9" ht="12.75">
      <c r="A121" t="s">
        <v>49</v>
      </c>
      <c r="B121" t="s">
        <v>10</v>
      </c>
      <c r="C121">
        <v>0</v>
      </c>
      <c r="D121">
        <v>550</v>
      </c>
      <c r="E121">
        <f t="shared" si="2"/>
        <v>0</v>
      </c>
      <c r="H121" s="10"/>
      <c r="I121" s="10">
        <f t="shared" si="3"/>
        <v>0</v>
      </c>
    </row>
    <row r="122" spans="1:9" ht="12.75">
      <c r="A122" t="s">
        <v>49</v>
      </c>
      <c r="B122" t="s">
        <v>67</v>
      </c>
      <c r="C122">
        <v>0</v>
      </c>
      <c r="D122">
        <v>500</v>
      </c>
      <c r="E122">
        <f t="shared" si="2"/>
        <v>0</v>
      </c>
      <c r="H122" s="10"/>
      <c r="I122" s="10">
        <f t="shared" si="3"/>
        <v>0</v>
      </c>
    </row>
    <row r="123" spans="5:9" ht="12.75">
      <c r="E123">
        <f t="shared" si="2"/>
        <v>0</v>
      </c>
      <c r="H123" s="10"/>
      <c r="I123" s="10">
        <f t="shared" si="3"/>
        <v>0</v>
      </c>
    </row>
    <row r="124" spans="1:9" ht="12.75">
      <c r="A124" t="s">
        <v>26</v>
      </c>
      <c r="B124" t="s">
        <v>6</v>
      </c>
      <c r="C124">
        <v>0</v>
      </c>
      <c r="D124">
        <v>550</v>
      </c>
      <c r="E124">
        <f t="shared" si="2"/>
        <v>0</v>
      </c>
      <c r="H124" s="10"/>
      <c r="I124" s="10">
        <f t="shared" si="3"/>
        <v>0</v>
      </c>
    </row>
    <row r="125" spans="1:9" ht="12.75">
      <c r="A125" t="s">
        <v>26</v>
      </c>
      <c r="B125" t="s">
        <v>27</v>
      </c>
      <c r="C125">
        <v>0</v>
      </c>
      <c r="D125">
        <v>450</v>
      </c>
      <c r="E125">
        <f t="shared" si="2"/>
        <v>0</v>
      </c>
      <c r="H125" s="10"/>
      <c r="I125" s="10">
        <f t="shared" si="3"/>
        <v>0</v>
      </c>
    </row>
    <row r="126" spans="1:9" ht="12.75">
      <c r="A126" t="s">
        <v>26</v>
      </c>
      <c r="B126" t="s">
        <v>28</v>
      </c>
      <c r="C126">
        <v>0</v>
      </c>
      <c r="D126">
        <v>575</v>
      </c>
      <c r="E126">
        <f t="shared" si="2"/>
        <v>0</v>
      </c>
      <c r="H126" s="10"/>
      <c r="I126" s="10">
        <f t="shared" si="3"/>
        <v>0</v>
      </c>
    </row>
    <row r="127" spans="5:9" ht="12.75">
      <c r="E127">
        <f t="shared" si="2"/>
        <v>0</v>
      </c>
      <c r="H127" s="10"/>
      <c r="I127" s="10">
        <f t="shared" si="3"/>
        <v>0</v>
      </c>
    </row>
    <row r="128" spans="1:9" ht="12.75">
      <c r="A128" t="s">
        <v>12</v>
      </c>
      <c r="B128" t="s">
        <v>13</v>
      </c>
      <c r="C128">
        <v>0</v>
      </c>
      <c r="D128">
        <v>270</v>
      </c>
      <c r="E128">
        <f t="shared" si="2"/>
        <v>0</v>
      </c>
      <c r="F128">
        <v>257</v>
      </c>
      <c r="G128">
        <v>570</v>
      </c>
      <c r="H128" s="10">
        <f>257*0.04</f>
        <v>10.28</v>
      </c>
      <c r="I128" s="10">
        <f t="shared" si="3"/>
        <v>-302.72</v>
      </c>
    </row>
    <row r="129" spans="1:9" ht="12.75">
      <c r="A129" t="s">
        <v>12</v>
      </c>
      <c r="B129" s="9" t="s">
        <v>14</v>
      </c>
      <c r="C129">
        <v>1</v>
      </c>
      <c r="D129">
        <v>257</v>
      </c>
      <c r="E129">
        <f t="shared" si="2"/>
        <v>257</v>
      </c>
      <c r="H129" s="10"/>
      <c r="I129" s="10">
        <f t="shared" si="3"/>
        <v>0</v>
      </c>
    </row>
    <row r="130" spans="5:9" ht="12.75">
      <c r="E130">
        <f t="shared" si="2"/>
        <v>0</v>
      </c>
      <c r="H130" s="10"/>
      <c r="I130" s="10">
        <f t="shared" si="3"/>
        <v>0</v>
      </c>
    </row>
    <row r="131" spans="1:9" ht="12.75">
      <c r="A131" t="s">
        <v>24</v>
      </c>
      <c r="B131" t="s">
        <v>25</v>
      </c>
      <c r="C131">
        <v>0</v>
      </c>
      <c r="D131">
        <v>380</v>
      </c>
      <c r="E131">
        <f aca="true" t="shared" si="4" ref="E131:E194">D131*C131</f>
        <v>0</v>
      </c>
      <c r="H131" s="10"/>
      <c r="I131" s="10">
        <f aca="true" t="shared" si="5" ref="I131:I194">F131+H131-G131</f>
        <v>0</v>
      </c>
    </row>
    <row r="132" spans="5:9" ht="12.75">
      <c r="E132">
        <f t="shared" si="4"/>
        <v>0</v>
      </c>
      <c r="H132" s="10"/>
      <c r="I132" s="10">
        <f t="shared" si="5"/>
        <v>0</v>
      </c>
    </row>
    <row r="133" spans="1:9" ht="12.75">
      <c r="A133" t="s">
        <v>57</v>
      </c>
      <c r="B133" t="s">
        <v>58</v>
      </c>
      <c r="C133">
        <v>0</v>
      </c>
      <c r="D133">
        <v>300</v>
      </c>
      <c r="E133">
        <f t="shared" si="4"/>
        <v>0</v>
      </c>
      <c r="G133">
        <v>320</v>
      </c>
      <c r="H133" s="10"/>
      <c r="I133" s="10">
        <f t="shared" si="5"/>
        <v>-320</v>
      </c>
    </row>
    <row r="134" spans="5:9" ht="12.75">
      <c r="E134">
        <f t="shared" si="4"/>
        <v>0</v>
      </c>
      <c r="H134" s="10"/>
      <c r="I134" s="10">
        <f t="shared" si="5"/>
        <v>0</v>
      </c>
    </row>
    <row r="135" spans="1:9" ht="12.75">
      <c r="A135" t="s">
        <v>29</v>
      </c>
      <c r="B135" t="s">
        <v>30</v>
      </c>
      <c r="C135">
        <v>0</v>
      </c>
      <c r="D135">
        <v>450</v>
      </c>
      <c r="E135">
        <f t="shared" si="4"/>
        <v>0</v>
      </c>
      <c r="H135" s="10"/>
      <c r="I135" s="10">
        <f t="shared" si="5"/>
        <v>0</v>
      </c>
    </row>
    <row r="136" spans="5:9" ht="12.75">
      <c r="E136">
        <f t="shared" si="4"/>
        <v>0</v>
      </c>
      <c r="H136" s="10"/>
      <c r="I136" s="10">
        <f t="shared" si="5"/>
        <v>0</v>
      </c>
    </row>
    <row r="137" spans="1:12" ht="12.75">
      <c r="A137" t="s">
        <v>15</v>
      </c>
      <c r="B137" s="7" t="s">
        <v>101</v>
      </c>
      <c r="C137">
        <v>1</v>
      </c>
      <c r="D137">
        <v>214</v>
      </c>
      <c r="E137">
        <f t="shared" si="4"/>
        <v>214</v>
      </c>
      <c r="F137">
        <v>855</v>
      </c>
      <c r="G137">
        <v>3750</v>
      </c>
      <c r="H137" s="10">
        <f>855*0.04</f>
        <v>34.2</v>
      </c>
      <c r="I137" s="10">
        <f t="shared" si="5"/>
        <v>-2860.8</v>
      </c>
      <c r="J137" t="s">
        <v>193</v>
      </c>
      <c r="K137" s="10">
        <f>2861-1945</f>
        <v>916</v>
      </c>
      <c r="L137" s="11" t="s">
        <v>199</v>
      </c>
    </row>
    <row r="138" spans="1:9" ht="12.75">
      <c r="A138" t="s">
        <v>15</v>
      </c>
      <c r="B138" s="2" t="s">
        <v>141</v>
      </c>
      <c r="C138">
        <v>0</v>
      </c>
      <c r="D138">
        <v>300</v>
      </c>
      <c r="E138">
        <f t="shared" si="4"/>
        <v>0</v>
      </c>
      <c r="H138" s="10"/>
      <c r="I138" s="10">
        <f t="shared" si="5"/>
        <v>0</v>
      </c>
    </row>
    <row r="139" spans="1:9" ht="12.75">
      <c r="A139" t="s">
        <v>15</v>
      </c>
      <c r="B139" s="2" t="s">
        <v>98</v>
      </c>
      <c r="C139">
        <v>0</v>
      </c>
      <c r="D139">
        <v>550</v>
      </c>
      <c r="E139">
        <f t="shared" si="4"/>
        <v>0</v>
      </c>
      <c r="H139" s="10"/>
      <c r="I139" s="10">
        <f t="shared" si="5"/>
        <v>0</v>
      </c>
    </row>
    <row r="140" spans="1:9" ht="12.75">
      <c r="A140" t="s">
        <v>15</v>
      </c>
      <c r="B140" s="2" t="s">
        <v>100</v>
      </c>
      <c r="C140">
        <v>0</v>
      </c>
      <c r="D140">
        <v>140</v>
      </c>
      <c r="E140">
        <f t="shared" si="4"/>
        <v>0</v>
      </c>
      <c r="H140" s="10"/>
      <c r="I140" s="10">
        <f t="shared" si="5"/>
        <v>0</v>
      </c>
    </row>
    <row r="141" spans="1:9" ht="12.75">
      <c r="A141" t="s">
        <v>15</v>
      </c>
      <c r="B141" s="7" t="s">
        <v>142</v>
      </c>
      <c r="C141">
        <v>1</v>
      </c>
      <c r="D141">
        <v>641</v>
      </c>
      <c r="E141">
        <f t="shared" si="4"/>
        <v>641</v>
      </c>
      <c r="H141" s="10"/>
      <c r="I141" s="10">
        <f t="shared" si="5"/>
        <v>0</v>
      </c>
    </row>
    <row r="142" spans="1:9" ht="12.75">
      <c r="A142" t="s">
        <v>15</v>
      </c>
      <c r="B142" s="2" t="s">
        <v>143</v>
      </c>
      <c r="C142">
        <v>0</v>
      </c>
      <c r="D142">
        <v>260</v>
      </c>
      <c r="E142">
        <f t="shared" si="4"/>
        <v>0</v>
      </c>
      <c r="H142" s="10"/>
      <c r="I142" s="10">
        <f t="shared" si="5"/>
        <v>0</v>
      </c>
    </row>
    <row r="143" spans="1:9" ht="12.75">
      <c r="A143" t="s">
        <v>15</v>
      </c>
      <c r="B143" s="2" t="s">
        <v>144</v>
      </c>
      <c r="C143">
        <v>0</v>
      </c>
      <c r="D143">
        <v>550</v>
      </c>
      <c r="E143">
        <f t="shared" si="4"/>
        <v>0</v>
      </c>
      <c r="H143" s="10"/>
      <c r="I143" s="10">
        <f t="shared" si="5"/>
        <v>0</v>
      </c>
    </row>
    <row r="144" spans="1:9" ht="12.75">
      <c r="A144" t="s">
        <v>15</v>
      </c>
      <c r="B144" s="5" t="s">
        <v>145</v>
      </c>
      <c r="C144">
        <v>0</v>
      </c>
      <c r="D144">
        <v>0</v>
      </c>
      <c r="E144">
        <f t="shared" si="4"/>
        <v>0</v>
      </c>
      <c r="F144" t="s">
        <v>197</v>
      </c>
      <c r="H144" s="10"/>
      <c r="I144" s="10">
        <v>0</v>
      </c>
    </row>
    <row r="145" spans="5:9" ht="12.75">
      <c r="E145">
        <f t="shared" si="4"/>
        <v>0</v>
      </c>
      <c r="H145" s="10"/>
      <c r="I145" s="10">
        <f t="shared" si="5"/>
        <v>0</v>
      </c>
    </row>
    <row r="146" spans="1:9" ht="12.75">
      <c r="A146" t="s">
        <v>46</v>
      </c>
      <c r="B146" s="9" t="s">
        <v>47</v>
      </c>
      <c r="C146">
        <v>1</v>
      </c>
      <c r="D146">
        <v>325</v>
      </c>
      <c r="E146">
        <f t="shared" si="4"/>
        <v>325</v>
      </c>
      <c r="F146">
        <v>709</v>
      </c>
      <c r="G146">
        <v>747</v>
      </c>
      <c r="H146" s="10">
        <f>709*0.04</f>
        <v>28.36</v>
      </c>
      <c r="I146" s="10">
        <f t="shared" si="5"/>
        <v>-9.639999999999986</v>
      </c>
    </row>
    <row r="147" spans="1:9" ht="12.75">
      <c r="A147" t="s">
        <v>46</v>
      </c>
      <c r="B147" s="9" t="s">
        <v>48</v>
      </c>
      <c r="C147">
        <v>1</v>
      </c>
      <c r="D147">
        <v>384</v>
      </c>
      <c r="E147">
        <f t="shared" si="4"/>
        <v>384</v>
      </c>
      <c r="H147" s="10"/>
      <c r="I147" s="10">
        <f t="shared" si="5"/>
        <v>0</v>
      </c>
    </row>
    <row r="148" spans="5:9" ht="12.75">
      <c r="E148">
        <f t="shared" si="4"/>
        <v>0</v>
      </c>
      <c r="H148" s="10"/>
      <c r="I148" s="10">
        <f t="shared" si="5"/>
        <v>0</v>
      </c>
    </row>
    <row r="149" spans="1:9" ht="12.75">
      <c r="A149" t="s">
        <v>7</v>
      </c>
      <c r="B149" s="9" t="s">
        <v>8</v>
      </c>
      <c r="C149">
        <v>1</v>
      </c>
      <c r="D149">
        <v>470</v>
      </c>
      <c r="E149">
        <f t="shared" si="4"/>
        <v>470</v>
      </c>
      <c r="F149">
        <v>470</v>
      </c>
      <c r="G149">
        <v>495</v>
      </c>
      <c r="H149" s="10">
        <f>470*0.04</f>
        <v>18.8</v>
      </c>
      <c r="I149" s="10">
        <f t="shared" si="5"/>
        <v>-6.199999999999989</v>
      </c>
    </row>
    <row r="150" spans="1:9" ht="12.75">
      <c r="A150" t="s">
        <v>7</v>
      </c>
      <c r="B150" t="s">
        <v>64</v>
      </c>
      <c r="C150">
        <v>0</v>
      </c>
      <c r="D150">
        <v>300</v>
      </c>
      <c r="E150">
        <f t="shared" si="4"/>
        <v>0</v>
      </c>
      <c r="H150" s="10"/>
      <c r="I150" s="10">
        <f t="shared" si="5"/>
        <v>0</v>
      </c>
    </row>
    <row r="151" spans="1:9" ht="12.75">
      <c r="A151" t="s">
        <v>7</v>
      </c>
      <c r="B151" t="s">
        <v>63</v>
      </c>
      <c r="C151">
        <v>0</v>
      </c>
      <c r="D151">
        <v>380</v>
      </c>
      <c r="E151">
        <f t="shared" si="4"/>
        <v>0</v>
      </c>
      <c r="H151" s="10"/>
      <c r="I151" s="10">
        <f t="shared" si="5"/>
        <v>0</v>
      </c>
    </row>
    <row r="152" spans="5:9" ht="12.75">
      <c r="E152">
        <f t="shared" si="4"/>
        <v>0</v>
      </c>
      <c r="H152" s="10"/>
      <c r="I152" s="10">
        <f t="shared" si="5"/>
        <v>0</v>
      </c>
    </row>
    <row r="153" spans="1:9" ht="12.75">
      <c r="A153" t="s">
        <v>16</v>
      </c>
      <c r="B153" s="9" t="s">
        <v>17</v>
      </c>
      <c r="C153">
        <v>1</v>
      </c>
      <c r="D153">
        <v>214</v>
      </c>
      <c r="E153">
        <f t="shared" si="4"/>
        <v>214</v>
      </c>
      <c r="F153">
        <v>214</v>
      </c>
      <c r="G153">
        <v>225</v>
      </c>
      <c r="H153" s="10">
        <f>214*0.04</f>
        <v>8.56</v>
      </c>
      <c r="I153" s="10">
        <f t="shared" si="5"/>
        <v>-2.4399999999999977</v>
      </c>
    </row>
    <row r="154" spans="1:9" ht="12.75">
      <c r="A154" t="s">
        <v>16</v>
      </c>
      <c r="B154" t="s">
        <v>69</v>
      </c>
      <c r="C154">
        <v>0</v>
      </c>
      <c r="D154">
        <v>380</v>
      </c>
      <c r="E154">
        <f t="shared" si="4"/>
        <v>0</v>
      </c>
      <c r="H154" s="10"/>
      <c r="I154" s="10">
        <f t="shared" si="5"/>
        <v>0</v>
      </c>
    </row>
    <row r="155" spans="5:9" ht="12.75">
      <c r="E155">
        <f t="shared" si="4"/>
        <v>0</v>
      </c>
      <c r="H155" s="10"/>
      <c r="I155" s="10">
        <f t="shared" si="5"/>
        <v>0</v>
      </c>
    </row>
    <row r="156" spans="1:9" ht="12.75">
      <c r="A156" t="s">
        <v>56</v>
      </c>
      <c r="B156" s="2" t="s">
        <v>21</v>
      </c>
      <c r="C156">
        <v>0</v>
      </c>
      <c r="D156">
        <v>390</v>
      </c>
      <c r="E156">
        <f t="shared" si="4"/>
        <v>0</v>
      </c>
      <c r="F156">
        <v>992</v>
      </c>
      <c r="G156">
        <v>1044</v>
      </c>
      <c r="H156" s="10">
        <f>992*0.04</f>
        <v>39.68</v>
      </c>
      <c r="I156" s="10">
        <f t="shared" si="5"/>
        <v>-12.319999999999936</v>
      </c>
    </row>
    <row r="157" spans="1:9" ht="12.75">
      <c r="A157" t="s">
        <v>56</v>
      </c>
      <c r="B157" s="2" t="s">
        <v>28</v>
      </c>
      <c r="C157">
        <v>0</v>
      </c>
      <c r="D157">
        <v>575</v>
      </c>
      <c r="E157">
        <f t="shared" si="4"/>
        <v>0</v>
      </c>
      <c r="H157" s="10"/>
      <c r="I157" s="10">
        <f t="shared" si="5"/>
        <v>0</v>
      </c>
    </row>
    <row r="158" spans="1:9" ht="12.75">
      <c r="A158" t="s">
        <v>56</v>
      </c>
      <c r="B158" s="2" t="s">
        <v>146</v>
      </c>
      <c r="C158">
        <v>0</v>
      </c>
      <c r="D158">
        <v>130</v>
      </c>
      <c r="E158">
        <f t="shared" si="4"/>
        <v>0</v>
      </c>
      <c r="H158" s="10"/>
      <c r="I158" s="10">
        <f t="shared" si="5"/>
        <v>0</v>
      </c>
    </row>
    <row r="159" spans="1:9" ht="12.75">
      <c r="A159" t="s">
        <v>56</v>
      </c>
      <c r="B159" s="7" t="s">
        <v>147</v>
      </c>
      <c r="C159">
        <v>1</v>
      </c>
      <c r="D159">
        <v>393</v>
      </c>
      <c r="E159">
        <f t="shared" si="4"/>
        <v>393</v>
      </c>
      <c r="H159" s="10"/>
      <c r="I159" s="10">
        <f t="shared" si="5"/>
        <v>0</v>
      </c>
    </row>
    <row r="160" spans="1:9" ht="12.75">
      <c r="A160" t="s">
        <v>56</v>
      </c>
      <c r="B160" s="7" t="s">
        <v>148</v>
      </c>
      <c r="C160">
        <v>1</v>
      </c>
      <c r="D160">
        <v>300</v>
      </c>
      <c r="E160">
        <f t="shared" si="4"/>
        <v>300</v>
      </c>
      <c r="H160" s="10"/>
      <c r="I160" s="10">
        <f t="shared" si="5"/>
        <v>0</v>
      </c>
    </row>
    <row r="161" spans="1:9" ht="12.75">
      <c r="A161" t="s">
        <v>56</v>
      </c>
      <c r="B161" s="7" t="s">
        <v>149</v>
      </c>
      <c r="C161">
        <v>1</v>
      </c>
      <c r="D161">
        <v>299</v>
      </c>
      <c r="E161">
        <f t="shared" si="4"/>
        <v>299</v>
      </c>
      <c r="H161" s="10"/>
      <c r="I161" s="10">
        <f t="shared" si="5"/>
        <v>0</v>
      </c>
    </row>
    <row r="162" spans="5:9" ht="12.75">
      <c r="E162">
        <f t="shared" si="4"/>
        <v>0</v>
      </c>
      <c r="H162" s="10"/>
      <c r="I162" s="10">
        <f t="shared" si="5"/>
        <v>0</v>
      </c>
    </row>
    <row r="163" spans="1:9" ht="12.75">
      <c r="A163" s="6" t="s">
        <v>66</v>
      </c>
      <c r="B163" s="7" t="s">
        <v>113</v>
      </c>
      <c r="C163">
        <v>1</v>
      </c>
      <c r="D163">
        <v>257</v>
      </c>
      <c r="E163">
        <f t="shared" si="4"/>
        <v>257</v>
      </c>
      <c r="F163">
        <v>257</v>
      </c>
      <c r="G163">
        <v>257</v>
      </c>
      <c r="H163" s="10">
        <f>257*0.04</f>
        <v>10.28</v>
      </c>
      <c r="I163" s="10">
        <f t="shared" si="5"/>
        <v>10.279999999999973</v>
      </c>
    </row>
    <row r="164" spans="1:9" ht="12.75">
      <c r="A164" t="s">
        <v>66</v>
      </c>
      <c r="B164" s="2" t="s">
        <v>98</v>
      </c>
      <c r="C164">
        <v>0</v>
      </c>
      <c r="D164">
        <v>550</v>
      </c>
      <c r="E164">
        <f t="shared" si="4"/>
        <v>0</v>
      </c>
      <c r="H164" s="10"/>
      <c r="I164" s="10">
        <f t="shared" si="5"/>
        <v>0</v>
      </c>
    </row>
    <row r="165" spans="5:9" ht="12.75">
      <c r="E165">
        <f t="shared" si="4"/>
        <v>0</v>
      </c>
      <c r="H165" s="10"/>
      <c r="I165" s="10">
        <f t="shared" si="5"/>
        <v>0</v>
      </c>
    </row>
    <row r="166" spans="1:9" ht="12.75">
      <c r="A166" t="s">
        <v>60</v>
      </c>
      <c r="B166" s="7" t="s">
        <v>150</v>
      </c>
      <c r="C166">
        <v>1</v>
      </c>
      <c r="D166">
        <v>342</v>
      </c>
      <c r="E166">
        <f t="shared" si="4"/>
        <v>342</v>
      </c>
      <c r="F166">
        <v>1349</v>
      </c>
      <c r="G166">
        <v>1170</v>
      </c>
      <c r="H166" s="10">
        <f>1349*0.04</f>
        <v>53.96</v>
      </c>
      <c r="I166" s="10">
        <f t="shared" si="5"/>
        <v>232.96000000000004</v>
      </c>
    </row>
    <row r="167" spans="1:9" ht="12.75">
      <c r="A167" t="s">
        <v>60</v>
      </c>
      <c r="B167" s="7" t="s">
        <v>139</v>
      </c>
      <c r="C167">
        <v>1</v>
      </c>
      <c r="D167">
        <v>769</v>
      </c>
      <c r="E167">
        <f t="shared" si="4"/>
        <v>769</v>
      </c>
      <c r="H167" s="10"/>
      <c r="I167" s="10">
        <f t="shared" si="5"/>
        <v>0</v>
      </c>
    </row>
    <row r="168" spans="1:9" ht="12.75">
      <c r="A168" t="s">
        <v>60</v>
      </c>
      <c r="B168" s="2" t="s">
        <v>151</v>
      </c>
      <c r="C168">
        <v>0</v>
      </c>
      <c r="D168">
        <v>450</v>
      </c>
      <c r="E168">
        <f t="shared" si="4"/>
        <v>0</v>
      </c>
      <c r="H168" s="10"/>
      <c r="I168" s="10">
        <f t="shared" si="5"/>
        <v>0</v>
      </c>
    </row>
    <row r="169" spans="1:9" ht="12.75">
      <c r="A169" t="s">
        <v>60</v>
      </c>
      <c r="B169" s="7" t="s">
        <v>152</v>
      </c>
      <c r="C169">
        <v>1</v>
      </c>
      <c r="D169">
        <v>238</v>
      </c>
      <c r="E169">
        <f t="shared" si="4"/>
        <v>238</v>
      </c>
      <c r="H169" s="10"/>
      <c r="I169" s="10">
        <f t="shared" si="5"/>
        <v>0</v>
      </c>
    </row>
    <row r="170" spans="5:9" ht="12.75">
      <c r="E170">
        <f t="shared" si="4"/>
        <v>0</v>
      </c>
      <c r="H170" s="10"/>
      <c r="I170" s="10">
        <f t="shared" si="5"/>
        <v>0</v>
      </c>
    </row>
    <row r="171" spans="1:9" ht="12.75">
      <c r="A171" t="s">
        <v>85</v>
      </c>
      <c r="B171" s="2" t="s">
        <v>153</v>
      </c>
      <c r="C171">
        <v>0</v>
      </c>
      <c r="D171">
        <v>0</v>
      </c>
      <c r="E171">
        <f t="shared" si="4"/>
        <v>0</v>
      </c>
      <c r="F171">
        <v>393</v>
      </c>
      <c r="G171">
        <v>414</v>
      </c>
      <c r="H171" s="10">
        <f>393*0.04</f>
        <v>15.72</v>
      </c>
      <c r="I171" s="10">
        <f t="shared" si="5"/>
        <v>-5.279999999999973</v>
      </c>
    </row>
    <row r="172" spans="1:9" ht="12.75">
      <c r="A172" t="s">
        <v>85</v>
      </c>
      <c r="B172" s="7" t="s">
        <v>154</v>
      </c>
      <c r="C172">
        <v>1</v>
      </c>
      <c r="D172">
        <v>393</v>
      </c>
      <c r="E172">
        <f t="shared" si="4"/>
        <v>393</v>
      </c>
      <c r="H172" s="10"/>
      <c r="I172" s="10">
        <f t="shared" si="5"/>
        <v>0</v>
      </c>
    </row>
    <row r="173" spans="1:9" ht="12.75">
      <c r="A173" t="s">
        <v>85</v>
      </c>
      <c r="B173" s="2" t="s">
        <v>155</v>
      </c>
      <c r="C173">
        <v>0</v>
      </c>
      <c r="D173">
        <v>65</v>
      </c>
      <c r="E173">
        <f t="shared" si="4"/>
        <v>0</v>
      </c>
      <c r="H173" s="10"/>
      <c r="I173" s="10">
        <f t="shared" si="5"/>
        <v>0</v>
      </c>
    </row>
    <row r="174" spans="1:9" ht="12.75">
      <c r="A174" t="s">
        <v>85</v>
      </c>
      <c r="B174" s="2" t="s">
        <v>156</v>
      </c>
      <c r="C174">
        <v>0</v>
      </c>
      <c r="D174">
        <v>165</v>
      </c>
      <c r="E174">
        <f t="shared" si="4"/>
        <v>0</v>
      </c>
      <c r="H174" s="10"/>
      <c r="I174" s="10">
        <f t="shared" si="5"/>
        <v>0</v>
      </c>
    </row>
    <row r="175" spans="1:9" ht="12.75">
      <c r="A175" t="s">
        <v>85</v>
      </c>
      <c r="B175" s="2" t="s">
        <v>157</v>
      </c>
      <c r="C175">
        <v>0</v>
      </c>
      <c r="D175">
        <v>100</v>
      </c>
      <c r="E175">
        <f t="shared" si="4"/>
        <v>0</v>
      </c>
      <c r="H175" s="10"/>
      <c r="I175" s="10">
        <f t="shared" si="5"/>
        <v>0</v>
      </c>
    </row>
    <row r="176" spans="1:9" ht="12.75">
      <c r="A176" t="s">
        <v>85</v>
      </c>
      <c r="B176" s="2" t="s">
        <v>158</v>
      </c>
      <c r="C176">
        <v>0</v>
      </c>
      <c r="D176">
        <v>380</v>
      </c>
      <c r="E176">
        <f t="shared" si="4"/>
        <v>0</v>
      </c>
      <c r="H176" s="10"/>
      <c r="I176" s="10">
        <f t="shared" si="5"/>
        <v>0</v>
      </c>
    </row>
    <row r="177" spans="1:9" ht="12.75">
      <c r="A177" t="s">
        <v>85</v>
      </c>
      <c r="B177" s="2" t="s">
        <v>159</v>
      </c>
      <c r="C177">
        <v>0</v>
      </c>
      <c r="D177">
        <v>190</v>
      </c>
      <c r="E177">
        <f t="shared" si="4"/>
        <v>0</v>
      </c>
      <c r="H177" s="10"/>
      <c r="I177" s="10">
        <f t="shared" si="5"/>
        <v>0</v>
      </c>
    </row>
    <row r="178" spans="5:9" ht="12.75">
      <c r="E178">
        <f t="shared" si="4"/>
        <v>0</v>
      </c>
      <c r="H178" s="10"/>
      <c r="I178" s="10">
        <f t="shared" si="5"/>
        <v>0</v>
      </c>
    </row>
    <row r="179" spans="1:10" ht="12.75">
      <c r="A179" t="s">
        <v>88</v>
      </c>
      <c r="B179" s="2" t="s">
        <v>98</v>
      </c>
      <c r="C179">
        <v>0</v>
      </c>
      <c r="D179">
        <v>550</v>
      </c>
      <c r="E179">
        <f t="shared" si="4"/>
        <v>0</v>
      </c>
      <c r="G179">
        <v>550</v>
      </c>
      <c r="H179" s="10"/>
      <c r="I179" s="10">
        <f t="shared" si="5"/>
        <v>-550</v>
      </c>
      <c r="J179" t="s">
        <v>194</v>
      </c>
    </row>
    <row r="180" spans="5:9" ht="12.75">
      <c r="E180">
        <f t="shared" si="4"/>
        <v>0</v>
      </c>
      <c r="H180" s="10"/>
      <c r="I180" s="10">
        <f t="shared" si="5"/>
        <v>0</v>
      </c>
    </row>
    <row r="181" spans="1:9" ht="12.75">
      <c r="A181" t="s">
        <v>84</v>
      </c>
      <c r="B181" s="7" t="s">
        <v>160</v>
      </c>
      <c r="C181">
        <v>1</v>
      </c>
      <c r="D181">
        <v>555</v>
      </c>
      <c r="E181">
        <f t="shared" si="4"/>
        <v>555</v>
      </c>
      <c r="F181">
        <v>854</v>
      </c>
      <c r="G181">
        <v>900</v>
      </c>
      <c r="H181" s="10">
        <f>854*0.04</f>
        <v>34.160000000000004</v>
      </c>
      <c r="I181" s="10">
        <f t="shared" si="5"/>
        <v>-11.840000000000032</v>
      </c>
    </row>
    <row r="182" spans="1:9" ht="12.75">
      <c r="A182" t="s">
        <v>84</v>
      </c>
      <c r="B182" s="7" t="s">
        <v>161</v>
      </c>
      <c r="C182">
        <v>1</v>
      </c>
      <c r="D182">
        <v>299</v>
      </c>
      <c r="E182">
        <f t="shared" si="4"/>
        <v>299</v>
      </c>
      <c r="H182" s="10"/>
      <c r="I182" s="10">
        <f t="shared" si="5"/>
        <v>0</v>
      </c>
    </row>
    <row r="183" spans="5:9" ht="12.75">
      <c r="E183">
        <f t="shared" si="4"/>
        <v>0</v>
      </c>
      <c r="H183" s="10"/>
      <c r="I183" s="10">
        <f t="shared" si="5"/>
        <v>0</v>
      </c>
    </row>
    <row r="184" spans="1:9" ht="12.75">
      <c r="A184" t="s">
        <v>72</v>
      </c>
      <c r="B184" s="7" t="s">
        <v>73</v>
      </c>
      <c r="C184">
        <v>1</v>
      </c>
      <c r="D184">
        <v>257</v>
      </c>
      <c r="E184">
        <f t="shared" si="4"/>
        <v>257</v>
      </c>
      <c r="F184">
        <v>770</v>
      </c>
      <c r="G184">
        <v>810</v>
      </c>
      <c r="H184" s="10">
        <f>770*0.04</f>
        <v>30.8</v>
      </c>
      <c r="I184" s="10">
        <f t="shared" si="5"/>
        <v>-9.200000000000045</v>
      </c>
    </row>
    <row r="185" spans="1:9" ht="12.75">
      <c r="A185" t="s">
        <v>72</v>
      </c>
      <c r="B185" t="s">
        <v>74</v>
      </c>
      <c r="C185">
        <v>0</v>
      </c>
      <c r="D185">
        <v>300</v>
      </c>
      <c r="E185">
        <f t="shared" si="4"/>
        <v>0</v>
      </c>
      <c r="H185" s="10"/>
      <c r="I185" s="10">
        <f t="shared" si="5"/>
        <v>0</v>
      </c>
    </row>
    <row r="186" spans="1:9" ht="12.75">
      <c r="A186" t="s">
        <v>72</v>
      </c>
      <c r="B186" t="s">
        <v>75</v>
      </c>
      <c r="C186">
        <v>0</v>
      </c>
      <c r="D186">
        <v>295</v>
      </c>
      <c r="E186">
        <f t="shared" si="4"/>
        <v>0</v>
      </c>
      <c r="H186" s="10"/>
      <c r="I186" s="10">
        <f t="shared" si="5"/>
        <v>0</v>
      </c>
    </row>
    <row r="187" spans="1:9" ht="12.75">
      <c r="A187" t="s">
        <v>72</v>
      </c>
      <c r="B187" s="9" t="s">
        <v>76</v>
      </c>
      <c r="C187">
        <v>1</v>
      </c>
      <c r="D187">
        <v>513</v>
      </c>
      <c r="E187">
        <f t="shared" si="4"/>
        <v>513</v>
      </c>
      <c r="H187" s="10"/>
      <c r="I187" s="10">
        <f t="shared" si="5"/>
        <v>0</v>
      </c>
    </row>
    <row r="188" spans="5:9" ht="12.75">
      <c r="E188">
        <f t="shared" si="4"/>
        <v>0</v>
      </c>
      <c r="H188" s="10"/>
      <c r="I188" s="10">
        <f t="shared" si="5"/>
        <v>0</v>
      </c>
    </row>
    <row r="189" spans="1:9" ht="12.75">
      <c r="A189" t="s">
        <v>31</v>
      </c>
      <c r="B189" s="2" t="s">
        <v>146</v>
      </c>
      <c r="C189">
        <v>0</v>
      </c>
      <c r="D189">
        <v>130</v>
      </c>
      <c r="E189">
        <f t="shared" si="4"/>
        <v>0</v>
      </c>
      <c r="F189">
        <v>73</v>
      </c>
      <c r="G189">
        <v>77</v>
      </c>
      <c r="H189" s="10">
        <f>73*0.04</f>
        <v>2.92</v>
      </c>
      <c r="I189" s="10">
        <f t="shared" si="5"/>
        <v>-1.0799999999999983</v>
      </c>
    </row>
    <row r="190" spans="1:9" ht="12.75">
      <c r="A190" t="s">
        <v>31</v>
      </c>
      <c r="B190" s="7" t="s">
        <v>162</v>
      </c>
      <c r="C190">
        <v>1</v>
      </c>
      <c r="D190">
        <v>73</v>
      </c>
      <c r="E190">
        <f t="shared" si="4"/>
        <v>73</v>
      </c>
      <c r="H190" s="10"/>
      <c r="I190" s="10">
        <f t="shared" si="5"/>
        <v>0</v>
      </c>
    </row>
    <row r="191" spans="5:9" ht="12.75">
      <c r="E191">
        <f t="shared" si="4"/>
        <v>0</v>
      </c>
      <c r="H191" s="10"/>
      <c r="I191" s="10">
        <f t="shared" si="5"/>
        <v>0</v>
      </c>
    </row>
    <row r="192" spans="1:9" ht="12.75">
      <c r="A192" t="s">
        <v>45</v>
      </c>
      <c r="B192" s="2" t="s">
        <v>163</v>
      </c>
      <c r="C192">
        <v>0</v>
      </c>
      <c r="D192">
        <v>99</v>
      </c>
      <c r="E192">
        <f t="shared" si="4"/>
        <v>0</v>
      </c>
      <c r="F192">
        <v>2001</v>
      </c>
      <c r="G192">
        <v>2088</v>
      </c>
      <c r="H192" s="10"/>
      <c r="I192" s="10">
        <f t="shared" si="5"/>
        <v>-87</v>
      </c>
    </row>
    <row r="193" spans="1:9" ht="12.75">
      <c r="A193" t="s">
        <v>45</v>
      </c>
      <c r="B193" s="2" t="s">
        <v>164</v>
      </c>
      <c r="C193">
        <v>0</v>
      </c>
      <c r="D193">
        <v>99</v>
      </c>
      <c r="E193">
        <f t="shared" si="4"/>
        <v>0</v>
      </c>
      <c r="H193" s="10"/>
      <c r="I193" s="10">
        <f t="shared" si="5"/>
        <v>0</v>
      </c>
    </row>
    <row r="194" spans="1:9" ht="12.75">
      <c r="A194" t="s">
        <v>45</v>
      </c>
      <c r="B194" s="7" t="s">
        <v>165</v>
      </c>
      <c r="C194">
        <v>1</v>
      </c>
      <c r="D194">
        <v>188</v>
      </c>
      <c r="E194">
        <f t="shared" si="4"/>
        <v>188</v>
      </c>
      <c r="H194" s="10"/>
      <c r="I194" s="10">
        <f t="shared" si="5"/>
        <v>0</v>
      </c>
    </row>
    <row r="195" spans="1:9" ht="12.75">
      <c r="A195" t="s">
        <v>45</v>
      </c>
      <c r="B195" s="7" t="s">
        <v>110</v>
      </c>
      <c r="C195">
        <v>1</v>
      </c>
      <c r="D195">
        <v>257</v>
      </c>
      <c r="E195">
        <f aca="true" t="shared" si="6" ref="E195:E212">D195*C195</f>
        <v>257</v>
      </c>
      <c r="H195" s="10"/>
      <c r="I195" s="10">
        <f aca="true" t="shared" si="7" ref="I195:I212">F195+H195-G195</f>
        <v>0</v>
      </c>
    </row>
    <row r="196" spans="1:9" ht="12.75">
      <c r="A196" t="s">
        <v>45</v>
      </c>
      <c r="B196" s="2" t="s">
        <v>166</v>
      </c>
      <c r="C196">
        <v>0</v>
      </c>
      <c r="D196">
        <v>300</v>
      </c>
      <c r="E196">
        <f t="shared" si="6"/>
        <v>0</v>
      </c>
      <c r="H196" s="10"/>
      <c r="I196" s="10">
        <f t="shared" si="7"/>
        <v>0</v>
      </c>
    </row>
    <row r="197" spans="1:9" ht="12.75">
      <c r="A197" t="s">
        <v>45</v>
      </c>
      <c r="B197" s="2" t="s">
        <v>167</v>
      </c>
      <c r="C197">
        <v>0</v>
      </c>
      <c r="D197">
        <v>300</v>
      </c>
      <c r="E197">
        <f t="shared" si="6"/>
        <v>0</v>
      </c>
      <c r="H197" s="10"/>
      <c r="I197" s="10">
        <f t="shared" si="7"/>
        <v>0</v>
      </c>
    </row>
    <row r="198" spans="1:9" ht="12.75">
      <c r="A198" t="s">
        <v>45</v>
      </c>
      <c r="B198" s="5" t="s">
        <v>168</v>
      </c>
      <c r="C198">
        <v>1</v>
      </c>
      <c r="D198">
        <v>726</v>
      </c>
      <c r="E198">
        <f t="shared" si="6"/>
        <v>726</v>
      </c>
      <c r="F198" t="s">
        <v>198</v>
      </c>
      <c r="H198" s="10"/>
      <c r="I198" s="10">
        <v>0</v>
      </c>
    </row>
    <row r="199" spans="1:9" ht="12.75">
      <c r="A199" t="s">
        <v>45</v>
      </c>
      <c r="B199" s="2" t="s">
        <v>169</v>
      </c>
      <c r="C199">
        <v>0</v>
      </c>
      <c r="D199">
        <v>150</v>
      </c>
      <c r="E199">
        <f t="shared" si="6"/>
        <v>0</v>
      </c>
      <c r="H199" s="10"/>
      <c r="I199" s="10">
        <v>0</v>
      </c>
    </row>
    <row r="200" spans="1:9" ht="12.75">
      <c r="A200" t="s">
        <v>45</v>
      </c>
      <c r="B200" s="7" t="s">
        <v>170</v>
      </c>
      <c r="C200">
        <v>1</v>
      </c>
      <c r="D200">
        <v>107</v>
      </c>
      <c r="E200">
        <f t="shared" si="6"/>
        <v>107</v>
      </c>
      <c r="H200" s="10"/>
      <c r="I200" s="10">
        <f t="shared" si="7"/>
        <v>0</v>
      </c>
    </row>
    <row r="201" spans="1:9" ht="12.75">
      <c r="A201" t="s">
        <v>45</v>
      </c>
      <c r="B201" s="4" t="s">
        <v>171</v>
      </c>
      <c r="C201">
        <v>1</v>
      </c>
      <c r="D201">
        <v>125</v>
      </c>
      <c r="E201">
        <f t="shared" si="6"/>
        <v>125</v>
      </c>
      <c r="F201" t="s">
        <v>197</v>
      </c>
      <c r="H201" s="10"/>
      <c r="I201" s="10">
        <v>0</v>
      </c>
    </row>
    <row r="202" spans="1:9" ht="12.75">
      <c r="A202" t="s">
        <v>45</v>
      </c>
      <c r="B202" s="2" t="s">
        <v>172</v>
      </c>
      <c r="C202">
        <v>0</v>
      </c>
      <c r="D202">
        <v>140</v>
      </c>
      <c r="E202">
        <f t="shared" si="6"/>
        <v>0</v>
      </c>
      <c r="H202" s="10"/>
      <c r="I202" s="10">
        <f t="shared" si="7"/>
        <v>0</v>
      </c>
    </row>
    <row r="203" spans="1:9" ht="12.75">
      <c r="A203" t="s">
        <v>45</v>
      </c>
      <c r="B203" s="2" t="s">
        <v>173</v>
      </c>
      <c r="C203">
        <v>0</v>
      </c>
      <c r="D203">
        <v>300</v>
      </c>
      <c r="E203">
        <f t="shared" si="6"/>
        <v>0</v>
      </c>
      <c r="H203" s="10"/>
      <c r="I203" s="10">
        <f t="shared" si="7"/>
        <v>0</v>
      </c>
    </row>
    <row r="204" spans="1:9" ht="12.75">
      <c r="A204" t="s">
        <v>45</v>
      </c>
      <c r="B204" s="7" t="s">
        <v>174</v>
      </c>
      <c r="C204">
        <v>1</v>
      </c>
      <c r="D204">
        <v>384</v>
      </c>
      <c r="E204">
        <f t="shared" si="6"/>
        <v>384</v>
      </c>
      <c r="H204" s="10"/>
      <c r="I204" s="10">
        <f t="shared" si="7"/>
        <v>0</v>
      </c>
    </row>
    <row r="205" spans="1:9" ht="12.75">
      <c r="A205" t="s">
        <v>45</v>
      </c>
      <c r="B205" s="7" t="s">
        <v>175</v>
      </c>
      <c r="C205">
        <v>1</v>
      </c>
      <c r="D205">
        <v>214</v>
      </c>
      <c r="E205">
        <f t="shared" si="6"/>
        <v>214</v>
      </c>
      <c r="H205" s="10"/>
      <c r="I205" s="10">
        <f t="shared" si="7"/>
        <v>0</v>
      </c>
    </row>
    <row r="206" spans="5:9" ht="12.75">
      <c r="E206">
        <f t="shared" si="6"/>
        <v>0</v>
      </c>
      <c r="H206" s="10"/>
      <c r="I206" s="10">
        <f t="shared" si="7"/>
        <v>0</v>
      </c>
    </row>
    <row r="207" spans="1:9" ht="12.75">
      <c r="A207" t="s">
        <v>18</v>
      </c>
      <c r="B207" s="2" t="s">
        <v>6</v>
      </c>
      <c r="C207">
        <v>0</v>
      </c>
      <c r="D207">
        <v>550</v>
      </c>
      <c r="E207">
        <f t="shared" si="6"/>
        <v>0</v>
      </c>
      <c r="H207" s="10"/>
      <c r="I207" s="10">
        <f t="shared" si="7"/>
        <v>0</v>
      </c>
    </row>
    <row r="208" spans="5:9" ht="12.75">
      <c r="E208">
        <f t="shared" si="6"/>
        <v>0</v>
      </c>
      <c r="I208" s="10">
        <f t="shared" si="7"/>
        <v>0</v>
      </c>
    </row>
    <row r="209" spans="5:9" ht="12.75">
      <c r="E209">
        <f t="shared" si="6"/>
        <v>0</v>
      </c>
      <c r="I209" s="10">
        <f t="shared" si="7"/>
        <v>0</v>
      </c>
    </row>
    <row r="210" spans="5:9" ht="12.75">
      <c r="E210">
        <f t="shared" si="6"/>
        <v>0</v>
      </c>
      <c r="I210" s="10">
        <f t="shared" si="7"/>
        <v>0</v>
      </c>
    </row>
    <row r="211" spans="5:9" ht="12.75">
      <c r="E211">
        <f t="shared" si="6"/>
        <v>0</v>
      </c>
      <c r="I211" s="10">
        <f t="shared" si="7"/>
        <v>0</v>
      </c>
    </row>
    <row r="212" spans="5:9" ht="12.75">
      <c r="E212">
        <f t="shared" si="6"/>
        <v>0</v>
      </c>
      <c r="I212" s="10">
        <f t="shared" si="7"/>
        <v>0</v>
      </c>
    </row>
  </sheetData>
  <sheetProtection formatCells="0" formatColumns="0" formatRows="0" insertColumns="0" insertRows="0" insertHyperlinks="0" deleteColumns="0" deleteRows="0" sort="0" autoFilter="0" pivotTables="0"/>
  <autoFilter ref="A1:P1">
    <sortState ref="A2:P212">
      <sortCondition sortBy="value" ref="A2:A212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7"/>
  <sheetViews>
    <sheetView zoomScalePageLayoutView="0" workbookViewId="0" topLeftCell="A1">
      <selection activeCell="G25" sqref="G25"/>
    </sheetView>
  </sheetViews>
  <sheetFormatPr defaultColWidth="9.140625" defaultRowHeight="12.75"/>
  <cols>
    <col min="2" max="2" width="44.57421875" style="0" customWidth="1"/>
  </cols>
  <sheetData>
    <row r="2" spans="2:3" ht="12.75">
      <c r="B2" s="3" t="s">
        <v>134</v>
      </c>
      <c r="C2">
        <v>1</v>
      </c>
    </row>
    <row r="3" spans="2:3" ht="12.75">
      <c r="B3" s="3" t="s">
        <v>166</v>
      </c>
      <c r="C3">
        <v>1</v>
      </c>
    </row>
    <row r="4" spans="2:3" ht="12.75">
      <c r="B4" s="3" t="s">
        <v>158</v>
      </c>
      <c r="C4">
        <v>4</v>
      </c>
    </row>
    <row r="5" spans="2:3" ht="12.75">
      <c r="B5" s="3" t="s">
        <v>159</v>
      </c>
      <c r="C5">
        <v>1</v>
      </c>
    </row>
    <row r="6" spans="2:4" ht="12.75">
      <c r="B6" s="3" t="s">
        <v>167</v>
      </c>
      <c r="C6">
        <v>2</v>
      </c>
      <c r="D6">
        <v>2</v>
      </c>
    </row>
    <row r="7" spans="2:3" ht="12.75">
      <c r="B7" s="3" t="s">
        <v>172</v>
      </c>
      <c r="C7">
        <v>6</v>
      </c>
    </row>
    <row r="8" spans="2:3" ht="12.75">
      <c r="B8" s="3" t="s">
        <v>173</v>
      </c>
      <c r="C8">
        <v>1</v>
      </c>
    </row>
    <row r="9" spans="2:3" ht="12.75">
      <c r="B9" s="3" t="s">
        <v>156</v>
      </c>
      <c r="C9">
        <v>1</v>
      </c>
    </row>
    <row r="10" spans="2:4" ht="12.75">
      <c r="B10" s="3" t="s">
        <v>151</v>
      </c>
      <c r="C10">
        <v>6</v>
      </c>
      <c r="D10">
        <v>1</v>
      </c>
    </row>
    <row r="11" spans="2:3" ht="12.75">
      <c r="B11" s="3" t="s">
        <v>108</v>
      </c>
      <c r="C11">
        <v>2</v>
      </c>
    </row>
    <row r="12" spans="2:3" ht="12.75">
      <c r="B12" s="3" t="s">
        <v>119</v>
      </c>
      <c r="C12">
        <v>9</v>
      </c>
    </row>
    <row r="13" spans="2:4" s="3" customFormat="1" ht="12.75">
      <c r="B13" s="3" t="s">
        <v>131</v>
      </c>
      <c r="C13">
        <v>1</v>
      </c>
      <c r="D13"/>
    </row>
    <row r="14" spans="2:4" ht="12.75">
      <c r="B14" s="3" t="s">
        <v>115</v>
      </c>
      <c r="C14">
        <v>3</v>
      </c>
      <c r="D14" s="2" t="s">
        <v>179</v>
      </c>
    </row>
    <row r="15" spans="2:3" ht="12.75">
      <c r="B15" s="3" t="s">
        <v>58</v>
      </c>
      <c r="C15">
        <v>1</v>
      </c>
    </row>
    <row r="16" spans="2:3" ht="12.75">
      <c r="B16" s="3" t="s">
        <v>81</v>
      </c>
      <c r="C16">
        <v>1</v>
      </c>
    </row>
    <row r="17" spans="2:3" ht="12.75">
      <c r="B17" s="3" t="s">
        <v>121</v>
      </c>
      <c r="C17">
        <v>1</v>
      </c>
    </row>
    <row r="18" spans="2:3" ht="12.75">
      <c r="B18" s="3" t="s">
        <v>94</v>
      </c>
      <c r="C18">
        <v>1</v>
      </c>
    </row>
    <row r="19" spans="2:3" ht="12.75">
      <c r="B19" s="3" t="s">
        <v>6</v>
      </c>
      <c r="C19">
        <v>1</v>
      </c>
    </row>
    <row r="20" spans="2:3" ht="12.75">
      <c r="B20" s="3" t="s">
        <v>153</v>
      </c>
      <c r="C20">
        <v>1</v>
      </c>
    </row>
    <row r="21" spans="2:3" ht="12.75">
      <c r="B21" s="3" t="s">
        <v>103</v>
      </c>
      <c r="C21">
        <v>1</v>
      </c>
    </row>
    <row r="22" spans="2:3" ht="12.75">
      <c r="B22" s="3" t="s">
        <v>104</v>
      </c>
      <c r="C22">
        <v>1</v>
      </c>
    </row>
    <row r="23" spans="2:3" ht="12.75">
      <c r="B23" s="3" t="s">
        <v>55</v>
      </c>
      <c r="C23">
        <v>1</v>
      </c>
    </row>
    <row r="24" spans="2:3" ht="12.75">
      <c r="B24" s="3" t="s">
        <v>184</v>
      </c>
      <c r="C24">
        <v>1</v>
      </c>
    </row>
    <row r="25" spans="2:3" ht="12.75">
      <c r="B25" s="3" t="s">
        <v>78</v>
      </c>
      <c r="C25">
        <v>1</v>
      </c>
    </row>
    <row r="26" spans="2:3" ht="12.75">
      <c r="B26" s="3" t="s">
        <v>51</v>
      </c>
      <c r="C26">
        <v>1</v>
      </c>
    </row>
    <row r="27" spans="2:3" ht="12.75">
      <c r="B27" s="3" t="s">
        <v>64</v>
      </c>
      <c r="C27">
        <v>1</v>
      </c>
    </row>
    <row r="28" spans="2:3" ht="12.75">
      <c r="B28" s="3" t="s">
        <v>105</v>
      </c>
      <c r="C28">
        <v>3</v>
      </c>
    </row>
    <row r="29" spans="2:3" ht="12.75">
      <c r="B29" s="3" t="s">
        <v>6</v>
      </c>
      <c r="C29">
        <v>6</v>
      </c>
    </row>
    <row r="30" spans="2:3" ht="12.75">
      <c r="B30" s="3" t="s">
        <v>71</v>
      </c>
      <c r="C30">
        <v>1</v>
      </c>
    </row>
    <row r="31" spans="2:3" ht="12.75">
      <c r="B31" s="3" t="s">
        <v>143</v>
      </c>
      <c r="C31">
        <v>1</v>
      </c>
    </row>
    <row r="32" spans="2:3" ht="12.75">
      <c r="B32" s="3" t="s">
        <v>169</v>
      </c>
      <c r="C32">
        <v>1</v>
      </c>
    </row>
    <row r="33" spans="2:3" ht="12.75">
      <c r="B33" s="3" t="s">
        <v>144</v>
      </c>
      <c r="C33">
        <v>1</v>
      </c>
    </row>
    <row r="34" spans="2:3" ht="12.75">
      <c r="B34" s="3" t="s">
        <v>163</v>
      </c>
      <c r="C34">
        <v>1</v>
      </c>
    </row>
    <row r="35" spans="2:3" ht="12.75">
      <c r="B35" s="3" t="s">
        <v>164</v>
      </c>
      <c r="C35">
        <v>1</v>
      </c>
    </row>
    <row r="36" spans="2:3" ht="12.75">
      <c r="B36" s="3" t="s">
        <v>130</v>
      </c>
      <c r="C36">
        <v>1</v>
      </c>
    </row>
    <row r="37" spans="2:3" ht="12.75">
      <c r="B37" s="3" t="s">
        <v>155</v>
      </c>
      <c r="C37">
        <v>1</v>
      </c>
    </row>
    <row r="38" spans="2:3" ht="12.75">
      <c r="B38" s="3" t="s">
        <v>30</v>
      </c>
      <c r="C38">
        <v>1</v>
      </c>
    </row>
    <row r="39" spans="2:3" ht="12.75">
      <c r="B39" s="3" t="s">
        <v>75</v>
      </c>
      <c r="C39">
        <v>1</v>
      </c>
    </row>
    <row r="40" ht="12.75">
      <c r="B40" s="3"/>
    </row>
    <row r="41" spans="2:3" ht="12.75">
      <c r="B41" s="2" t="s">
        <v>110</v>
      </c>
      <c r="C41">
        <v>2</v>
      </c>
    </row>
    <row r="42" spans="2:3" ht="12.75">
      <c r="B42" s="2" t="s">
        <v>93</v>
      </c>
      <c r="C42">
        <v>1</v>
      </c>
    </row>
    <row r="43" spans="2:3" ht="12.75">
      <c r="B43" s="2" t="s">
        <v>113</v>
      </c>
      <c r="C43">
        <v>2</v>
      </c>
    </row>
    <row r="44" spans="2:3" ht="12.75">
      <c r="B44" s="2" t="s">
        <v>111</v>
      </c>
      <c r="C44">
        <v>1</v>
      </c>
    </row>
    <row r="45" spans="2:3" ht="12.75">
      <c r="B45" s="2" t="s">
        <v>112</v>
      </c>
      <c r="C45">
        <v>2</v>
      </c>
    </row>
    <row r="46" spans="2:4" ht="12.75">
      <c r="B46" s="2" t="s">
        <v>95</v>
      </c>
      <c r="C46">
        <v>8</v>
      </c>
      <c r="D46">
        <v>1</v>
      </c>
    </row>
    <row r="47" spans="2:4" ht="12.75">
      <c r="B47" s="2" t="s">
        <v>101</v>
      </c>
      <c r="C47">
        <v>6</v>
      </c>
      <c r="D47">
        <v>2</v>
      </c>
    </row>
    <row r="48" spans="2:4" ht="12.75">
      <c r="B48" s="2" t="s">
        <v>174</v>
      </c>
      <c r="C48">
        <v>2</v>
      </c>
      <c r="D48" s="3"/>
    </row>
    <row r="49" spans="2:3" ht="12.75">
      <c r="B49" s="2" t="s">
        <v>120</v>
      </c>
      <c r="C49">
        <v>1</v>
      </c>
    </row>
    <row r="50" spans="2:3" ht="12.75">
      <c r="B50" s="2" t="s">
        <v>117</v>
      </c>
      <c r="C50">
        <v>1</v>
      </c>
    </row>
    <row r="51" spans="2:3" ht="12.75">
      <c r="B51" s="2" t="s">
        <v>139</v>
      </c>
      <c r="C51">
        <v>2</v>
      </c>
    </row>
    <row r="52" spans="2:3" ht="12.75">
      <c r="B52" s="2" t="s">
        <v>107</v>
      </c>
      <c r="C52">
        <v>1</v>
      </c>
    </row>
    <row r="53" spans="2:3" ht="12.75">
      <c r="B53" s="2" t="s">
        <v>142</v>
      </c>
      <c r="C53">
        <v>1</v>
      </c>
    </row>
    <row r="54" spans="2:3" ht="12.75">
      <c r="B54" s="2" t="s">
        <v>162</v>
      </c>
      <c r="C54">
        <v>1</v>
      </c>
    </row>
    <row r="55" spans="2:3" ht="12.75">
      <c r="B55" s="2" t="s">
        <v>154</v>
      </c>
      <c r="C55">
        <v>1</v>
      </c>
    </row>
    <row r="56" spans="2:3" ht="12.75">
      <c r="B56" s="2" t="s">
        <v>175</v>
      </c>
      <c r="C56">
        <v>1</v>
      </c>
    </row>
    <row r="57" spans="2:3" ht="12.75">
      <c r="B57" s="2" t="s">
        <v>147</v>
      </c>
      <c r="C57">
        <v>1</v>
      </c>
    </row>
    <row r="58" spans="2:3" ht="12.75">
      <c r="B58" s="2" t="s">
        <v>157</v>
      </c>
      <c r="C58">
        <v>1</v>
      </c>
    </row>
    <row r="59" spans="2:4" ht="12.75">
      <c r="B59" s="2" t="s">
        <v>97</v>
      </c>
      <c r="C59">
        <v>5</v>
      </c>
      <c r="D59">
        <v>2</v>
      </c>
    </row>
    <row r="60" spans="2:3" ht="12.75">
      <c r="B60" s="2" t="s">
        <v>186</v>
      </c>
      <c r="C60">
        <v>1</v>
      </c>
    </row>
    <row r="61" spans="2:4" ht="12.75">
      <c r="B61" s="2" t="s">
        <v>116</v>
      </c>
      <c r="C61">
        <v>1</v>
      </c>
      <c r="D61">
        <v>1</v>
      </c>
    </row>
    <row r="62" spans="2:3" ht="12.75">
      <c r="B62" s="2" t="s">
        <v>102</v>
      </c>
      <c r="C62">
        <v>1</v>
      </c>
    </row>
    <row r="63" spans="2:3" ht="12.75">
      <c r="B63" s="2" t="s">
        <v>141</v>
      </c>
      <c r="C63">
        <v>1</v>
      </c>
    </row>
    <row r="64" spans="2:3" ht="12.75">
      <c r="B64" s="2" t="s">
        <v>150</v>
      </c>
      <c r="C64">
        <v>1</v>
      </c>
    </row>
    <row r="65" spans="2:3" ht="12.75">
      <c r="B65" s="2" t="s">
        <v>140</v>
      </c>
      <c r="C65">
        <v>1</v>
      </c>
    </row>
    <row r="66" spans="2:3" ht="12.75">
      <c r="B66" s="2" t="s">
        <v>149</v>
      </c>
      <c r="C66">
        <v>1</v>
      </c>
    </row>
    <row r="67" spans="2:3" ht="12.75">
      <c r="B67" s="2" t="s">
        <v>168</v>
      </c>
      <c r="C67">
        <v>1</v>
      </c>
    </row>
    <row r="68" spans="2:3" ht="12.75">
      <c r="B68" s="2" t="s">
        <v>148</v>
      </c>
      <c r="C68">
        <v>1</v>
      </c>
    </row>
    <row r="69" spans="2:3" ht="12.75">
      <c r="B69" s="2" t="s">
        <v>99</v>
      </c>
      <c r="C69">
        <v>2</v>
      </c>
    </row>
    <row r="70" spans="2:3" ht="12.75">
      <c r="B70" s="2" t="s">
        <v>176</v>
      </c>
      <c r="C70">
        <v>1</v>
      </c>
    </row>
    <row r="71" spans="2:3" ht="12.75">
      <c r="B71" s="2" t="s">
        <v>177</v>
      </c>
      <c r="C71">
        <v>1</v>
      </c>
    </row>
    <row r="72" spans="2:3" ht="12.75">
      <c r="B72" s="2" t="s">
        <v>178</v>
      </c>
      <c r="C72">
        <v>1</v>
      </c>
    </row>
    <row r="73" spans="2:4" ht="12.75">
      <c r="B73" s="2" t="s">
        <v>114</v>
      </c>
      <c r="C73">
        <v>2</v>
      </c>
      <c r="D73">
        <v>2</v>
      </c>
    </row>
    <row r="74" spans="2:3" ht="12.75">
      <c r="B74" s="2" t="s">
        <v>145</v>
      </c>
      <c r="C74">
        <v>1</v>
      </c>
    </row>
    <row r="75" spans="2:3" ht="12.75">
      <c r="B75" s="2" t="s">
        <v>161</v>
      </c>
      <c r="C75">
        <v>1</v>
      </c>
    </row>
    <row r="76" spans="2:3" ht="12.75">
      <c r="B76" s="2" t="s">
        <v>92</v>
      </c>
      <c r="C76">
        <v>1</v>
      </c>
    </row>
    <row r="77" spans="2:3" ht="12.75">
      <c r="B77" s="2" t="s">
        <v>182</v>
      </c>
      <c r="C77">
        <v>2</v>
      </c>
    </row>
    <row r="78" spans="2:3" ht="12.75">
      <c r="B78" s="2" t="s">
        <v>160</v>
      </c>
      <c r="C78">
        <v>1</v>
      </c>
    </row>
    <row r="79" spans="2:3" ht="12.75">
      <c r="B79" s="2" t="s">
        <v>138</v>
      </c>
      <c r="C79">
        <v>1</v>
      </c>
    </row>
    <row r="80" spans="2:3" ht="12.75">
      <c r="B80" t="s">
        <v>188</v>
      </c>
      <c r="C80">
        <v>1</v>
      </c>
    </row>
    <row r="81" spans="2:3" ht="12.75">
      <c r="B81" s="2" t="s">
        <v>180</v>
      </c>
      <c r="C81">
        <v>1</v>
      </c>
    </row>
    <row r="82" spans="2:3" ht="12.75">
      <c r="B82" s="2" t="s">
        <v>146</v>
      </c>
      <c r="C82">
        <v>2</v>
      </c>
    </row>
    <row r="83" spans="2:3" ht="12.75">
      <c r="B83" t="s">
        <v>80</v>
      </c>
      <c r="C83">
        <v>1</v>
      </c>
    </row>
    <row r="84" spans="2:3" ht="12.75">
      <c r="B84" t="s">
        <v>14</v>
      </c>
      <c r="C84">
        <v>1</v>
      </c>
    </row>
    <row r="85" spans="2:3" ht="12.75">
      <c r="B85" t="s">
        <v>82</v>
      </c>
      <c r="C85">
        <v>1</v>
      </c>
    </row>
    <row r="86" spans="2:3" ht="12.75">
      <c r="B86" t="s">
        <v>74</v>
      </c>
      <c r="C86">
        <v>1</v>
      </c>
    </row>
    <row r="87" spans="2:3" ht="12.75">
      <c r="B87" s="2" t="s">
        <v>183</v>
      </c>
      <c r="C87">
        <v>1</v>
      </c>
    </row>
    <row r="88" spans="2:4" ht="12.75">
      <c r="B88" t="s">
        <v>69</v>
      </c>
      <c r="C88">
        <v>1</v>
      </c>
      <c r="D88">
        <v>2</v>
      </c>
    </row>
    <row r="89" spans="2:3" ht="12.75">
      <c r="B89" s="2" t="s">
        <v>189</v>
      </c>
      <c r="C89">
        <v>1</v>
      </c>
    </row>
    <row r="90" spans="2:3" ht="12.75">
      <c r="B90" s="2" t="s">
        <v>190</v>
      </c>
      <c r="C90">
        <v>1</v>
      </c>
    </row>
    <row r="91" spans="2:3" ht="12.75">
      <c r="B91" s="2" t="s">
        <v>187</v>
      </c>
      <c r="C91">
        <v>1</v>
      </c>
    </row>
    <row r="92" spans="2:3" ht="12.75">
      <c r="B92" t="s">
        <v>47</v>
      </c>
      <c r="C92">
        <v>1</v>
      </c>
    </row>
    <row r="93" spans="2:3" ht="12.75">
      <c r="B93" s="2" t="s">
        <v>126</v>
      </c>
      <c r="C93">
        <v>1</v>
      </c>
    </row>
    <row r="94" spans="2:3" ht="12.75">
      <c r="B94" t="s">
        <v>37</v>
      </c>
      <c r="C94">
        <v>1</v>
      </c>
    </row>
    <row r="95" spans="2:3" ht="12.75">
      <c r="B95" t="s">
        <v>79</v>
      </c>
      <c r="C95">
        <v>1</v>
      </c>
    </row>
    <row r="96" spans="2:3" ht="12.75">
      <c r="B96" s="2" t="s">
        <v>132</v>
      </c>
      <c r="C96">
        <v>1</v>
      </c>
    </row>
    <row r="97" spans="2:3" ht="12.75">
      <c r="B97" s="2" t="s">
        <v>73</v>
      </c>
      <c r="C97">
        <v>1</v>
      </c>
    </row>
    <row r="98" spans="2:4" ht="12.75">
      <c r="B98" s="2" t="s">
        <v>185</v>
      </c>
      <c r="C98">
        <v>1</v>
      </c>
      <c r="D98">
        <v>1</v>
      </c>
    </row>
    <row r="99" spans="2:3" ht="12.75">
      <c r="B99" s="2" t="s">
        <v>36</v>
      </c>
      <c r="C99">
        <v>1</v>
      </c>
    </row>
    <row r="100" spans="2:3" ht="12.75">
      <c r="B100" s="2" t="s">
        <v>124</v>
      </c>
      <c r="C100">
        <v>1</v>
      </c>
    </row>
    <row r="101" spans="2:3" ht="12.75">
      <c r="B101" s="2" t="s">
        <v>125</v>
      </c>
      <c r="C101">
        <v>1</v>
      </c>
    </row>
    <row r="102" spans="2:3" ht="12.75">
      <c r="B102" t="s">
        <v>70</v>
      </c>
      <c r="C102">
        <v>6</v>
      </c>
    </row>
    <row r="103" spans="2:3" ht="12.75">
      <c r="B103" s="2" t="s">
        <v>181</v>
      </c>
      <c r="C103">
        <v>1</v>
      </c>
    </row>
    <row r="104" spans="2:3" ht="12.75">
      <c r="B104" s="2" t="s">
        <v>152</v>
      </c>
      <c r="C104">
        <v>2</v>
      </c>
    </row>
    <row r="105" spans="2:3" ht="12.75">
      <c r="B105" s="2" t="s">
        <v>39</v>
      </c>
      <c r="C105">
        <v>1</v>
      </c>
    </row>
    <row r="106" spans="2:3" ht="12.75">
      <c r="B106" s="2" t="s">
        <v>22</v>
      </c>
      <c r="C106">
        <v>1</v>
      </c>
    </row>
    <row r="107" spans="2:3" ht="12.75">
      <c r="B107" s="2" t="s">
        <v>118</v>
      </c>
      <c r="C107">
        <v>1</v>
      </c>
    </row>
    <row r="108" spans="2:3" ht="12.75">
      <c r="B108" s="2" t="s">
        <v>38</v>
      </c>
      <c r="C108">
        <v>1</v>
      </c>
    </row>
    <row r="109" spans="2:3" ht="12.75">
      <c r="B109" s="2" t="s">
        <v>165</v>
      </c>
      <c r="C109">
        <v>1</v>
      </c>
    </row>
    <row r="110" spans="2:3" ht="12.75">
      <c r="B110" s="2" t="s">
        <v>41</v>
      </c>
      <c r="C110">
        <v>2</v>
      </c>
    </row>
    <row r="111" spans="2:3" ht="12.75">
      <c r="B111" s="2" t="s">
        <v>41</v>
      </c>
      <c r="C111">
        <v>1</v>
      </c>
    </row>
    <row r="112" spans="2:3" ht="12.75">
      <c r="B112" s="2" t="s">
        <v>23</v>
      </c>
      <c r="C112">
        <v>1</v>
      </c>
    </row>
    <row r="113" spans="2:3" ht="12.75">
      <c r="B113" s="2" t="s">
        <v>122</v>
      </c>
      <c r="C113">
        <v>1</v>
      </c>
    </row>
    <row r="114" spans="2:3" ht="12.75">
      <c r="B114" s="2" t="s">
        <v>34</v>
      </c>
      <c r="C114">
        <v>1</v>
      </c>
    </row>
    <row r="115" spans="2:3" ht="12.75">
      <c r="B115" s="2" t="s">
        <v>42</v>
      </c>
      <c r="C115">
        <v>1</v>
      </c>
    </row>
    <row r="116" spans="2:3" ht="12.75">
      <c r="B116" s="2" t="s">
        <v>76</v>
      </c>
      <c r="C116">
        <v>1</v>
      </c>
    </row>
    <row r="117" spans="2:3" ht="12.75">
      <c r="B117" s="2" t="s">
        <v>35</v>
      </c>
      <c r="C117">
        <v>1</v>
      </c>
    </row>
  </sheetData>
  <sheetProtection/>
  <autoFilter ref="B40:D40">
    <sortState ref="B41:D117">
      <sortCondition sortBy="value" ref="B41:B11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2013-11-10T13:00:10Z</dcterms:created>
  <dcterms:modified xsi:type="dcterms:W3CDTF">2013-11-28T15:55:01Z</dcterms:modified>
  <cp:category/>
  <cp:version/>
  <cp:contentType/>
  <cp:contentStatus/>
</cp:coreProperties>
</file>