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Лист1" sheetId="1" r:id="rId1"/>
  </sheets>
  <definedNames>
    <definedName name="_xlnm._FilterDatabase" localSheetId="0" hidden="1">'Лист1'!$A$1:$M$1</definedName>
  </definedNames>
  <calcPr fullCalcOnLoad="1"/>
</workbook>
</file>

<file path=xl/sharedStrings.xml><?xml version="1.0" encoding="utf-8"?>
<sst xmlns="http://schemas.openxmlformats.org/spreadsheetml/2006/main" count="547" uniqueCount="374">
  <si>
    <t>ник</t>
  </si>
  <si>
    <t>наименование</t>
  </si>
  <si>
    <t>оплата</t>
  </si>
  <si>
    <t>сальдо</t>
  </si>
  <si>
    <t>вес</t>
  </si>
  <si>
    <t>с доставкой</t>
  </si>
  <si>
    <t>Tai_</t>
  </si>
  <si>
    <t>http://www.maygshop.net/goods.php?id=2876</t>
  </si>
  <si>
    <t>3538A-Hello Kitty Water Bottle with Strap</t>
  </si>
  <si>
    <t>http://www.maygshop.net/goods.php?id=3337</t>
  </si>
  <si>
    <t>3789B-Charmmy Kitty Earrings</t>
  </si>
  <si>
    <t>http://www.maygshop.net/goods.php?id=3333</t>
  </si>
  <si>
    <t>3787-Charmmy Kitty Bracelet</t>
  </si>
  <si>
    <t>http://www.maygshop.net/goods.php?id=3330</t>
  </si>
  <si>
    <t>3785-Hello Kitty Necklace</t>
  </si>
  <si>
    <t>Доставка До Новосибисрка</t>
  </si>
  <si>
    <t>Анечка-мама</t>
  </si>
  <si>
    <t>http://www.maygshop.net/goods.php?id=3890</t>
  </si>
  <si>
    <t>4100-Sanrio Hello Kitty Cosmetic Case</t>
  </si>
  <si>
    <t>http://www.maygshop.net/goods.php?id=2095</t>
  </si>
  <si>
    <t>3018C-Hello Kitty Plush Bedding Throw Blanket Quilt Pink</t>
  </si>
  <si>
    <t>http://www.maygshop.net/goods.php?id=2094</t>
  </si>
  <si>
    <t>http://www.maygshop.net/goods.php?id=1856</t>
  </si>
  <si>
    <t>2892A-Hello Kitty Pool Plush Cushion Pillow</t>
  </si>
  <si>
    <t>http://www.maygshop.net/goods.php?id=1859</t>
  </si>
  <si>
    <t>http://www.maygshop.net/goods.php?id=2611</t>
  </si>
  <si>
    <t>3377-Hello Kitty Pencil Ball Pen Note Paper Set</t>
  </si>
  <si>
    <t>http://www.maygshop.net/goods.php?id=2411</t>
  </si>
  <si>
    <t>3257A-Pink Hello Kitty Lunch Box Bag</t>
  </si>
  <si>
    <t>http://www.maygshop.net/goods.php?id=43</t>
  </si>
  <si>
    <t>078-Hello Kitty Head Shape Lunch Box</t>
  </si>
  <si>
    <t>!</t>
  </si>
  <si>
    <t>http://www.maygshop.net/goods.php?id=336</t>
  </si>
  <si>
    <t>1255-Hello Kitty Lunch Box</t>
  </si>
  <si>
    <t xml:space="preserve"> -Ninell-</t>
  </si>
  <si>
    <t>http://www.maygshop.net/goods.php?id=3205</t>
  </si>
  <si>
    <t>3717-Hello Kitty Hand Bag Black</t>
  </si>
  <si>
    <t>http://www.maygshop.net/goods.php?id=2701</t>
  </si>
  <si>
    <t>3439A-Sanrio Hello Kitty Head Shape Calculator Pink</t>
  </si>
  <si>
    <t>http://www.maygshop.net/goods.php?id=32</t>
  </si>
  <si>
    <t>076-Hello Kitty Jewelry Box</t>
  </si>
  <si>
    <t>http://www.maygshop.net/goods.php?id=1622</t>
  </si>
  <si>
    <t>Sanrio Hello Kitty Strawberry Cake Car Mobile Holder</t>
  </si>
  <si>
    <t>http://www.maygshop.net/goods.php?id=555</t>
  </si>
  <si>
    <t>1794-Hello Kitty Bedside Night Lamp</t>
  </si>
  <si>
    <t>http://www.maygshop.net/goods.php?id=3851</t>
  </si>
  <si>
    <t>4077B-Hello Kitty iPhone 3G Screen Protector Hard Cover Case</t>
  </si>
  <si>
    <t>***Ромашечка***</t>
  </si>
  <si>
    <t>http://www.maygshop.net/goods.php?id=2788</t>
  </si>
  <si>
    <t>3497-Hello Kitty Pearl Necklace Bracelet Ring Set</t>
  </si>
  <si>
    <t>http://www.maygshop.net/goods.php?id=48</t>
  </si>
  <si>
    <t>085-Pink Bedside Night Lamp</t>
  </si>
  <si>
    <t>http://www.maygshop.net/goods.php?id=1799</t>
  </si>
  <si>
    <t>2860B-Hello Kitty Plush Scarf</t>
  </si>
  <si>
    <t>http://www.maygshop.net/goods.php?id=168</t>
  </si>
  <si>
    <t>855B-Sanrio Charmmy Kitty Clothes-hanger</t>
  </si>
  <si>
    <t>http://www.maygshop.net/goods.php?id=3912</t>
  </si>
  <si>
    <t>4112-Sanrio Hello Kitty Backpack School Bag Red</t>
  </si>
  <si>
    <t>http://www.maygshop.net/goods.php?id=1789</t>
  </si>
  <si>
    <t>2856-Hello Kitty Hair Clip Hair Pin 10PCS</t>
  </si>
  <si>
    <t>_Barbie_</t>
  </si>
  <si>
    <t>lisa79</t>
  </si>
  <si>
    <t>http://www.maygshop.net/goods.php?id=2514</t>
  </si>
  <si>
    <t>3310B-Charmmy Kitty Rolled Necklace</t>
  </si>
  <si>
    <t>*</t>
  </si>
  <si>
    <t>http://www.maygshop.net/goods.php?id=2748</t>
  </si>
  <si>
    <t>3474-Hello Kitty Photo Album</t>
  </si>
  <si>
    <t>http://www.maygshop.net/goods.php?id=90</t>
  </si>
  <si>
    <t>386-Hello Kitty Shampoo Dispender</t>
  </si>
  <si>
    <t>http://www.maygshop.net/goods.php?id=3029</t>
  </si>
  <si>
    <t>3618B-Hello Kitty Pottery Cup</t>
  </si>
  <si>
    <t>http://www.maygshop.net/goods.php?id=1596</t>
  </si>
  <si>
    <t>2801-Hello Kitty Towel</t>
  </si>
  <si>
    <t>http://www.maygshop.net/goods.php?id=425</t>
  </si>
  <si>
    <t>1533C-Hello Kitty Bathing Cap</t>
  </si>
  <si>
    <t>http://www.maygshop.net/goods.php?id=3308</t>
  </si>
  <si>
    <t>Заяц! 3769-Hello Kitty Plush Doll</t>
  </si>
  <si>
    <t>http://www.maygshop.net/goods.php?id=3127</t>
  </si>
  <si>
    <t>3679A-Hello Kitty Glass Ash Tray Pink</t>
  </si>
  <si>
    <t>http://www.maygshop.net/goods.php?id=510</t>
  </si>
  <si>
    <t>1672-Hello Kitty Crystal Brooch</t>
  </si>
  <si>
    <t>http://www.maygshop.net/goods.php?id=249</t>
  </si>
  <si>
    <t>1062-Hello Kitty Shoulder Bag</t>
  </si>
  <si>
    <t>http://www.maygshop.net/goods.php?id=2365</t>
  </si>
  <si>
    <t>3232-Hello Kitty Watch</t>
  </si>
  <si>
    <t>http://www.maygshop.net/goods.php?id=1796</t>
  </si>
  <si>
    <t>2859E-Disney Minnie Plush Slippers</t>
  </si>
  <si>
    <t>http://www.maygshop.net/goods.php?id=1342</t>
  </si>
  <si>
    <t>2666-Hello Kitty Hair Clip Hair Pin 10PCS</t>
  </si>
  <si>
    <t>TASIY</t>
  </si>
  <si>
    <t>http://www.maygshop.net/goods.php?id=307</t>
  </si>
  <si>
    <t>1162-Sanrio Hello Kitty Food Meal Tray</t>
  </si>
  <si>
    <t>http://www.maygshop.net/goods.php?id=140</t>
  </si>
  <si>
    <t>666-Hello Kitty Perfume Shampoo Dispender</t>
  </si>
  <si>
    <t>http://www.maygshop.net/goods.php?id=91</t>
  </si>
  <si>
    <t>387-Hello Kitty Perfume Shampoo Dispender</t>
  </si>
  <si>
    <t>http://www.maygshop.net/goods.php?id=362</t>
  </si>
  <si>
    <t>1317-Hello Kitty Bathroom Washing Ball Kick Bath</t>
  </si>
  <si>
    <t>http://www.maygshop.net/goods.php?id=2991</t>
  </si>
  <si>
    <t>3602G-Hello Kitty Pencil Case Cosmetic Case</t>
  </si>
  <si>
    <t>http://www.maygshop.net/goods.php?id=2757</t>
  </si>
  <si>
    <t>3480B-Hello Kitty Handbag Black</t>
  </si>
  <si>
    <t>http://www.maygshop.net/goods.php?id=3044</t>
  </si>
  <si>
    <t>3626B-Hello Kitty Shoulder Bag Black</t>
  </si>
  <si>
    <t>http://www.maygshop.net/goods.php?id=3197</t>
  </si>
  <si>
    <t>3713A-Hello Kitty Head Shape Big Hand Bag Black</t>
  </si>
  <si>
    <t>http://www.maygshop.net/goods.php?id=3806</t>
  </si>
  <si>
    <t>4047-Hello Kitty Watch</t>
  </si>
  <si>
    <t>http://www.maygshop.net/goods.php?id=204</t>
  </si>
  <si>
    <t>1002A-Black Hello Kitty Wallet</t>
  </si>
  <si>
    <t>http://www.maygshop.net/goods.php?id=291</t>
  </si>
  <si>
    <t>1157A-Black Hello Kitty Coins Purse</t>
  </si>
  <si>
    <t>Алена80</t>
  </si>
  <si>
    <t>http://www.maygshop.net/goods.php?id=3105</t>
  </si>
  <si>
    <t>3658-Hello Kitty Toothbrush Set</t>
  </si>
  <si>
    <t>Varentina</t>
  </si>
  <si>
    <t>http://www.maygshop.net/goods.php?id=2946</t>
  </si>
  <si>
    <t>3573-Sanrio Hello Kitty Electronic Calculator</t>
  </si>
  <si>
    <t>http://www.maygshop.net/goods.php?id=1852</t>
  </si>
  <si>
    <t>http://www.maygshop.net/goods.php?id=3682</t>
  </si>
  <si>
    <t>http://www.maygshop.net/goods.php?id=3683</t>
  </si>
  <si>
    <t>3980D-Minnie Mouse Ball Pen</t>
  </si>
  <si>
    <t>http://www.maygshop.net/goods.php?id=1501</t>
  </si>
  <si>
    <t>2745E-Minnie Credit Card Badge Holder Case Neck Strap</t>
  </si>
  <si>
    <t>http://www.maygshop.net/goods.php?id=1497</t>
  </si>
  <si>
    <t>http://www.maygshop.net/goods.php?id=1498</t>
  </si>
  <si>
    <t>http://www.maygshop.net/goods.php?id=533</t>
  </si>
  <si>
    <t>1736-Hello Kitty Spoon and Fork Set</t>
  </si>
  <si>
    <t>http://www.maygshop.net/goods.php?id=154</t>
  </si>
  <si>
    <t>815-Hello Kitty 3 In 1 Vaccum Cans Boxes Set</t>
  </si>
  <si>
    <t>http://www.maygshop.net/goods.php?id=1085</t>
  </si>
  <si>
    <t>http://www.maygshop.net/goods.php?id=2597</t>
  </si>
  <si>
    <t>3365A-Hello Kitty Procelain Coffee Cup / Mug with Cover</t>
  </si>
  <si>
    <t>http://www.maygshop.net/goods.php?id=3028</t>
  </si>
  <si>
    <t>http://www.maygshop.net/goods.php?id=135</t>
  </si>
  <si>
    <t>623-Hello Kitty Water Bottle Cup</t>
  </si>
  <si>
    <t>http://www.maygshop.net/goods.php?id=102</t>
  </si>
  <si>
    <t>http://www.maygshop.net/goods.php?id=2047</t>
  </si>
  <si>
    <t>Middle! 2988-Sanrio Hello Kitty Note Stickers</t>
  </si>
  <si>
    <t>http://www.maygshop.net/goods.php?id=426</t>
  </si>
  <si>
    <t>1533D-Hello Kitty Bathing Cap</t>
  </si>
  <si>
    <t>http://www.maygshop.net/goods.php?id=730</t>
  </si>
  <si>
    <t>http://www.maygshop.net/goods.php?id=1595</t>
  </si>
  <si>
    <t>2800-Hello Kitty Towel</t>
  </si>
  <si>
    <t>http://www.maygshop.net/goods.php?id=390</t>
  </si>
  <si>
    <t>http://www.maygshop.net/goods.php?id=2985</t>
  </si>
  <si>
    <t>3602A-Hello Kitty Pencil Case Cosmetic Case</t>
  </si>
  <si>
    <t>1382D-Hello Kitty Towel</t>
  </si>
  <si>
    <t>http://www.maygshop.net/goods.php?id=3018</t>
  </si>
  <si>
    <t>3611-Hello Kitty Umbrella</t>
  </si>
  <si>
    <t>Lilium</t>
  </si>
  <si>
    <t>http://www.maygshop.net/goods.php?id=904</t>
  </si>
  <si>
    <t>http://www.maygshop.net/goods.php?id=321</t>
  </si>
  <si>
    <t>http://www.maygshop.net/goods.php?id=1146</t>
  </si>
  <si>
    <t>2478A-Hello Kitty Cap</t>
  </si>
  <si>
    <t>Macumi</t>
  </si>
  <si>
    <t>http://www.maygshop.net/goods.php?id=3240</t>
  </si>
  <si>
    <t>3737A-Hello Kitty Sport Trousers Black size М</t>
  </si>
  <si>
    <t>http://www.maygshop.net/goods.php?id=3246</t>
  </si>
  <si>
    <t>3739A-Hello Kitty Sport Trousers Black size L</t>
  </si>
  <si>
    <t>3737B-Hello Kitty Sport Trousers White size М</t>
  </si>
  <si>
    <t>http://www.maygshop.net/goods.php?id=3241</t>
  </si>
  <si>
    <t>http://www.maygshop.net/goods.php?id=3795</t>
  </si>
  <si>
    <t>4036-Hello Kitty Travelling Beach Bag Pink</t>
  </si>
  <si>
    <t>http://www.maygshop.net/goods.php?id=3554</t>
  </si>
  <si>
    <t>3918-Hello Kitty Bracelet</t>
  </si>
  <si>
    <t>Катя Мальцева</t>
  </si>
  <si>
    <t>http://www.maygshop.net/goods.php?id=2908</t>
  </si>
  <si>
    <t>3548-Hello Kitty Watch</t>
  </si>
  <si>
    <t>http://www.maygshop.net/goods.php?id=1916</t>
  </si>
  <si>
    <t>2922-Hello Kitty Watch</t>
  </si>
  <si>
    <t>http://www.maygshop.net/goods.php?id=2971</t>
  </si>
  <si>
    <t>3589-Hello Kitty School Bag</t>
  </si>
  <si>
    <t>Юлия-Л</t>
  </si>
  <si>
    <t>http://www.maygshop.net/goods.php?id=3827</t>
  </si>
  <si>
    <t>http://www.maygshop.net/goods.php?id=2625</t>
  </si>
  <si>
    <t>3385-Hello Kitty School Bag</t>
  </si>
  <si>
    <t>http://www.maygshop.net/goods.php?id=2629</t>
  </si>
  <si>
    <t>http://www.maygshop.net/goods.php?id=643</t>
  </si>
  <si>
    <t>1959A-Little Twin Stars Backpack Bag</t>
  </si>
  <si>
    <t>Акилина</t>
  </si>
  <si>
    <t>http://www.maygshop.net/goods.php?id=1917</t>
  </si>
  <si>
    <t>Black!!! 2923-Hello Kitty Watch</t>
  </si>
  <si>
    <t>Pink!!! 4056-Hello Kitty Watch</t>
  </si>
  <si>
    <t>http://www.maygshop.net/goods.php?id=3815</t>
  </si>
  <si>
    <t xml:space="preserve">3658-Hello Kitty Toothbrush Set </t>
  </si>
  <si>
    <t>http://www.maygshop.net/goods.php?id=368</t>
  </si>
  <si>
    <t>1337-Hello Kitty Cotton Underwear 12PCS</t>
  </si>
  <si>
    <t>http://www.maygshop.net/goods.php?id=391</t>
  </si>
  <si>
    <t>1382E-Hello Kitty Towel</t>
  </si>
  <si>
    <t>1382B-Hello Kitty Towel</t>
  </si>
  <si>
    <t>http://www.maygshop.net/goods.php?id=388</t>
  </si>
  <si>
    <t>Кирьман (заказ под вопросом)</t>
  </si>
  <si>
    <t>Tanyakyl</t>
  </si>
  <si>
    <t>http://www.maygshop.net/goods.php?id=3162</t>
  </si>
  <si>
    <t>3692-Hello Kitty Shoulder Bag</t>
  </si>
  <si>
    <t>http://www.maygshop.net/goods.php?id=174</t>
  </si>
  <si>
    <t>861-Hello Kitty Keychain Bag</t>
  </si>
  <si>
    <t>http://www.maygshop.net/goods.php?id=300</t>
  </si>
  <si>
    <t>1165-Hello Kitty Mobile Holder Jewelry Box</t>
  </si>
  <si>
    <t>http://www.maygshop.net/goods.php?id=2883</t>
  </si>
  <si>
    <t>3540-Hello Kitty Ball Pen Pencil Eraser Notebook Set</t>
  </si>
  <si>
    <t>http://www.maygshop.net/goods.php?id=3111</t>
  </si>
  <si>
    <t>3664-Hello Kitty Blue Rose Plush Doll</t>
  </si>
  <si>
    <t>http://www.maygshop.net/goods.php?id=3350</t>
  </si>
  <si>
    <t>3795B-Hello Kitty Backpack Black</t>
  </si>
  <si>
    <t xml:space="preserve">Olga Abramova </t>
  </si>
  <si>
    <t>http://www.maygshop.net/goods.php?id=3760</t>
  </si>
  <si>
    <t>4021C-Crocs Hello Kitty Cayman size 31</t>
  </si>
  <si>
    <t xml:space="preserve">! </t>
  </si>
  <si>
    <t>http://www.maygshop.net/goods.php?id=3717</t>
  </si>
  <si>
    <t>3998C-Hello Kitty Summer Slippers size 31</t>
  </si>
  <si>
    <t>http://www.maygshop.net/goods.php?id=2109</t>
  </si>
  <si>
    <t>3113-Hello Kitty Plush Scarf Pink</t>
  </si>
  <si>
    <t>http://www.maygshop.net/goods.php?id=642</t>
  </si>
  <si>
    <t>1959-Hello Kitty Backpack Bag</t>
  </si>
  <si>
    <t>http://www.maygshop.net/goods.php?id=1393</t>
  </si>
  <si>
    <t>2691A-Black Hello Kitty Canvas Tote Bag</t>
  </si>
  <si>
    <t>http://www.maygshop.net/goods.php?id=1206</t>
  </si>
  <si>
    <t>2518D-Hello Kitty Swimming Goggle</t>
  </si>
  <si>
    <t>http://www.maygshop.net/goods.php?id=829</t>
  </si>
  <si>
    <t>2148-Hello Kitty Saving Conins Cans Box</t>
  </si>
  <si>
    <t>http://www.maygshop.net/goods.php?id=3327</t>
  </si>
  <si>
    <t>3782-Hello Kitty Necklace</t>
  </si>
  <si>
    <t>http://www.maygshop.net/goods.php?id=3439</t>
  </si>
  <si>
    <t>3845-Hello Kitty Jewellry Set</t>
  </si>
  <si>
    <t>http://www.maygshop.net/goods.php?id=3929</t>
  </si>
  <si>
    <t>4128-Sanrio Hello Kitty Yoga Workout Mat Pad</t>
  </si>
  <si>
    <t>http://www.maygshop.net/goods.php?id=61</t>
  </si>
  <si>
    <t>149-Sanrio Hello Kitty Angle Musical Alarm Clock</t>
  </si>
  <si>
    <t>http://www.maygshop.net/goods.php?id=3797</t>
  </si>
  <si>
    <t>Лапк@</t>
  </si>
  <si>
    <t>http://www.maygshop.net/goods.php?id=3656</t>
  </si>
  <si>
    <t>3970-Hello Kitty Shoulder Bag</t>
  </si>
  <si>
    <t>http://www.maygshop.net/goods.php?id=2478</t>
  </si>
  <si>
    <t>3296-Pink Hello Kitty Kids Apron Sleeve Set</t>
  </si>
  <si>
    <t>http://www.maygshop.net/goods.php?id=1913</t>
  </si>
  <si>
    <t>2919-Hello Kitty Watch</t>
  </si>
  <si>
    <t>http://www.maygshop.net/goods.php?id=1369</t>
  </si>
  <si>
    <t>2678E-Pink Hello Kitty Alarm Clock</t>
  </si>
  <si>
    <t xml:space="preserve">1959-Hello Kitty Backpack Bag </t>
  </si>
  <si>
    <t xml:space="preserve">2678E-Pink Hello Kitty Alarm Clock </t>
  </si>
  <si>
    <t xml:space="preserve">2860B-Hello Kitty Plush Scarf </t>
  </si>
  <si>
    <t xml:space="preserve">3296-Pink Hello Kitty Kids Apron Sleeve Set </t>
  </si>
  <si>
    <t xml:space="preserve">3497-Hello Kitty Pearl Necklace Bracelet Ring Set </t>
  </si>
  <si>
    <t xml:space="preserve">3540-Hello Kitty Ball Pen Pencil Eraser Notebook Set </t>
  </si>
  <si>
    <t xml:space="preserve">1736-Hello Kitty Spoon and Fork Set </t>
  </si>
  <si>
    <t>Ниагара</t>
  </si>
  <si>
    <t>http://www.maygshop.net/goods.php?id=3801</t>
  </si>
  <si>
    <t>4042-Hello Kitty Watch</t>
  </si>
  <si>
    <t>http://www.maygshop.net/goods.php?id=3879</t>
  </si>
  <si>
    <t>4092-Sanrio Hello Kitty Multiple Use Bag</t>
  </si>
  <si>
    <t>http://www.maygshop.net/goods.php?id=1934</t>
  </si>
  <si>
    <t>2936-Pinke Hello Kitty Watch Box</t>
  </si>
  <si>
    <t>http://www.maygshop.net/goods.php?id=333</t>
  </si>
  <si>
    <t>http://www.maygshop.net/goods.php?id=479</t>
  </si>
  <si>
    <t>1619-Hello Kitty Portable Cosmetic Mirror</t>
  </si>
  <si>
    <t>http://www.maygshop.net/goods.php?id=477</t>
  </si>
  <si>
    <t>1617-Hello Kitty Portable Cosmetic Mirror</t>
  </si>
  <si>
    <t>http://www.maygshop.net/goods.php?id=3349</t>
  </si>
  <si>
    <t>3795A-Hello Kitty Backpack Golden</t>
  </si>
  <si>
    <t>http://www.maygshop.net/goods.php?id=3874</t>
  </si>
  <si>
    <t>4089A-Hello Kitty Canvas Handbag Black</t>
  </si>
  <si>
    <t>http://www.maygshop.net/goods.php?id=3652</t>
  </si>
  <si>
    <t>3966-Hello Kitty School Bag</t>
  </si>
  <si>
    <t>http://www.maygshop.net/goods.php?id=3776</t>
  </si>
  <si>
    <t>4029-Hello Kitty Hand Bag Black</t>
  </si>
  <si>
    <t>http://www.maygshop.net/goods.php?id=2969</t>
  </si>
  <si>
    <t>3587-Hello Kitty School Bag</t>
  </si>
  <si>
    <t>http://www.maygshop.net/goods.php?id=324</t>
  </si>
  <si>
    <t>1212-Hello Kitty Contact Lens Box</t>
  </si>
  <si>
    <t>http://www.maygshop.net/goods.php?id=292</t>
  </si>
  <si>
    <t xml:space="preserve">1157B-Pink Hello Kitty Coins Purse </t>
  </si>
  <si>
    <t xml:space="preserve">1208B-Hello Kitty Mini Spoon and Fork Set </t>
  </si>
  <si>
    <t xml:space="preserve">1231-Hello Kitty Watch </t>
  </si>
  <si>
    <t xml:space="preserve">1619-Hello Kitty Portable Cosmetic Mirror </t>
  </si>
  <si>
    <t xml:space="preserve">2424C-Winnie the Pool Spoon and Fork Set </t>
  </si>
  <si>
    <t xml:space="preserve">2936-Pinke Hello Kitty Watch Box </t>
  </si>
  <si>
    <t>Nastenok</t>
  </si>
  <si>
    <t xml:space="preserve">http://www.maygshop.net/goods.php?id=1393 </t>
  </si>
  <si>
    <t>http://www.maygshop.net/goods.php?id=2381</t>
  </si>
  <si>
    <t>M!!! 3243F-Black Hello Kitty Cotton T-Shirt</t>
  </si>
  <si>
    <t>http://www.maygshop.net/goods.php?id=2884</t>
  </si>
  <si>
    <t>3541A-Hello Kitty Lighter Fluid Pink</t>
  </si>
  <si>
    <t xml:space="preserve">http://www.maygshop.net/goods.php?id=2788 </t>
  </si>
  <si>
    <t>olesya79</t>
  </si>
  <si>
    <t>http://www.maygshop.net/goods.php?id=1069</t>
  </si>
  <si>
    <t>2421A-Hello Kitty Soap Holder</t>
  </si>
  <si>
    <t>http://www.maygshop.net/goods.php?id=3347</t>
  </si>
  <si>
    <t>3794B-Hello Kitty Hand Bag Black</t>
  </si>
  <si>
    <t>http://www.maygshop.net/goods.php?id=1538</t>
  </si>
  <si>
    <t>2769C-Black Hello Kitty Coins Purse</t>
  </si>
  <si>
    <t>466-Hello Kitty Water Bottle Cup</t>
  </si>
  <si>
    <t>4065B-Hello Kitty School Bag Pink</t>
  </si>
  <si>
    <t>Домовичок</t>
  </si>
  <si>
    <t>http://www.maygshop.net/goods.php?id=3030</t>
  </si>
  <si>
    <t>3618C-Hello Kitty Pottery Cup</t>
  </si>
  <si>
    <t>398B-Hello Kitty Dinner Set Pink</t>
  </si>
  <si>
    <t>http://www.maygshop.net/goods.php?id=3654</t>
  </si>
  <si>
    <t>3968-Hello Kitty School Bag for Kids</t>
  </si>
  <si>
    <t>http://www.maygshop.net/goods.php?id=97</t>
  </si>
  <si>
    <t>http://www.maygshop.net/goods.php?id=67</t>
  </si>
  <si>
    <t>195-Hello Kitty Jewelry Box</t>
  </si>
  <si>
    <t>http://www.maygshop.net/goods.php?id=52</t>
  </si>
  <si>
    <t>http://www.maygshop.net/goods.php?id=613</t>
  </si>
  <si>
    <t>1924-Pink Hello Kitty Storage Case</t>
  </si>
  <si>
    <t>http://www.maygshop.net/goods.php?id=2051</t>
  </si>
  <si>
    <t>2991B-Pink Hello Kitty Tissue Rubbish Bin</t>
  </si>
  <si>
    <t>http://www.maygshop.net/goods.php?id=3832</t>
  </si>
  <si>
    <t>http://www.maygshop.net/goods.php?id=1220</t>
  </si>
  <si>
    <t>2520E-Hello Kitty Lunch Box Bag</t>
  </si>
  <si>
    <t>4069-Hello Kitty Lunch Box Case</t>
  </si>
  <si>
    <t>http://www.maygshop.net/goods.php?id=386</t>
  </si>
  <si>
    <t>1380C-Hello Kitty Lunch Box Bag</t>
  </si>
  <si>
    <t>http://www.maygshop.net/goods.php?id=384</t>
  </si>
  <si>
    <t>1380A-Hello Kitty Lunch Box Bag</t>
  </si>
  <si>
    <t>еленасергей</t>
  </si>
  <si>
    <t>http://www.maygshop.net/goods.php?id=1040</t>
  </si>
  <si>
    <t>2395-Hello Kitty Head Shape Alarm Clock</t>
  </si>
  <si>
    <t>http://www.maygshop.net/goods.php?id=93</t>
  </si>
  <si>
    <t>389-Hello Kitty Hand Towel with Box</t>
  </si>
  <si>
    <t>http://www.maygshop.net/goods-1833-2879-Hello+Kitty+3D+USB+Optical+Mouse+KT-0057.html</t>
  </si>
  <si>
    <t>2879-Hello Kitty 3D USB Optical Mouse KT-0057</t>
  </si>
  <si>
    <t>3018B-Hello Kitty Plush Bedding Throw Blanket Quilt Pink</t>
  </si>
  <si>
    <t>http://www.maygshop.net/goods.php?id=1831</t>
  </si>
  <si>
    <t>2877-Hello Kitty Strawberry 3D USB Optical Mouse KT-0054</t>
  </si>
  <si>
    <t>http://www.maygshop.net/goods.php?id=2747</t>
  </si>
  <si>
    <t>3473-Hello Kitty Photo Album</t>
  </si>
  <si>
    <t>http://www.maygshop.net/goods.php?id=3422</t>
  </si>
  <si>
    <t>3830-Sanrio Hello Kitty Couple Heart Shape Cushion</t>
  </si>
  <si>
    <t>http://www.maygshop.net/goods.php?id=502</t>
  </si>
  <si>
    <t>1665-Hello Kitty Crystal Necklace</t>
  </si>
  <si>
    <t>http://www.maygshop.net/goods.php?id=3112</t>
  </si>
  <si>
    <t>3665-Hello Kitty Sea Lion Plush Doll</t>
  </si>
  <si>
    <t>http://www.maygshop.net/goods.php?id=617</t>
  </si>
  <si>
    <t>1928B-Hello Kitty Files Case</t>
  </si>
  <si>
    <t>http://www.maygshop.net/goods.php?id=2100</t>
  </si>
  <si>
    <t>3109A-Hello Kitty Toothbrush Holder</t>
  </si>
  <si>
    <t>http://www.maygshop.net/goods.php?id=2170</t>
  </si>
  <si>
    <t>3144-Hello Kitty Pencil Case Cosmetic Bag</t>
  </si>
  <si>
    <t>http://www.maygshop.net/goods-806-2100B-Winnie+the+Pool+Hand+Towel+with+Box.html</t>
  </si>
  <si>
    <t>2100B-Winnie the Pool Hand Towel with Box</t>
  </si>
  <si>
    <t>http://www.maygshop.net/goods-807-2100C-Doraemon+Hand+Towel+with+Box.html</t>
  </si>
  <si>
    <t>2100C-Doraemon Hand Towel with Box</t>
  </si>
  <si>
    <t>http://www.maygshop.net/goods-805-2100A-Snoopy+Hand+Towel+with+Box.html</t>
  </si>
  <si>
    <t>2100A-Snoopy Hand Towel with Box</t>
  </si>
  <si>
    <t>http://www.maygshop.net/goods-1850-2889-Hello+Kitty+Scissors+Pink.html</t>
  </si>
  <si>
    <t>2889-Hello Kitty Scissors Pink</t>
  </si>
  <si>
    <t>http://www.maygshop.net/goods-3935-4134-Sanrio+Hello+Kitty+Notes+Sticker+.html</t>
  </si>
  <si>
    <t>4134-Sanrio Hello Kitty Notes Sticker</t>
  </si>
  <si>
    <t>Aleonushka</t>
  </si>
  <si>
    <t>http://www.maygshop.net/goods-3692-3985B-Charmmy+Kitty+Hair+Ornaments+Gold.html</t>
  </si>
  <si>
    <t>3985B-Charmmy Kitty Hair Ornaments Gold</t>
  </si>
  <si>
    <t>http://www.maygshop.net/goods-1800-2860C-Hello+Kitty+Plush+Cap.html</t>
  </si>
  <si>
    <t>2860C-Hello Kitty Plush Cap</t>
  </si>
  <si>
    <t xml:space="preserve">http://www.maygshop.net/goods-3691-3985A-Charmmy+Kitty+Hair+Ornaments+Silver.html </t>
  </si>
  <si>
    <t>3985A-Charmmy Kitty Hair Ornaments Silver</t>
  </si>
  <si>
    <t>Ирина1977</t>
  </si>
  <si>
    <t>60 р/шт</t>
  </si>
  <si>
    <t>ПРИСТРОЙ</t>
  </si>
  <si>
    <t>3389-Hello Kitty School Bag</t>
  </si>
  <si>
    <t>http://www.maygshop.net/goods.php?id=209</t>
  </si>
  <si>
    <t>1004B-Hello Kitty Wallet</t>
  </si>
  <si>
    <t xml:space="preserve">http://www.maygshop.net/goods.php?id=2759 </t>
  </si>
  <si>
    <t>3481B-Hello Kitty Handbag Pink</t>
  </si>
  <si>
    <t>2229-Hello Kitty Super Light Umbrella</t>
  </si>
  <si>
    <t>http://www.maygshop.net/goods-204-1002A-Black+Hello+Kitty+Wallet.html</t>
  </si>
  <si>
    <t>крышка разбилась - даже и не знаю, что теперь делать</t>
  </si>
  <si>
    <t>откололось крепление от крышки</t>
  </si>
  <si>
    <t xml:space="preserve">2893A-Hello Kitty Plush Cushion Pillow </t>
  </si>
  <si>
    <t>рисунок другой</t>
  </si>
  <si>
    <t>пришли с микки</t>
  </si>
  <si>
    <t xml:space="preserve">http://www.maygshop.net/goods.php?id=1083 </t>
  </si>
  <si>
    <t>2424A-Keroppi Spoon and Fork Se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</si>
</sst>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25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61"/>
      <name val="Calibri"/>
      <family val="2"/>
    </font>
    <font>
      <b/>
      <sz val="11"/>
      <color indexed="6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10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10" borderId="0" xfId="0" applyFont="1" applyFill="1" applyBorder="1" applyAlignment="1">
      <alignment/>
    </xf>
    <xf numFmtId="0" fontId="0" fillId="1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42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8" fillId="0" borderId="0" xfId="42" applyFill="1" applyAlignment="1">
      <alignment/>
    </xf>
    <xf numFmtId="0" fontId="0" fillId="0" borderId="10" xfId="0" applyFont="1" applyBorder="1" applyAlignment="1">
      <alignment/>
    </xf>
    <xf numFmtId="0" fontId="8" fillId="0" borderId="10" xfId="42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8" fillId="0" borderId="0" xfId="42" applyAlignment="1">
      <alignment/>
    </xf>
    <xf numFmtId="0" fontId="0" fillId="0" borderId="0" xfId="0" applyFont="1" applyBorder="1" applyAlignment="1">
      <alignment/>
    </xf>
    <xf numFmtId="0" fontId="8" fillId="0" borderId="0" xfId="42" applyFill="1" applyBorder="1" applyAlignment="1">
      <alignment/>
    </xf>
    <xf numFmtId="0" fontId="3" fillId="0" borderId="0" xfId="0" applyFont="1" applyFill="1" applyAlignment="1">
      <alignment/>
    </xf>
    <xf numFmtId="0" fontId="0" fillId="17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8" fillId="0" borderId="0" xfId="42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24" borderId="0" xfId="0" applyFont="1" applyFill="1" applyAlignment="1">
      <alignment/>
    </xf>
    <xf numFmtId="0" fontId="22" fillId="24" borderId="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0" fillId="22" borderId="0" xfId="0" applyFont="1" applyFill="1" applyBorder="1" applyAlignment="1">
      <alignment/>
    </xf>
    <xf numFmtId="0" fontId="8" fillId="22" borderId="0" xfId="42" applyFill="1" applyBorder="1" applyAlignment="1">
      <alignment/>
    </xf>
    <xf numFmtId="0" fontId="22" fillId="22" borderId="0" xfId="0" applyFont="1" applyFill="1" applyBorder="1" applyAlignment="1">
      <alignment/>
    </xf>
    <xf numFmtId="2" fontId="0" fillId="2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42" applyBorder="1" applyAlignment="1">
      <alignment/>
    </xf>
    <xf numFmtId="2" fontId="0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22" fillId="25" borderId="0" xfId="0" applyFont="1" applyFill="1" applyBorder="1" applyAlignment="1">
      <alignment/>
    </xf>
    <xf numFmtId="2" fontId="0" fillId="10" borderId="10" xfId="0" applyNumberFormat="1" applyFont="1" applyFill="1" applyBorder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23" fillId="25" borderId="0" xfId="0" applyFont="1" applyFill="1" applyBorder="1" applyAlignment="1">
      <alignment/>
    </xf>
    <xf numFmtId="0" fontId="23" fillId="25" borderId="0" xfId="0" applyFont="1" applyFill="1" applyAlignment="1">
      <alignment/>
    </xf>
    <xf numFmtId="0" fontId="23" fillId="25" borderId="10" xfId="0" applyFont="1" applyFill="1" applyBorder="1" applyAlignment="1">
      <alignment/>
    </xf>
    <xf numFmtId="0" fontId="23" fillId="25" borderId="0" xfId="0" applyFont="1" applyFill="1" applyAlignment="1">
      <alignment/>
    </xf>
    <xf numFmtId="0" fontId="23" fillId="25" borderId="10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24" fillId="25" borderId="0" xfId="0" applyFont="1" applyFill="1" applyAlignment="1">
      <alignment/>
    </xf>
    <xf numFmtId="0" fontId="0" fillId="26" borderId="10" xfId="0" applyFont="1" applyFill="1" applyBorder="1" applyAlignment="1">
      <alignment/>
    </xf>
    <xf numFmtId="0" fontId="3" fillId="26" borderId="0" xfId="0" applyFont="1" applyFill="1" applyAlignment="1">
      <alignment/>
    </xf>
    <xf numFmtId="0" fontId="0" fillId="26" borderId="0" xfId="0" applyFont="1" applyFill="1" applyBorder="1" applyAlignment="1">
      <alignment/>
    </xf>
    <xf numFmtId="0" fontId="22" fillId="26" borderId="10" xfId="0" applyFont="1" applyFill="1" applyBorder="1" applyAlignment="1">
      <alignment/>
    </xf>
    <xf numFmtId="0" fontId="22" fillId="26" borderId="0" xfId="0" applyFont="1" applyFill="1" applyBorder="1" applyAlignment="1">
      <alignment/>
    </xf>
    <xf numFmtId="0" fontId="0" fillId="26" borderId="0" xfId="0" applyFont="1" applyFill="1" applyAlignment="1">
      <alignment/>
    </xf>
    <xf numFmtId="0" fontId="21" fillId="26" borderId="0" xfId="0" applyFont="1" applyFill="1" applyAlignment="1">
      <alignment/>
    </xf>
    <xf numFmtId="0" fontId="22" fillId="26" borderId="0" xfId="0" applyFont="1" applyFill="1" applyAlignment="1">
      <alignment/>
    </xf>
    <xf numFmtId="0" fontId="22" fillId="17" borderId="0" xfId="0" applyFont="1" applyFill="1" applyBorder="1" applyAlignment="1">
      <alignment/>
    </xf>
    <xf numFmtId="0" fontId="22" fillId="26" borderId="0" xfId="0" applyFont="1" applyFill="1" applyAlignment="1">
      <alignment/>
    </xf>
    <xf numFmtId="0" fontId="0" fillId="26" borderId="0" xfId="0" applyFont="1" applyFill="1" applyBorder="1" applyAlignment="1">
      <alignment/>
    </xf>
    <xf numFmtId="0" fontId="3" fillId="26" borderId="0" xfId="0" applyFont="1" applyFill="1" applyBorder="1" applyAlignment="1">
      <alignment/>
    </xf>
    <xf numFmtId="0" fontId="21" fillId="26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ygshop.net/goods.php?id=2876" TargetMode="External" /><Relationship Id="rId2" Type="http://schemas.openxmlformats.org/officeDocument/2006/relationships/hyperlink" Target="http://www.maygshop.net/goods.php?id=3337" TargetMode="External" /><Relationship Id="rId3" Type="http://schemas.openxmlformats.org/officeDocument/2006/relationships/hyperlink" Target="http://www.maygshop.net/goods.php?id=3333" TargetMode="External" /><Relationship Id="rId4" Type="http://schemas.openxmlformats.org/officeDocument/2006/relationships/hyperlink" Target="http://www.maygshop.net/goods.php?id=3330" TargetMode="External" /><Relationship Id="rId5" Type="http://schemas.openxmlformats.org/officeDocument/2006/relationships/hyperlink" Target="http://www.maygshop.net/goods.php?id=3890" TargetMode="External" /><Relationship Id="rId6" Type="http://schemas.openxmlformats.org/officeDocument/2006/relationships/hyperlink" Target="http://www.maygshop.net/goods.php?id=2095" TargetMode="External" /><Relationship Id="rId7" Type="http://schemas.openxmlformats.org/officeDocument/2006/relationships/hyperlink" Target="http://www.maygshop.net/goods.php?id=2094" TargetMode="External" /><Relationship Id="rId8" Type="http://schemas.openxmlformats.org/officeDocument/2006/relationships/hyperlink" Target="http://www.maygshop.net/goods.php?id=1856" TargetMode="External" /><Relationship Id="rId9" Type="http://schemas.openxmlformats.org/officeDocument/2006/relationships/hyperlink" Target="http://www.maygshop.net/goods.php?id=1859" TargetMode="External" /><Relationship Id="rId10" Type="http://schemas.openxmlformats.org/officeDocument/2006/relationships/hyperlink" Target="http://www.maygshop.net/goods.php?id=2611" TargetMode="External" /><Relationship Id="rId11" Type="http://schemas.openxmlformats.org/officeDocument/2006/relationships/hyperlink" Target="http://www.maygshop.net/goods.php?id=2611" TargetMode="External" /><Relationship Id="rId12" Type="http://schemas.openxmlformats.org/officeDocument/2006/relationships/hyperlink" Target="http://www.maygshop.net/goods.php?id=2411" TargetMode="External" /><Relationship Id="rId13" Type="http://schemas.openxmlformats.org/officeDocument/2006/relationships/hyperlink" Target="http://www.maygshop.net/goods.php?id=43" TargetMode="External" /><Relationship Id="rId14" Type="http://schemas.openxmlformats.org/officeDocument/2006/relationships/hyperlink" Target="http://www.maygshop.net/goods.php?id=43" TargetMode="External" /><Relationship Id="rId15" Type="http://schemas.openxmlformats.org/officeDocument/2006/relationships/hyperlink" Target="http://www.maygshop.net/goods.php?id=43" TargetMode="External" /><Relationship Id="rId16" Type="http://schemas.openxmlformats.org/officeDocument/2006/relationships/hyperlink" Target="http://www.maygshop.net/goods.php?id=336" TargetMode="External" /><Relationship Id="rId17" Type="http://schemas.openxmlformats.org/officeDocument/2006/relationships/hyperlink" Target="http://www.maygshop.net/goods.php?id=3205" TargetMode="External" /><Relationship Id="rId18" Type="http://schemas.openxmlformats.org/officeDocument/2006/relationships/hyperlink" Target="http://www.maygshop.net/goods.php?id=2701" TargetMode="External" /><Relationship Id="rId19" Type="http://schemas.openxmlformats.org/officeDocument/2006/relationships/hyperlink" Target="http://www.maygshop.net/goods.php?id=32" TargetMode="External" /><Relationship Id="rId20" Type="http://schemas.openxmlformats.org/officeDocument/2006/relationships/hyperlink" Target="http://www.maygshop.net/goods.php?id=1622" TargetMode="External" /><Relationship Id="rId21" Type="http://schemas.openxmlformats.org/officeDocument/2006/relationships/hyperlink" Target="http://www.maygshop.net/goods.php?id=555" TargetMode="External" /><Relationship Id="rId22" Type="http://schemas.openxmlformats.org/officeDocument/2006/relationships/hyperlink" Target="http://www.maygshop.net/goods.php?id=555" TargetMode="External" /><Relationship Id="rId23" Type="http://schemas.openxmlformats.org/officeDocument/2006/relationships/hyperlink" Target="http://www.maygshop.net/goods.php?id=555" TargetMode="External" /><Relationship Id="rId24" Type="http://schemas.openxmlformats.org/officeDocument/2006/relationships/hyperlink" Target="http://www.maygshop.net/goods.php?id=3851" TargetMode="External" /><Relationship Id="rId25" Type="http://schemas.openxmlformats.org/officeDocument/2006/relationships/hyperlink" Target="http://www.maygshop.net/goods.php?id=2788" TargetMode="External" /><Relationship Id="rId26" Type="http://schemas.openxmlformats.org/officeDocument/2006/relationships/hyperlink" Target="http://www.maygshop.net/goods.php?id=48" TargetMode="External" /><Relationship Id="rId27" Type="http://schemas.openxmlformats.org/officeDocument/2006/relationships/hyperlink" Target="http://www.maygshop.net/goods.php?id=32" TargetMode="External" /><Relationship Id="rId28" Type="http://schemas.openxmlformats.org/officeDocument/2006/relationships/hyperlink" Target="http://www.maygshop.net/goods.php?id=1799" TargetMode="External" /><Relationship Id="rId29" Type="http://schemas.openxmlformats.org/officeDocument/2006/relationships/hyperlink" Target="http://www.maygshop.net/goods.php?id=168" TargetMode="External" /><Relationship Id="rId30" Type="http://schemas.openxmlformats.org/officeDocument/2006/relationships/hyperlink" Target="http://www.maygshop.net/goods.php?id=3912" TargetMode="External" /><Relationship Id="rId31" Type="http://schemas.openxmlformats.org/officeDocument/2006/relationships/hyperlink" Target="http://www.maygshop.net/goods.php?id=1789" TargetMode="External" /><Relationship Id="rId32" Type="http://schemas.openxmlformats.org/officeDocument/2006/relationships/hyperlink" Target="http://www.maygshop.net/goods.php?id=2514" TargetMode="External" /><Relationship Id="rId33" Type="http://schemas.openxmlformats.org/officeDocument/2006/relationships/hyperlink" Target="http://www.maygshop.net/goods.php?id=2748" TargetMode="External" /><Relationship Id="rId34" Type="http://schemas.openxmlformats.org/officeDocument/2006/relationships/hyperlink" Target="http://www.maygshop.net/goods.php?id=90" TargetMode="External" /><Relationship Id="rId35" Type="http://schemas.openxmlformats.org/officeDocument/2006/relationships/hyperlink" Target="http://www.maygshop.net/goods.php?id=3029" TargetMode="External" /><Relationship Id="rId36" Type="http://schemas.openxmlformats.org/officeDocument/2006/relationships/hyperlink" Target="http://www.maygshop.net/goods.php?id=1596" TargetMode="External" /><Relationship Id="rId37" Type="http://schemas.openxmlformats.org/officeDocument/2006/relationships/hyperlink" Target="http://www.maygshop.net/goods.php?id=425" TargetMode="External" /><Relationship Id="rId38" Type="http://schemas.openxmlformats.org/officeDocument/2006/relationships/hyperlink" Target="http://www.maygshop.net/goods.php?id=3308" TargetMode="External" /><Relationship Id="rId39" Type="http://schemas.openxmlformats.org/officeDocument/2006/relationships/hyperlink" Target="http://www.maygshop.net/goods.php?id=3127" TargetMode="External" /><Relationship Id="rId40" Type="http://schemas.openxmlformats.org/officeDocument/2006/relationships/hyperlink" Target="http://www.maygshop.net/goods.php?id=510" TargetMode="External" /><Relationship Id="rId41" Type="http://schemas.openxmlformats.org/officeDocument/2006/relationships/hyperlink" Target="http://www.maygshop.net/goods.php?id=249" TargetMode="External" /><Relationship Id="rId42" Type="http://schemas.openxmlformats.org/officeDocument/2006/relationships/hyperlink" Target="http://www.maygshop.net/goods.php?id=2365" TargetMode="External" /><Relationship Id="rId43" Type="http://schemas.openxmlformats.org/officeDocument/2006/relationships/hyperlink" Target="http://www.maygshop.net/goods.php?id=1796" TargetMode="External" /><Relationship Id="rId44" Type="http://schemas.openxmlformats.org/officeDocument/2006/relationships/hyperlink" Target="http://www.maygshop.net/goods.php?id=1342" TargetMode="External" /><Relationship Id="rId45" Type="http://schemas.openxmlformats.org/officeDocument/2006/relationships/hyperlink" Target="http://www.maygshop.net/goods.php?id=307" TargetMode="External" /><Relationship Id="rId46" Type="http://schemas.openxmlformats.org/officeDocument/2006/relationships/hyperlink" Target="http://www.maygshop.net/goods.php?id=90" TargetMode="External" /><Relationship Id="rId47" Type="http://schemas.openxmlformats.org/officeDocument/2006/relationships/hyperlink" Target="http://www.maygshop.net/goods.php?id=140" TargetMode="External" /><Relationship Id="rId48" Type="http://schemas.openxmlformats.org/officeDocument/2006/relationships/hyperlink" Target="http://www.maygshop.net/goods.php?id=91" TargetMode="External" /><Relationship Id="rId49" Type="http://schemas.openxmlformats.org/officeDocument/2006/relationships/hyperlink" Target="http://www.maygshop.net/goods.php?id=362" TargetMode="External" /><Relationship Id="rId50" Type="http://schemas.openxmlformats.org/officeDocument/2006/relationships/hyperlink" Target="http://www.maygshop.net/goods.php?id=2991" TargetMode="External" /><Relationship Id="rId51" Type="http://schemas.openxmlformats.org/officeDocument/2006/relationships/hyperlink" Target="http://www.maygshop.net/goods.php?id=2611" TargetMode="External" /><Relationship Id="rId52" Type="http://schemas.openxmlformats.org/officeDocument/2006/relationships/hyperlink" Target="http://www.maygshop.net/goods.php?id=3890" TargetMode="External" /><Relationship Id="rId53" Type="http://schemas.openxmlformats.org/officeDocument/2006/relationships/hyperlink" Target="http://www.maygshop.net/goods.php?id=2757" TargetMode="External" /><Relationship Id="rId54" Type="http://schemas.openxmlformats.org/officeDocument/2006/relationships/hyperlink" Target="http://www.maygshop.net/goods.php?id=3044" TargetMode="External" /><Relationship Id="rId55" Type="http://schemas.openxmlformats.org/officeDocument/2006/relationships/hyperlink" Target="http://www.maygshop.net/goods.php?id=3197" TargetMode="External" /><Relationship Id="rId56" Type="http://schemas.openxmlformats.org/officeDocument/2006/relationships/hyperlink" Target="http://www.maygshop.net/goods.php?id=3806" TargetMode="External" /><Relationship Id="rId57" Type="http://schemas.openxmlformats.org/officeDocument/2006/relationships/hyperlink" Target="http://www.maygshop.net/goods.php?id=2991" TargetMode="External" /><Relationship Id="rId58" Type="http://schemas.openxmlformats.org/officeDocument/2006/relationships/hyperlink" Target="http://www.maygshop.net/goods.php?id=204" TargetMode="External" /><Relationship Id="rId59" Type="http://schemas.openxmlformats.org/officeDocument/2006/relationships/hyperlink" Target="http://www.maygshop.net/goods.php?id=291" TargetMode="External" /><Relationship Id="rId60" Type="http://schemas.openxmlformats.org/officeDocument/2006/relationships/hyperlink" Target="http://www.maygshop.net/goods.php?id=1596" TargetMode="External" /><Relationship Id="rId61" Type="http://schemas.openxmlformats.org/officeDocument/2006/relationships/hyperlink" Target="http://www.maygshop.net/goods.php?id=3105" TargetMode="External" /><Relationship Id="rId62" Type="http://schemas.openxmlformats.org/officeDocument/2006/relationships/hyperlink" Target="http://www.maygshop.net/goods.php?id=2946" TargetMode="External" /><Relationship Id="rId63" Type="http://schemas.openxmlformats.org/officeDocument/2006/relationships/hyperlink" Target="http://www.maygshop.net/goods.php?id=1852" TargetMode="External" /><Relationship Id="rId64" Type="http://schemas.openxmlformats.org/officeDocument/2006/relationships/hyperlink" Target="http://www.maygshop.net/goods.php?id=2611" TargetMode="External" /><Relationship Id="rId65" Type="http://schemas.openxmlformats.org/officeDocument/2006/relationships/hyperlink" Target="http://www.maygshop.net/goods.php?id=3682" TargetMode="External" /><Relationship Id="rId66" Type="http://schemas.openxmlformats.org/officeDocument/2006/relationships/hyperlink" Target="http://www.maygshop.net/goods.php?id=3683" TargetMode="External" /><Relationship Id="rId67" Type="http://schemas.openxmlformats.org/officeDocument/2006/relationships/hyperlink" Target="http://www.maygshop.net/goods.php?id=1501" TargetMode="External" /><Relationship Id="rId68" Type="http://schemas.openxmlformats.org/officeDocument/2006/relationships/hyperlink" Target="http://www.maygshop.net/goods.php?id=1497" TargetMode="External" /><Relationship Id="rId69" Type="http://schemas.openxmlformats.org/officeDocument/2006/relationships/hyperlink" Target="http://www.maygshop.net/goods.php?id=1498" TargetMode="External" /><Relationship Id="rId70" Type="http://schemas.openxmlformats.org/officeDocument/2006/relationships/hyperlink" Target="http://www.maygshop.net/goods.php?id=533" TargetMode="External" /><Relationship Id="rId71" Type="http://schemas.openxmlformats.org/officeDocument/2006/relationships/hyperlink" Target="http://www.maygshop.net/goods.php?id=154" TargetMode="External" /><Relationship Id="rId72" Type="http://schemas.openxmlformats.org/officeDocument/2006/relationships/hyperlink" Target="http://www.maygshop.net/goods.php?id=3105" TargetMode="External" /><Relationship Id="rId73" Type="http://schemas.openxmlformats.org/officeDocument/2006/relationships/hyperlink" Target="http://www.maygshop.net/goods.php?id=2597" TargetMode="External" /><Relationship Id="rId74" Type="http://schemas.openxmlformats.org/officeDocument/2006/relationships/hyperlink" Target="http://www.maygshop.net/goods.php?id=3028" TargetMode="External" /><Relationship Id="rId75" Type="http://schemas.openxmlformats.org/officeDocument/2006/relationships/hyperlink" Target="http://www.maygshop.net/goods.php?id=135" TargetMode="External" /><Relationship Id="rId76" Type="http://schemas.openxmlformats.org/officeDocument/2006/relationships/hyperlink" Target="http://www.maygshop.net/goods.php?id=102" TargetMode="External" /><Relationship Id="rId77" Type="http://schemas.openxmlformats.org/officeDocument/2006/relationships/hyperlink" Target="http://www.maygshop.net/goods.php?id=2047" TargetMode="External" /><Relationship Id="rId78" Type="http://schemas.openxmlformats.org/officeDocument/2006/relationships/hyperlink" Target="http://www.maygshop.net/goods.php?id=426" TargetMode="External" /><Relationship Id="rId79" Type="http://schemas.openxmlformats.org/officeDocument/2006/relationships/hyperlink" Target="http://www.maygshop.net/goods.php?id=730" TargetMode="External" /><Relationship Id="rId80" Type="http://schemas.openxmlformats.org/officeDocument/2006/relationships/hyperlink" Target="http://www.maygshop.net/goods.php?id=1596" TargetMode="External" /><Relationship Id="rId81" Type="http://schemas.openxmlformats.org/officeDocument/2006/relationships/hyperlink" Target="http://www.maygshop.net/goods.php?id=1595" TargetMode="External" /><Relationship Id="rId82" Type="http://schemas.openxmlformats.org/officeDocument/2006/relationships/hyperlink" Target="http://www.maygshop.net/goods.php?id=390" TargetMode="External" /><Relationship Id="rId83" Type="http://schemas.openxmlformats.org/officeDocument/2006/relationships/hyperlink" Target="http://www.maygshop.net/goods.php?id=2985" TargetMode="External" /><Relationship Id="rId84" Type="http://schemas.openxmlformats.org/officeDocument/2006/relationships/hyperlink" Target="http://www.maygshop.net/goods.php?id=2991" TargetMode="External" /><Relationship Id="rId85" Type="http://schemas.openxmlformats.org/officeDocument/2006/relationships/hyperlink" Target="http://www.maygshop.net/goods.php?id=3018" TargetMode="External" /><Relationship Id="rId86" Type="http://schemas.openxmlformats.org/officeDocument/2006/relationships/hyperlink" Target="http://www.maygshop.net/goods.php?id=904" TargetMode="External" /><Relationship Id="rId87" Type="http://schemas.openxmlformats.org/officeDocument/2006/relationships/hyperlink" Target="http://www.maygshop.net/goods.php?id=533" TargetMode="External" /><Relationship Id="rId88" Type="http://schemas.openxmlformats.org/officeDocument/2006/relationships/hyperlink" Target="http://www.maygshop.net/goods.php?id=321" TargetMode="External" /><Relationship Id="rId89" Type="http://schemas.openxmlformats.org/officeDocument/2006/relationships/hyperlink" Target="http://www.maygshop.net/goods.php?id=555" TargetMode="External" /><Relationship Id="rId90" Type="http://schemas.openxmlformats.org/officeDocument/2006/relationships/hyperlink" Target="http://www.maygshop.net/goods.php?id=1596" TargetMode="External" /><Relationship Id="rId91" Type="http://schemas.openxmlformats.org/officeDocument/2006/relationships/hyperlink" Target="http://www.maygshop.net/goods.php?id=1146" TargetMode="External" /><Relationship Id="rId92" Type="http://schemas.openxmlformats.org/officeDocument/2006/relationships/hyperlink" Target="http://www.maygshop.net/goods.php?id=3240" TargetMode="External" /><Relationship Id="rId93" Type="http://schemas.openxmlformats.org/officeDocument/2006/relationships/hyperlink" Target="http://www.maygshop.net/goods.php?id=3246" TargetMode="External" /><Relationship Id="rId94" Type="http://schemas.openxmlformats.org/officeDocument/2006/relationships/hyperlink" Target="http://www.maygshop.net/goods.php?id=3241" TargetMode="External" /><Relationship Id="rId95" Type="http://schemas.openxmlformats.org/officeDocument/2006/relationships/hyperlink" Target="http://www.maygshop.net/goods.php?id=2748" TargetMode="External" /><Relationship Id="rId96" Type="http://schemas.openxmlformats.org/officeDocument/2006/relationships/hyperlink" Target="http://www.maygshop.net/goods.php?id=3795" TargetMode="External" /><Relationship Id="rId97" Type="http://schemas.openxmlformats.org/officeDocument/2006/relationships/hyperlink" Target="http://www.maygshop.net/goods.php?id=3554" TargetMode="External" /><Relationship Id="rId98" Type="http://schemas.openxmlformats.org/officeDocument/2006/relationships/hyperlink" Target="http://www.maygshop.net/goods.php?id=2908" TargetMode="External" /><Relationship Id="rId99" Type="http://schemas.openxmlformats.org/officeDocument/2006/relationships/hyperlink" Target="http://www.maygshop.net/goods.php?id=1916" TargetMode="External" /><Relationship Id="rId100" Type="http://schemas.openxmlformats.org/officeDocument/2006/relationships/hyperlink" Target="http://www.maygshop.net/goods.php?id=2971" TargetMode="External" /><Relationship Id="rId101" Type="http://schemas.openxmlformats.org/officeDocument/2006/relationships/hyperlink" Target="http://www.maygshop.net/goods.php?id=3827" TargetMode="External" /><Relationship Id="rId102" Type="http://schemas.openxmlformats.org/officeDocument/2006/relationships/hyperlink" Target="http://www.maygshop.net/goods.php?id=3912" TargetMode="External" /><Relationship Id="rId103" Type="http://schemas.openxmlformats.org/officeDocument/2006/relationships/hyperlink" Target="http://www.maygshop.net/goods.php?id=2625" TargetMode="External" /><Relationship Id="rId104" Type="http://schemas.openxmlformats.org/officeDocument/2006/relationships/hyperlink" Target="http://www.maygshop.net/goods.php?id=2629" TargetMode="External" /><Relationship Id="rId105" Type="http://schemas.openxmlformats.org/officeDocument/2006/relationships/hyperlink" Target="http://www.maygshop.net/goods.php?id=643" TargetMode="External" /><Relationship Id="rId106" Type="http://schemas.openxmlformats.org/officeDocument/2006/relationships/hyperlink" Target="http://www.maygshop.net/goods.php?id=1917" TargetMode="External" /><Relationship Id="rId107" Type="http://schemas.openxmlformats.org/officeDocument/2006/relationships/hyperlink" Target="http://www.maygshop.net/goods.php?id=3815" TargetMode="External" /><Relationship Id="rId108" Type="http://schemas.openxmlformats.org/officeDocument/2006/relationships/hyperlink" Target="http://www.maygshop.net/goods.php?id=3105" TargetMode="External" /><Relationship Id="rId109" Type="http://schemas.openxmlformats.org/officeDocument/2006/relationships/hyperlink" Target="http://www.maygshop.net/goods.php?id=3105" TargetMode="External" /><Relationship Id="rId110" Type="http://schemas.openxmlformats.org/officeDocument/2006/relationships/hyperlink" Target="http://www.maygshop.net/goods.php?id=3105" TargetMode="External" /><Relationship Id="rId111" Type="http://schemas.openxmlformats.org/officeDocument/2006/relationships/hyperlink" Target="http://www.maygshop.net/goods.php?id=2876" TargetMode="External" /><Relationship Id="rId112" Type="http://schemas.openxmlformats.org/officeDocument/2006/relationships/hyperlink" Target="http://www.maygshop.net/goods.php?id=368" TargetMode="External" /><Relationship Id="rId113" Type="http://schemas.openxmlformats.org/officeDocument/2006/relationships/hyperlink" Target="http://www.maygshop.net/goods.php?id=391" TargetMode="External" /><Relationship Id="rId114" Type="http://schemas.openxmlformats.org/officeDocument/2006/relationships/hyperlink" Target="http://www.maygshop.net/goods.php?id=391" TargetMode="External" /><Relationship Id="rId115" Type="http://schemas.openxmlformats.org/officeDocument/2006/relationships/hyperlink" Target="http://www.maygshop.net/goods.php?id=391" TargetMode="External" /><Relationship Id="rId116" Type="http://schemas.openxmlformats.org/officeDocument/2006/relationships/hyperlink" Target="http://www.maygshop.net/goods.php?id=391" TargetMode="External" /><Relationship Id="rId117" Type="http://schemas.openxmlformats.org/officeDocument/2006/relationships/hyperlink" Target="http://www.maygshop.net/goods.php?id=1799" TargetMode="External" /><Relationship Id="rId118" Type="http://schemas.openxmlformats.org/officeDocument/2006/relationships/hyperlink" Target="http://www.maygshop.net/goods.php?id=388" TargetMode="External" /><Relationship Id="rId119" Type="http://schemas.openxmlformats.org/officeDocument/2006/relationships/hyperlink" Target="http://www.maygshop.net/goods.php?id=1596" TargetMode="External" /><Relationship Id="rId120" Type="http://schemas.openxmlformats.org/officeDocument/2006/relationships/hyperlink" Target="http://www.maygshop.net/goods.php?id=3890" TargetMode="External" /><Relationship Id="rId121" Type="http://schemas.openxmlformats.org/officeDocument/2006/relationships/hyperlink" Target="http://www.maygshop.net/goods.php?id=3162" TargetMode="External" /><Relationship Id="rId122" Type="http://schemas.openxmlformats.org/officeDocument/2006/relationships/hyperlink" Target="http://www.maygshop.net/goods.php?id=174" TargetMode="External" /><Relationship Id="rId123" Type="http://schemas.openxmlformats.org/officeDocument/2006/relationships/hyperlink" Target="http://www.maygshop.net/goods.php?id=300" TargetMode="External" /><Relationship Id="rId124" Type="http://schemas.openxmlformats.org/officeDocument/2006/relationships/hyperlink" Target="http://www.maygshop.net/goods.php?id=2611" TargetMode="External" /><Relationship Id="rId125" Type="http://schemas.openxmlformats.org/officeDocument/2006/relationships/hyperlink" Target="http://www.maygshop.net/goods.php?id=2883" TargetMode="External" /><Relationship Id="rId126" Type="http://schemas.openxmlformats.org/officeDocument/2006/relationships/hyperlink" Target="http://www.maygshop.net/goods.php?id=3111" TargetMode="External" /><Relationship Id="rId127" Type="http://schemas.openxmlformats.org/officeDocument/2006/relationships/hyperlink" Target="http://www.maygshop.net/goods.php?id=3350" TargetMode="External" /><Relationship Id="rId128" Type="http://schemas.openxmlformats.org/officeDocument/2006/relationships/hyperlink" Target="http://www.maygshop.net/goods.php?id=3018" TargetMode="External" /><Relationship Id="rId129" Type="http://schemas.openxmlformats.org/officeDocument/2006/relationships/hyperlink" Target="http://www.maygshop.net/goods.php?id=3760" TargetMode="External" /><Relationship Id="rId130" Type="http://schemas.openxmlformats.org/officeDocument/2006/relationships/hyperlink" Target="http://www.maygshop.net/goods.php?id=3717" TargetMode="External" /><Relationship Id="rId131" Type="http://schemas.openxmlformats.org/officeDocument/2006/relationships/hyperlink" Target="http://www.maygshop.net/goods.php?id=2109" TargetMode="External" /><Relationship Id="rId132" Type="http://schemas.openxmlformats.org/officeDocument/2006/relationships/hyperlink" Target="http://www.maygshop.net/goods.php?id=642" TargetMode="External" /><Relationship Id="rId133" Type="http://schemas.openxmlformats.org/officeDocument/2006/relationships/hyperlink" Target="http://www.maygshop.net/goods.php?id=1393" TargetMode="External" /><Relationship Id="rId134" Type="http://schemas.openxmlformats.org/officeDocument/2006/relationships/hyperlink" Target="http://www.maygshop.net/goods.php?id=1206" TargetMode="External" /><Relationship Id="rId135" Type="http://schemas.openxmlformats.org/officeDocument/2006/relationships/hyperlink" Target="http://www.maygshop.net/goods.php?id=829" TargetMode="External" /><Relationship Id="rId136" Type="http://schemas.openxmlformats.org/officeDocument/2006/relationships/hyperlink" Target="http://www.maygshop.net/goods.php?id=3327" TargetMode="External" /><Relationship Id="rId137" Type="http://schemas.openxmlformats.org/officeDocument/2006/relationships/hyperlink" Target="http://www.maygshop.net/goods.php?id=3439" TargetMode="External" /><Relationship Id="rId138" Type="http://schemas.openxmlformats.org/officeDocument/2006/relationships/hyperlink" Target="http://www.maygshop.net/goods.php?id=61" TargetMode="External" /><Relationship Id="rId139" Type="http://schemas.openxmlformats.org/officeDocument/2006/relationships/hyperlink" Target="mailto:&#1051;&#1072;&#1087;&#1082;@" TargetMode="External" /><Relationship Id="rId140" Type="http://schemas.openxmlformats.org/officeDocument/2006/relationships/hyperlink" Target="http://www.maygshop.net/goods.php?id=3656" TargetMode="External" /><Relationship Id="rId141" Type="http://schemas.openxmlformats.org/officeDocument/2006/relationships/hyperlink" Target="http://www.maygshop.net/goods.php?id=2478" TargetMode="External" /><Relationship Id="rId142" Type="http://schemas.openxmlformats.org/officeDocument/2006/relationships/hyperlink" Target="http://www.maygshop.net/goods.php?id=2478" TargetMode="External" /><Relationship Id="rId143" Type="http://schemas.openxmlformats.org/officeDocument/2006/relationships/hyperlink" Target="http://www.maygshop.net/goods.php?id=1913" TargetMode="External" /><Relationship Id="rId144" Type="http://schemas.openxmlformats.org/officeDocument/2006/relationships/hyperlink" Target="http://www.maygshop.net/goods.php?id=1369" TargetMode="External" /><Relationship Id="rId145" Type="http://schemas.openxmlformats.org/officeDocument/2006/relationships/hyperlink" Target="http://www.maygshop.net/goods.php?id=2883" TargetMode="External" /><Relationship Id="rId146" Type="http://schemas.openxmlformats.org/officeDocument/2006/relationships/hyperlink" Target="http://www.maygshop.net/goods.php?id=2883" TargetMode="External" /><Relationship Id="rId147" Type="http://schemas.openxmlformats.org/officeDocument/2006/relationships/hyperlink" Target="http://www.maygshop.net/goods.php?id=3801" TargetMode="External" /><Relationship Id="rId148" Type="http://schemas.openxmlformats.org/officeDocument/2006/relationships/hyperlink" Target="http://www.maygshop.net/goods.php?id=3879" TargetMode="External" /><Relationship Id="rId149" Type="http://schemas.openxmlformats.org/officeDocument/2006/relationships/hyperlink" Target="http://www.maygshop.net/goods.php?id=477" TargetMode="External" /><Relationship Id="rId150" Type="http://schemas.openxmlformats.org/officeDocument/2006/relationships/hyperlink" Target="http://www.maygshop.net/goods.php?id=3349" TargetMode="External" /><Relationship Id="rId151" Type="http://schemas.openxmlformats.org/officeDocument/2006/relationships/hyperlink" Target="http://www.maygshop.net/goods.php?id=3874" TargetMode="External" /><Relationship Id="rId152" Type="http://schemas.openxmlformats.org/officeDocument/2006/relationships/hyperlink" Target="http://www.maygshop.net/goods.php?id=3652" TargetMode="External" /><Relationship Id="rId153" Type="http://schemas.openxmlformats.org/officeDocument/2006/relationships/hyperlink" Target="http://www.maygshop.net/goods.php?id=2478" TargetMode="External" /><Relationship Id="rId154" Type="http://schemas.openxmlformats.org/officeDocument/2006/relationships/hyperlink" Target="http://www.maygshop.net/goods.php?id=3776" TargetMode="External" /><Relationship Id="rId155" Type="http://schemas.openxmlformats.org/officeDocument/2006/relationships/hyperlink" Target="http://www.maygshop.net/goods.php?id=2478" TargetMode="External" /><Relationship Id="rId156" Type="http://schemas.openxmlformats.org/officeDocument/2006/relationships/hyperlink" Target="http://www.maygshop.net/goods.php?id=333" TargetMode="External" /><Relationship Id="rId157" Type="http://schemas.openxmlformats.org/officeDocument/2006/relationships/hyperlink" Target="http://www.maygshop.net/goods.php?id=3797" TargetMode="External" /><Relationship Id="rId158" Type="http://schemas.openxmlformats.org/officeDocument/2006/relationships/hyperlink" Target="http://www.maygshop.net/goods.php?id=2969" TargetMode="External" /><Relationship Id="rId159" Type="http://schemas.openxmlformats.org/officeDocument/2006/relationships/hyperlink" Target="http://www.maygshop.net/goods.php?id=324" TargetMode="External" /><Relationship Id="rId160" Type="http://schemas.openxmlformats.org/officeDocument/2006/relationships/hyperlink" Target="http://www.maygshop.net/goods.php?id=479" TargetMode="External" /><Relationship Id="rId161" Type="http://schemas.openxmlformats.org/officeDocument/2006/relationships/hyperlink" Target="http://www.maygshop.net/goods.php?id=477" TargetMode="External" /><Relationship Id="rId162" Type="http://schemas.openxmlformats.org/officeDocument/2006/relationships/hyperlink" Target="http://www.maygshop.net/goods.php?id=2611" TargetMode="External" /><Relationship Id="rId163" Type="http://schemas.openxmlformats.org/officeDocument/2006/relationships/hyperlink" Target="http://www.maygshop.net/goods.php?id=3929" TargetMode="External" /><Relationship Id="rId164" Type="http://schemas.openxmlformats.org/officeDocument/2006/relationships/hyperlink" Target="http://www.maygshop.net/goods.php?id=3105" TargetMode="External" /><Relationship Id="rId165" Type="http://schemas.openxmlformats.org/officeDocument/2006/relationships/hyperlink" Target="http://www.maygshop.net/goods.php?id=1934" TargetMode="External" /><Relationship Id="rId166" Type="http://schemas.openxmlformats.org/officeDocument/2006/relationships/hyperlink" Target="http://www.maygshop.net/goods.php?id=1393" TargetMode="External" /><Relationship Id="rId167" Type="http://schemas.openxmlformats.org/officeDocument/2006/relationships/hyperlink" Target="http://www.maygshop.net/goods.php?id=1393" TargetMode="External" /><Relationship Id="rId168" Type="http://schemas.openxmlformats.org/officeDocument/2006/relationships/hyperlink" Target="http://www.maygshop.net/goods.php?id=1369" TargetMode="External" /><Relationship Id="rId169" Type="http://schemas.openxmlformats.org/officeDocument/2006/relationships/hyperlink" Target="http://www.maygshop.net/goods.php?id=642" TargetMode="External" /><Relationship Id="rId170" Type="http://schemas.openxmlformats.org/officeDocument/2006/relationships/hyperlink" Target="http://www.maygshop.net/goods.php?id=2381" TargetMode="External" /><Relationship Id="rId171" Type="http://schemas.openxmlformats.org/officeDocument/2006/relationships/hyperlink" Target="http://www.maygshop.net/goods.php?id=426" TargetMode="External" /><Relationship Id="rId172" Type="http://schemas.openxmlformats.org/officeDocument/2006/relationships/hyperlink" Target="http://www.maygshop.net/goods.php?id=1085" TargetMode="External" /><Relationship Id="rId173" Type="http://schemas.openxmlformats.org/officeDocument/2006/relationships/hyperlink" Target="http://www.maygshop.net/goods.php?id=3127" TargetMode="External" /><Relationship Id="rId174" Type="http://schemas.openxmlformats.org/officeDocument/2006/relationships/hyperlink" Target="http://www.maygshop.net/goods.php?id=3554" TargetMode="External" /><Relationship Id="rId175" Type="http://schemas.openxmlformats.org/officeDocument/2006/relationships/hyperlink" Target="http://www.maygshop.net/goods.php?id=3347" TargetMode="External" /><Relationship Id="rId176" Type="http://schemas.openxmlformats.org/officeDocument/2006/relationships/hyperlink" Target="http://www.maygshop.net/goods.php?id=1538" TargetMode="External" /><Relationship Id="rId177" Type="http://schemas.openxmlformats.org/officeDocument/2006/relationships/hyperlink" Target="http://www.maygshop.net/goods.php?id=2788" TargetMode="External" /><Relationship Id="rId178" Type="http://schemas.openxmlformats.org/officeDocument/2006/relationships/hyperlink" Target="http://www.maygshop.net/goods.php?id=3832" TargetMode="External" /><Relationship Id="rId179" Type="http://schemas.openxmlformats.org/officeDocument/2006/relationships/hyperlink" Target="http://www.maygshop.net/goods.php?id=3105" TargetMode="External" /><Relationship Id="rId180" Type="http://schemas.openxmlformats.org/officeDocument/2006/relationships/hyperlink" Target="http://www.maygshop.net/goods-1833-2879-Hello+Kitty+3D+USB+Optical+Mouse+KT-0057.html" TargetMode="External" /><Relationship Id="rId181" Type="http://schemas.openxmlformats.org/officeDocument/2006/relationships/hyperlink" Target="http://www.maygshop.net/goods.php?id=321" TargetMode="External" /><Relationship Id="rId182" Type="http://schemas.openxmlformats.org/officeDocument/2006/relationships/hyperlink" Target="http://www.maygshop.net/goods.php?id=2883" TargetMode="External" /><Relationship Id="rId183" Type="http://schemas.openxmlformats.org/officeDocument/2006/relationships/hyperlink" Target="http://www.maygshop.net/goods.php?id=1934" TargetMode="External" /><Relationship Id="rId184" Type="http://schemas.openxmlformats.org/officeDocument/2006/relationships/hyperlink" Target="http://www.maygshop.net/goods.php?id=1934" TargetMode="External" /><Relationship Id="rId185" Type="http://schemas.openxmlformats.org/officeDocument/2006/relationships/hyperlink" Target="http://www.maygshop.net/goods.php?id=321" TargetMode="External" /><Relationship Id="rId186" Type="http://schemas.openxmlformats.org/officeDocument/2006/relationships/hyperlink" Target="http://www.maygshop.net/goods.php?id=1799" TargetMode="External" /><Relationship Id="rId187" Type="http://schemas.openxmlformats.org/officeDocument/2006/relationships/hyperlink" Target="http://www.maygshop.net/goods.php?id=321" TargetMode="External" /><Relationship Id="rId188" Type="http://schemas.openxmlformats.org/officeDocument/2006/relationships/hyperlink" Target="http://www.maygshop.net/goods-3692-3985B-Charmmy+Kitty+Hair+Ornaments+Gold.html" TargetMode="External" /><Relationship Id="rId189" Type="http://schemas.openxmlformats.org/officeDocument/2006/relationships/hyperlink" Target="http://www.maygshop.net/goods-3691-3985A-Charmmy+Kitty+Hair+Ornaments+Silver.html" TargetMode="External" /><Relationship Id="rId190" Type="http://schemas.openxmlformats.org/officeDocument/2006/relationships/hyperlink" Target="http://www.maygshop.net/goods.php?id=3827" TargetMode="External" /><Relationship Id="rId191" Type="http://schemas.openxmlformats.org/officeDocument/2006/relationships/hyperlink" Target="http://www.maygshop.net/goods.php?id=2629" TargetMode="External" /><Relationship Id="rId192" Type="http://schemas.openxmlformats.org/officeDocument/2006/relationships/hyperlink" Target="http://www.maygshop.net/goods.php?id=613" TargetMode="External" /><Relationship Id="rId193" Type="http://schemas.openxmlformats.org/officeDocument/2006/relationships/hyperlink" Target="http://www.maygshop.net/goods.php?id=3654" TargetMode="External" /><Relationship Id="rId194" Type="http://schemas.openxmlformats.org/officeDocument/2006/relationships/hyperlink" Target="http://www.maygshop.net/goods.php?id=67" TargetMode="External" /><Relationship Id="rId195" Type="http://schemas.openxmlformats.org/officeDocument/2006/relationships/hyperlink" Target="http://www.maygshop.net/goods.php?id=2478" TargetMode="External" /><Relationship Id="rId196" Type="http://schemas.openxmlformats.org/officeDocument/2006/relationships/hyperlink" Target="http://www.maygshop.net/goods.php?id=3030" TargetMode="External" /><Relationship Id="rId197" Type="http://schemas.openxmlformats.org/officeDocument/2006/relationships/hyperlink" Target="http://www.maygshop.net/goods.php?id=533" TargetMode="External" /><Relationship Id="rId198" Type="http://schemas.openxmlformats.org/officeDocument/2006/relationships/hyperlink" Target="http://www.maygshop.net/goods.php?id=3337" TargetMode="External" /><Relationship Id="rId199" Type="http://schemas.openxmlformats.org/officeDocument/2006/relationships/hyperlink" Target="http://www.maygshop.net/goods.php?id=3327" TargetMode="External" /><Relationship Id="rId200" Type="http://schemas.openxmlformats.org/officeDocument/2006/relationships/hyperlink" Target="http://www.maygshop.net/goods.php?id=2094" TargetMode="External" /><Relationship Id="rId201" Type="http://schemas.openxmlformats.org/officeDocument/2006/relationships/hyperlink" Target="http://www.maygshop.net/goods.php?id=502" TargetMode="External" /><Relationship Id="rId202" Type="http://schemas.openxmlformats.org/officeDocument/2006/relationships/hyperlink" Target="http://www.maygshop.net/goods.php?id=3422" TargetMode="External" /><Relationship Id="rId203" Type="http://schemas.openxmlformats.org/officeDocument/2006/relationships/hyperlink" Target="http://www.maygshop.net/goods.php?id=617" TargetMode="External" /><Relationship Id="rId204" Type="http://schemas.openxmlformats.org/officeDocument/2006/relationships/hyperlink" Target="http://www.maygshop.net/goods.php?id=3682" TargetMode="External" /><Relationship Id="rId205" Type="http://schemas.openxmlformats.org/officeDocument/2006/relationships/hyperlink" Target="http://www.maygshop.net/goods.php?id=204" TargetMode="External" /><Relationship Id="rId206" Type="http://schemas.openxmlformats.org/officeDocument/2006/relationships/hyperlink" Target="http://www.maygshop.net/goods.php?id=174" TargetMode="External" /><Relationship Id="rId207" Type="http://schemas.openxmlformats.org/officeDocument/2006/relationships/hyperlink" Target="http://www.maygshop.net/goods.php?id=307" TargetMode="External" /><Relationship Id="rId208" Type="http://schemas.openxmlformats.org/officeDocument/2006/relationships/hyperlink" Target="http://www.maygshop.net/goods.php?id=2759" TargetMode="External" /><Relationship Id="rId209" Type="http://schemas.openxmlformats.org/officeDocument/2006/relationships/hyperlink" Target="http://www.maygshop.net/goods.php?id=97" TargetMode="External" /><Relationship Id="rId210" Type="http://schemas.openxmlformats.org/officeDocument/2006/relationships/hyperlink" Target="http://www.maygshop.net/goods.php?id=67" TargetMode="External" /><Relationship Id="rId211" Type="http://schemas.openxmlformats.org/officeDocument/2006/relationships/hyperlink" Target="http://www.maygshop.net/goods.php?id=52" TargetMode="External" /><Relationship Id="rId212" Type="http://schemas.openxmlformats.org/officeDocument/2006/relationships/hyperlink" Target="http://www.maygshop.net/goods.php?id=2051" TargetMode="External" /><Relationship Id="rId213" Type="http://schemas.openxmlformats.org/officeDocument/2006/relationships/hyperlink" Target="http://www.maygshop.net/goods.php?id=386" TargetMode="External" /><Relationship Id="rId214" Type="http://schemas.openxmlformats.org/officeDocument/2006/relationships/hyperlink" Target="http://www.maygshop.net/goods-806-2100B-Winnie+the+Pool+Hand+Towel+with+Box.html" TargetMode="External" /><Relationship Id="rId215" Type="http://schemas.openxmlformats.org/officeDocument/2006/relationships/hyperlink" Target="http://www.maygshop.net/goods.php?id=617" TargetMode="External" /><Relationship Id="rId216" Type="http://schemas.openxmlformats.org/officeDocument/2006/relationships/hyperlink" Target="http://www.maygshop.net/goods.php?id=2788" TargetMode="External" /><Relationship Id="rId217" Type="http://schemas.openxmlformats.org/officeDocument/2006/relationships/hyperlink" Target="http://www.maygshop.net/goods.php?id=292" TargetMode="External" /><Relationship Id="rId218" Type="http://schemas.openxmlformats.org/officeDocument/2006/relationships/hyperlink" Target="http://www.maygshop.net/goods.php?id=510" TargetMode="External" /><Relationship Id="rId219" Type="http://schemas.openxmlformats.org/officeDocument/2006/relationships/hyperlink" Target="http://www.maygshop.net/goods.php?id=333" TargetMode="External" /><Relationship Id="rId220" Type="http://schemas.openxmlformats.org/officeDocument/2006/relationships/hyperlink" Target="http://www.maygshop.net/goods.php?id=1220" TargetMode="External" /><Relationship Id="rId221" Type="http://schemas.openxmlformats.org/officeDocument/2006/relationships/hyperlink" Target="http://www.maygshop.net/goods.php?id=1859" TargetMode="External" /><Relationship Id="rId222" Type="http://schemas.openxmlformats.org/officeDocument/2006/relationships/hyperlink" Target="http://www.maygshop.net/goods.php?id=3112" TargetMode="External" /><Relationship Id="rId223" Type="http://schemas.openxmlformats.org/officeDocument/2006/relationships/hyperlink" Target="http://www.maygshop.net/goods.php?id=2100" TargetMode="External" /><Relationship Id="rId224" Type="http://schemas.openxmlformats.org/officeDocument/2006/relationships/hyperlink" Target="http://www.maygshop.net/goods.php?id=2170" TargetMode="External" /><Relationship Id="rId225" Type="http://schemas.openxmlformats.org/officeDocument/2006/relationships/hyperlink" Target="http://www.maygshop.net/goods.php?id=1069" TargetMode="External" /><Relationship Id="rId226" Type="http://schemas.openxmlformats.org/officeDocument/2006/relationships/hyperlink" Target="http://www.maygshop.net/goods.php?id=479" TargetMode="External" /><Relationship Id="rId227" Type="http://schemas.openxmlformats.org/officeDocument/2006/relationships/hyperlink" Target="http://www.maygshop.net/goods.php?id=384" TargetMode="External" /><Relationship Id="rId228" Type="http://schemas.openxmlformats.org/officeDocument/2006/relationships/hyperlink" Target="http://www.maygshop.net/goods-1850-2889-Hello+Kitty+Scissors+Pink.html" TargetMode="External" /><Relationship Id="rId229" Type="http://schemas.openxmlformats.org/officeDocument/2006/relationships/hyperlink" Target="http://www.maygshop.net/goods.php?id=91" TargetMode="External" /><Relationship Id="rId230" Type="http://schemas.openxmlformats.org/officeDocument/2006/relationships/hyperlink" Target="http://www.maygshop.net/goods.php?id=1040" TargetMode="External" /><Relationship Id="rId2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0"/>
  <sheetViews>
    <sheetView tabSelected="1" zoomScalePageLayoutView="0" workbookViewId="0" topLeftCell="A1">
      <pane ySplit="1" topLeftCell="BM221" activePane="bottomLeft" state="frozen"/>
      <selection pane="topLeft" activeCell="A1" sqref="A1"/>
      <selection pane="bottomLeft" activeCell="F242" sqref="F242"/>
    </sheetView>
  </sheetViews>
  <sheetFormatPr defaultColWidth="9.140625" defaultRowHeight="15"/>
  <cols>
    <col min="1" max="1" width="21.8515625" style="11" customWidth="1"/>
    <col min="2" max="2" width="56.28125" style="17" customWidth="1"/>
    <col min="3" max="3" width="14.57421875" style="17" customWidth="1"/>
    <col min="4" max="10" width="7.57421875" style="17" customWidth="1"/>
    <col min="11" max="11" width="7.7109375" style="16" customWidth="1"/>
    <col min="12" max="12" width="7.7109375" style="11" customWidth="1"/>
    <col min="13" max="13" width="8.8515625" style="13" customWidth="1"/>
    <col min="14" max="16384" width="9.140625" style="11" customWidth="1"/>
  </cols>
  <sheetData>
    <row r="1" spans="1:13" s="7" customFormat="1" ht="15.75" thickBot="1">
      <c r="A1" s="5" t="s">
        <v>0</v>
      </c>
      <c r="B1" s="14" t="s">
        <v>1</v>
      </c>
      <c r="H1" s="14" t="s">
        <v>4</v>
      </c>
      <c r="I1" s="14"/>
      <c r="J1" s="14" t="s">
        <v>15</v>
      </c>
      <c r="K1" s="15" t="s">
        <v>5</v>
      </c>
      <c r="L1" s="5" t="s">
        <v>2</v>
      </c>
      <c r="M1" s="6" t="s">
        <v>3</v>
      </c>
    </row>
    <row r="2" spans="1:13" s="4" customFormat="1" ht="15">
      <c r="A2" s="2" t="s">
        <v>6</v>
      </c>
      <c r="B2" s="18" t="s">
        <v>7</v>
      </c>
      <c r="C2" s="31" t="s">
        <v>8</v>
      </c>
      <c r="D2" s="2"/>
      <c r="E2" s="3">
        <f>D2*1.19</f>
        <v>0</v>
      </c>
      <c r="F2" s="2"/>
      <c r="G2" s="2"/>
      <c r="H2" s="2"/>
      <c r="I2" s="2"/>
      <c r="J2" s="2"/>
      <c r="K2" s="3"/>
      <c r="L2" s="2"/>
      <c r="M2" s="12"/>
    </row>
    <row r="3" spans="2:13" ht="15">
      <c r="B3" s="18" t="s">
        <v>9</v>
      </c>
      <c r="C3" s="60" t="s">
        <v>10</v>
      </c>
      <c r="D3" s="19">
        <v>5.88</v>
      </c>
      <c r="E3" s="3">
        <f>D3*1.19</f>
        <v>6.997199999999999</v>
      </c>
      <c r="F3" s="19"/>
      <c r="G3" s="19"/>
      <c r="H3" s="57">
        <v>22</v>
      </c>
      <c r="I3" s="57"/>
      <c r="J3" s="2"/>
      <c r="K3" s="8"/>
      <c r="L3" s="9"/>
      <c r="M3" s="10"/>
    </row>
    <row r="4" spans="2:9" ht="15">
      <c r="B4" s="20" t="s">
        <v>11</v>
      </c>
      <c r="C4" s="61" t="s">
        <v>12</v>
      </c>
      <c r="D4" s="17">
        <v>5.14</v>
      </c>
      <c r="E4" s="3">
        <f aca="true" t="shared" si="0" ref="E4:E68">D4*1.19</f>
        <v>6.116599999999999</v>
      </c>
      <c r="H4" s="56">
        <v>22</v>
      </c>
      <c r="I4" s="56"/>
    </row>
    <row r="5" spans="2:9" ht="15">
      <c r="B5" s="20" t="s">
        <v>56</v>
      </c>
      <c r="C5" s="60" t="s">
        <v>57</v>
      </c>
      <c r="D5" s="9">
        <v>11.02</v>
      </c>
      <c r="E5" s="3">
        <f>D5*1.19</f>
        <v>13.1138</v>
      </c>
      <c r="H5" s="56">
        <v>485</v>
      </c>
      <c r="I5" s="56"/>
    </row>
    <row r="6" spans="2:5" ht="15">
      <c r="B6" s="20" t="s">
        <v>259</v>
      </c>
      <c r="C6" s="32" t="s">
        <v>260</v>
      </c>
      <c r="E6" s="3">
        <f t="shared" si="0"/>
        <v>0</v>
      </c>
    </row>
    <row r="7" spans="2:9" ht="15">
      <c r="B7" s="20" t="s">
        <v>255</v>
      </c>
      <c r="C7" s="74" t="s">
        <v>256</v>
      </c>
      <c r="D7" s="17">
        <v>1.47</v>
      </c>
      <c r="E7" s="3">
        <f t="shared" si="0"/>
        <v>1.7492999999999999</v>
      </c>
      <c r="H7" s="72">
        <v>60</v>
      </c>
      <c r="I7" s="72"/>
    </row>
    <row r="8" spans="2:9" ht="15">
      <c r="B8" s="20" t="s">
        <v>257</v>
      </c>
      <c r="C8" s="74" t="s">
        <v>258</v>
      </c>
      <c r="D8" s="17">
        <v>1.47</v>
      </c>
      <c r="E8" s="3">
        <f t="shared" si="0"/>
        <v>1.7492999999999999</v>
      </c>
      <c r="H8" s="72">
        <v>77</v>
      </c>
      <c r="I8" s="72"/>
    </row>
    <row r="9" spans="2:9" ht="15">
      <c r="B9" s="20" t="s">
        <v>257</v>
      </c>
      <c r="C9" s="74" t="s">
        <v>258</v>
      </c>
      <c r="D9" s="17">
        <v>1.47</v>
      </c>
      <c r="E9" s="3">
        <f t="shared" si="0"/>
        <v>1.7492999999999999</v>
      </c>
      <c r="H9" s="72">
        <v>77</v>
      </c>
      <c r="I9" s="72"/>
    </row>
    <row r="10" spans="1:13" ht="15.75" thickBot="1">
      <c r="A10" s="21"/>
      <c r="B10" s="22" t="s">
        <v>13</v>
      </c>
      <c r="C10" s="62" t="s">
        <v>14</v>
      </c>
      <c r="D10" s="23">
        <v>4.11</v>
      </c>
      <c r="E10" s="3">
        <f t="shared" si="0"/>
        <v>4.8909</v>
      </c>
      <c r="F10" s="24">
        <f>E10+E9+E8+E7+E6+E4+E3+E2+E5</f>
        <v>36.3664</v>
      </c>
      <c r="G10" s="24">
        <f>F10*31.6</f>
        <v>1149.17824</v>
      </c>
      <c r="H10" s="58">
        <v>40</v>
      </c>
      <c r="I10" s="58">
        <f>H10+H5+H4+H3+H9+H8+H7</f>
        <v>783</v>
      </c>
      <c r="J10" s="23">
        <f>I10/1000*18*31.1</f>
        <v>438.32340000000005</v>
      </c>
      <c r="K10" s="24">
        <f>J10+G10</f>
        <v>1587.50164</v>
      </c>
      <c r="L10" s="53">
        <v>1080</v>
      </c>
      <c r="M10" s="55">
        <f>L10-K10</f>
        <v>-507.50163999999995</v>
      </c>
    </row>
    <row r="11" spans="1:14" ht="15">
      <c r="A11" s="11" t="s">
        <v>16</v>
      </c>
      <c r="B11" s="20" t="s">
        <v>17</v>
      </c>
      <c r="C11" s="31" t="s">
        <v>18</v>
      </c>
      <c r="D11" s="9"/>
      <c r="E11" s="3">
        <f t="shared" si="0"/>
        <v>0</v>
      </c>
      <c r="N11" s="11" t="s">
        <v>31</v>
      </c>
    </row>
    <row r="12" spans="2:14" ht="15">
      <c r="B12" s="20" t="s">
        <v>19</v>
      </c>
      <c r="C12" s="60" t="s">
        <v>20</v>
      </c>
      <c r="D12" s="9">
        <v>11.76</v>
      </c>
      <c r="E12" s="3">
        <f t="shared" si="0"/>
        <v>13.994399999999999</v>
      </c>
      <c r="H12" s="56">
        <v>730</v>
      </c>
      <c r="I12" s="56"/>
      <c r="N12" s="26" t="s">
        <v>21</v>
      </c>
    </row>
    <row r="13" spans="2:14" ht="15">
      <c r="B13" s="20" t="s">
        <v>334</v>
      </c>
      <c r="C13" s="60" t="s">
        <v>335</v>
      </c>
      <c r="D13" s="9">
        <v>2.94</v>
      </c>
      <c r="E13" s="3">
        <f t="shared" si="0"/>
        <v>3.4985999999999997</v>
      </c>
      <c r="H13" s="56">
        <v>98</v>
      </c>
      <c r="I13" s="56"/>
      <c r="N13" s="26"/>
    </row>
    <row r="14" spans="2:14" ht="15">
      <c r="B14" s="20" t="s">
        <v>196</v>
      </c>
      <c r="C14" s="60" t="s">
        <v>197</v>
      </c>
      <c r="D14" s="9">
        <v>3.67</v>
      </c>
      <c r="E14" s="3">
        <f t="shared" si="0"/>
        <v>4.367299999999999</v>
      </c>
      <c r="H14" s="56">
        <v>87</v>
      </c>
      <c r="I14" s="56"/>
      <c r="N14" s="26"/>
    </row>
    <row r="15" spans="2:14" ht="15">
      <c r="B15" s="20" t="s">
        <v>366</v>
      </c>
      <c r="C15" s="60" t="s">
        <v>109</v>
      </c>
      <c r="D15" s="9">
        <v>5.88</v>
      </c>
      <c r="E15" s="3">
        <f t="shared" si="0"/>
        <v>6.997199999999999</v>
      </c>
      <c r="H15" s="56">
        <v>120</v>
      </c>
      <c r="I15" s="56"/>
      <c r="N15" s="26"/>
    </row>
    <row r="16" spans="2:14" ht="15">
      <c r="B16" s="20" t="s">
        <v>22</v>
      </c>
      <c r="C16" s="71" t="s">
        <v>23</v>
      </c>
      <c r="D16" s="9">
        <v>5.88</v>
      </c>
      <c r="E16" s="3">
        <f t="shared" si="0"/>
        <v>6.997199999999999</v>
      </c>
      <c r="H16" s="72">
        <v>361</v>
      </c>
      <c r="I16" s="72"/>
      <c r="N16" s="26" t="s">
        <v>24</v>
      </c>
    </row>
    <row r="17" spans="2:14" ht="15">
      <c r="B17" s="34" t="s">
        <v>24</v>
      </c>
      <c r="C17" s="68" t="s">
        <v>369</v>
      </c>
      <c r="D17" s="9">
        <v>5.88</v>
      </c>
      <c r="E17" s="3">
        <f t="shared" si="0"/>
        <v>6.997199999999999</v>
      </c>
      <c r="H17" s="72">
        <v>361</v>
      </c>
      <c r="I17" s="72"/>
      <c r="N17" s="26"/>
    </row>
    <row r="18" spans="2:14" ht="15">
      <c r="B18" s="20" t="s">
        <v>25</v>
      </c>
      <c r="C18" s="31" t="s">
        <v>26</v>
      </c>
      <c r="D18" s="9">
        <v>0</v>
      </c>
      <c r="E18" s="3">
        <f t="shared" si="0"/>
        <v>0</v>
      </c>
      <c r="N18" s="26" t="s">
        <v>200</v>
      </c>
    </row>
    <row r="19" spans="2:5" ht="15">
      <c r="B19" s="20" t="s">
        <v>25</v>
      </c>
      <c r="C19" s="31" t="s">
        <v>26</v>
      </c>
      <c r="D19" s="9">
        <v>0</v>
      </c>
      <c r="E19" s="3">
        <f t="shared" si="0"/>
        <v>0</v>
      </c>
    </row>
    <row r="20" spans="2:9" ht="15">
      <c r="B20" s="20" t="s">
        <v>27</v>
      </c>
      <c r="C20" s="60" t="s">
        <v>28</v>
      </c>
      <c r="D20" s="9">
        <v>3.67</v>
      </c>
      <c r="E20" s="3">
        <f t="shared" si="0"/>
        <v>4.367299999999999</v>
      </c>
      <c r="H20" s="56">
        <v>185</v>
      </c>
      <c r="I20" s="56"/>
    </row>
    <row r="21" spans="2:14" ht="15">
      <c r="B21" s="20" t="s">
        <v>29</v>
      </c>
      <c r="C21" s="71" t="s">
        <v>30</v>
      </c>
      <c r="D21" s="9">
        <v>2.2</v>
      </c>
      <c r="E21" s="3">
        <f t="shared" si="0"/>
        <v>2.618</v>
      </c>
      <c r="H21" s="72">
        <v>197</v>
      </c>
      <c r="I21" s="72"/>
      <c r="N21" s="11" t="s">
        <v>31</v>
      </c>
    </row>
    <row r="22" spans="2:14" ht="15">
      <c r="B22" s="20" t="s">
        <v>29</v>
      </c>
      <c r="C22" s="71" t="s">
        <v>30</v>
      </c>
      <c r="D22" s="9">
        <v>2.2</v>
      </c>
      <c r="E22" s="3">
        <f t="shared" si="0"/>
        <v>2.618</v>
      </c>
      <c r="H22" s="72">
        <v>197</v>
      </c>
      <c r="I22" s="72"/>
      <c r="N22" s="11" t="s">
        <v>31</v>
      </c>
    </row>
    <row r="23" spans="1:14" ht="15">
      <c r="A23" s="27" t="s">
        <v>368</v>
      </c>
      <c r="B23" s="28" t="s">
        <v>29</v>
      </c>
      <c r="C23" s="31" t="s">
        <v>30</v>
      </c>
      <c r="D23" s="9">
        <v>0</v>
      </c>
      <c r="E23" s="3">
        <f t="shared" si="0"/>
        <v>0</v>
      </c>
      <c r="F23" s="9"/>
      <c r="G23" s="9"/>
      <c r="H23" s="9"/>
      <c r="I23" s="9"/>
      <c r="J23" s="9"/>
      <c r="K23" s="8"/>
      <c r="L23" s="27"/>
      <c r="M23" s="10"/>
      <c r="N23" s="11" t="s">
        <v>31</v>
      </c>
    </row>
    <row r="24" spans="1:13" ht="15">
      <c r="A24" s="27"/>
      <c r="B24" s="28" t="s">
        <v>32</v>
      </c>
      <c r="C24" s="31" t="s">
        <v>33</v>
      </c>
      <c r="D24" s="9"/>
      <c r="E24" s="3">
        <f t="shared" si="0"/>
        <v>0</v>
      </c>
      <c r="F24" s="9"/>
      <c r="G24" s="9"/>
      <c r="H24" s="9"/>
      <c r="I24" s="9"/>
      <c r="J24" s="9"/>
      <c r="K24" s="8"/>
      <c r="L24" s="27"/>
      <c r="M24" s="10"/>
    </row>
    <row r="25" spans="1:13" ht="15.75" thickBot="1">
      <c r="A25" s="21"/>
      <c r="B25" s="22" t="s">
        <v>284</v>
      </c>
      <c r="C25" s="66" t="s">
        <v>244</v>
      </c>
      <c r="D25" s="23">
        <v>2.2</v>
      </c>
      <c r="E25" s="3">
        <f t="shared" si="0"/>
        <v>2.618</v>
      </c>
      <c r="F25" s="24">
        <f>E25+E24+E23+E22+E21+E20+E19+E18+E16+E12+E11+E13+E14+E15+E17</f>
        <v>55.0732</v>
      </c>
      <c r="G25" s="24">
        <f>F25*31.6</f>
        <v>1740.31312</v>
      </c>
      <c r="H25" s="58">
        <v>30</v>
      </c>
      <c r="I25" s="58">
        <f>H25+H20+H14+H13+H12+H15+H22+H21+H17+H16</f>
        <v>2366</v>
      </c>
      <c r="J25" s="23">
        <f>I25/1000*18*31.1</f>
        <v>1324.4868000000001</v>
      </c>
      <c r="K25" s="24">
        <f>J25+G25</f>
        <v>3064.7999200000004</v>
      </c>
      <c r="L25" s="53">
        <f>2000+450</f>
        <v>2450</v>
      </c>
      <c r="M25" s="55">
        <f>L25-K25</f>
        <v>-614.7999200000004</v>
      </c>
    </row>
    <row r="26" spans="1:9" ht="15">
      <c r="A26" s="56" t="s">
        <v>34</v>
      </c>
      <c r="B26" s="20" t="s">
        <v>35</v>
      </c>
      <c r="C26" s="61" t="s">
        <v>36</v>
      </c>
      <c r="D26" s="9">
        <v>13.23</v>
      </c>
      <c r="E26" s="3">
        <f t="shared" si="0"/>
        <v>15.7437</v>
      </c>
      <c r="H26" s="56">
        <v>505</v>
      </c>
      <c r="I26" s="56"/>
    </row>
    <row r="27" spans="2:5" ht="15">
      <c r="B27" s="20" t="s">
        <v>37</v>
      </c>
      <c r="C27" s="32" t="s">
        <v>38</v>
      </c>
      <c r="D27" s="9"/>
      <c r="E27" s="3">
        <f t="shared" si="0"/>
        <v>0</v>
      </c>
    </row>
    <row r="28" spans="2:5" ht="15">
      <c r="B28" s="20" t="s">
        <v>39</v>
      </c>
      <c r="C28" s="32" t="s">
        <v>40</v>
      </c>
      <c r="D28" s="9"/>
      <c r="E28" s="3">
        <f t="shared" si="0"/>
        <v>0</v>
      </c>
    </row>
    <row r="29" spans="2:5" ht="15">
      <c r="B29" s="20" t="s">
        <v>41</v>
      </c>
      <c r="C29" s="32" t="s">
        <v>42</v>
      </c>
      <c r="D29" s="9"/>
      <c r="E29" s="3">
        <f t="shared" si="0"/>
        <v>0</v>
      </c>
    </row>
    <row r="30" spans="2:5" ht="15">
      <c r="B30" s="20" t="s">
        <v>43</v>
      </c>
      <c r="C30" s="32" t="s">
        <v>44</v>
      </c>
      <c r="D30" s="9"/>
      <c r="E30" s="3">
        <f t="shared" si="0"/>
        <v>0</v>
      </c>
    </row>
    <row r="31" spans="2:5" ht="15">
      <c r="B31" s="20" t="s">
        <v>43</v>
      </c>
      <c r="C31" s="32" t="s">
        <v>44</v>
      </c>
      <c r="D31" s="9"/>
      <c r="E31" s="3">
        <f t="shared" si="0"/>
        <v>0</v>
      </c>
    </row>
    <row r="32" spans="1:13" ht="15.75" thickBot="1">
      <c r="A32" s="21"/>
      <c r="B32" s="22" t="s">
        <v>43</v>
      </c>
      <c r="C32" s="33" t="s">
        <v>44</v>
      </c>
      <c r="D32" s="23"/>
      <c r="E32" s="3">
        <f t="shared" si="0"/>
        <v>0</v>
      </c>
      <c r="F32" s="24">
        <f>E32+E31+E30+E29+E28+E27+E26</f>
        <v>15.7437</v>
      </c>
      <c r="G32" s="24">
        <f>F32*31.6</f>
        <v>497.50092000000006</v>
      </c>
      <c r="H32" s="23"/>
      <c r="I32" s="23">
        <f>H26</f>
        <v>505</v>
      </c>
      <c r="J32" s="23">
        <f>I32/1000*18*31.1</f>
        <v>282.699</v>
      </c>
      <c r="K32" s="24">
        <f>J32+G32</f>
        <v>780.19992</v>
      </c>
      <c r="L32" s="53">
        <v>500</v>
      </c>
      <c r="M32" s="55">
        <f>L32-K32</f>
        <v>-280.19992</v>
      </c>
    </row>
    <row r="33" spans="1:5" ht="15">
      <c r="A33" s="11" t="s">
        <v>47</v>
      </c>
      <c r="B33" s="20" t="s">
        <v>45</v>
      </c>
      <c r="C33" s="31" t="s">
        <v>46</v>
      </c>
      <c r="D33" s="9">
        <v>0</v>
      </c>
      <c r="E33" s="3">
        <f t="shared" si="0"/>
        <v>0</v>
      </c>
    </row>
    <row r="34" spans="2:9" ht="15">
      <c r="B34" s="20" t="s">
        <v>48</v>
      </c>
      <c r="C34" s="61" t="s">
        <v>49</v>
      </c>
      <c r="D34" s="9">
        <v>2.2</v>
      </c>
      <c r="E34" s="3">
        <f t="shared" si="0"/>
        <v>2.618</v>
      </c>
      <c r="H34" s="56">
        <v>30</v>
      </c>
      <c r="I34" s="56"/>
    </row>
    <row r="35" spans="2:5" ht="15">
      <c r="B35" s="20" t="s">
        <v>50</v>
      </c>
      <c r="C35" s="32" t="s">
        <v>51</v>
      </c>
      <c r="D35" s="9"/>
      <c r="E35" s="3">
        <f t="shared" si="0"/>
        <v>0</v>
      </c>
    </row>
    <row r="36" spans="2:5" ht="15">
      <c r="B36" s="20" t="s">
        <v>39</v>
      </c>
      <c r="C36" s="32" t="s">
        <v>40</v>
      </c>
      <c r="D36" s="9"/>
      <c r="E36" s="3">
        <f t="shared" si="0"/>
        <v>0</v>
      </c>
    </row>
    <row r="37" spans="1:13" ht="15">
      <c r="A37" s="27"/>
      <c r="B37" s="28" t="s">
        <v>52</v>
      </c>
      <c r="C37" s="71" t="s">
        <v>53</v>
      </c>
      <c r="D37" s="9">
        <v>4.11</v>
      </c>
      <c r="E37" s="3">
        <f t="shared" si="0"/>
        <v>4.8909</v>
      </c>
      <c r="F37" s="9"/>
      <c r="G37" s="9"/>
      <c r="H37" s="69">
        <v>88</v>
      </c>
      <c r="I37" s="69"/>
      <c r="J37" s="9"/>
      <c r="K37" s="8"/>
      <c r="L37" s="27"/>
      <c r="M37" s="10"/>
    </row>
    <row r="38" spans="1:13" ht="15">
      <c r="A38" s="27"/>
      <c r="B38" s="28" t="s">
        <v>54</v>
      </c>
      <c r="C38" s="31" t="s">
        <v>55</v>
      </c>
      <c r="D38" s="9"/>
      <c r="E38" s="3">
        <f t="shared" si="0"/>
        <v>0</v>
      </c>
      <c r="F38" s="9"/>
      <c r="G38" s="9"/>
      <c r="H38" s="9"/>
      <c r="I38" s="9"/>
      <c r="J38" s="9"/>
      <c r="K38" s="8"/>
      <c r="L38" s="27"/>
      <c r="M38" s="10"/>
    </row>
    <row r="39" spans="1:13" ht="15">
      <c r="A39" s="27"/>
      <c r="B39" s="28" t="s">
        <v>271</v>
      </c>
      <c r="C39" s="42" t="s">
        <v>272</v>
      </c>
      <c r="D39" s="9">
        <v>0</v>
      </c>
      <c r="E39" s="3">
        <f t="shared" si="0"/>
        <v>0</v>
      </c>
      <c r="F39" s="9"/>
      <c r="G39" s="9"/>
      <c r="H39" s="9"/>
      <c r="I39" s="9"/>
      <c r="J39" s="9"/>
      <c r="K39" s="8"/>
      <c r="L39" s="27"/>
      <c r="M39" s="10"/>
    </row>
    <row r="40" spans="1:13" ht="15">
      <c r="A40" s="27"/>
      <c r="B40" s="28" t="s">
        <v>90</v>
      </c>
      <c r="C40" s="43" t="s">
        <v>91</v>
      </c>
      <c r="D40" s="9"/>
      <c r="E40" s="3">
        <f t="shared" si="0"/>
        <v>0</v>
      </c>
      <c r="F40" s="9"/>
      <c r="G40" s="9"/>
      <c r="H40" s="9"/>
      <c r="I40" s="9"/>
      <c r="J40" s="9"/>
      <c r="K40" s="8"/>
      <c r="L40" s="27"/>
      <c r="M40" s="10"/>
    </row>
    <row r="41" spans="1:13" ht="15.75" thickBot="1">
      <c r="A41" s="21"/>
      <c r="B41" s="22" t="s">
        <v>79</v>
      </c>
      <c r="C41" s="62" t="s">
        <v>80</v>
      </c>
      <c r="D41" s="23">
        <v>5.14</v>
      </c>
      <c r="E41" s="3">
        <f t="shared" si="0"/>
        <v>6.116599999999999</v>
      </c>
      <c r="F41" s="24">
        <f>E41+E40+E39+E38+E37+E35+E34+E33</f>
        <v>13.6255</v>
      </c>
      <c r="G41" s="24">
        <f>F41*31.6</f>
        <v>430.5658</v>
      </c>
      <c r="H41" s="58">
        <v>30</v>
      </c>
      <c r="I41" s="58">
        <f>H41+H34+H37</f>
        <v>148</v>
      </c>
      <c r="J41" s="23">
        <f>I41/1000*18*31.1</f>
        <v>82.8504</v>
      </c>
      <c r="K41" s="24">
        <f>J41+G41</f>
        <v>513.4162</v>
      </c>
      <c r="L41" s="53">
        <v>700</v>
      </c>
      <c r="M41" s="55">
        <f>L41-K41</f>
        <v>186.5838</v>
      </c>
    </row>
    <row r="42" spans="1:14" ht="15">
      <c r="A42" s="30" t="s">
        <v>60</v>
      </c>
      <c r="B42" s="20" t="s">
        <v>62</v>
      </c>
      <c r="C42" s="61" t="s">
        <v>63</v>
      </c>
      <c r="D42" s="17">
        <v>4.41</v>
      </c>
      <c r="E42" s="3">
        <f t="shared" si="0"/>
        <v>5.2479</v>
      </c>
      <c r="H42" s="56">
        <v>30</v>
      </c>
      <c r="I42" s="56"/>
      <c r="N42" s="11" t="s">
        <v>64</v>
      </c>
    </row>
    <row r="43" spans="2:14" ht="15">
      <c r="B43" s="20" t="s">
        <v>65</v>
      </c>
      <c r="C43" s="74" t="s">
        <v>66</v>
      </c>
      <c r="D43" s="17">
        <v>5.88</v>
      </c>
      <c r="E43" s="3">
        <f t="shared" si="0"/>
        <v>6.997199999999999</v>
      </c>
      <c r="H43" s="72">
        <v>570</v>
      </c>
      <c r="I43" s="72"/>
      <c r="N43" s="11" t="s">
        <v>31</v>
      </c>
    </row>
    <row r="44" spans="2:14" ht="15">
      <c r="B44" s="20" t="s">
        <v>67</v>
      </c>
      <c r="C44" s="74" t="s">
        <v>68</v>
      </c>
      <c r="D44" s="17">
        <v>1.47</v>
      </c>
      <c r="E44" s="3">
        <f t="shared" si="0"/>
        <v>1.7492999999999999</v>
      </c>
      <c r="H44" s="72">
        <v>71</v>
      </c>
      <c r="I44" s="72"/>
      <c r="N44" s="11" t="s">
        <v>64</v>
      </c>
    </row>
    <row r="45" spans="2:9" ht="15">
      <c r="B45" s="20" t="s">
        <v>69</v>
      </c>
      <c r="C45" s="74" t="s">
        <v>70</v>
      </c>
      <c r="D45" s="17">
        <v>3.67</v>
      </c>
      <c r="E45" s="3">
        <f t="shared" si="0"/>
        <v>4.367299999999999</v>
      </c>
      <c r="H45" s="72">
        <v>493</v>
      </c>
      <c r="I45" s="72"/>
    </row>
    <row r="46" spans="2:5" ht="15">
      <c r="B46" s="20" t="s">
        <v>71</v>
      </c>
      <c r="C46" s="32" t="s">
        <v>72</v>
      </c>
      <c r="E46" s="3">
        <f t="shared" si="0"/>
        <v>0</v>
      </c>
    </row>
    <row r="47" spans="2:9" ht="15">
      <c r="B47" s="20" t="s">
        <v>73</v>
      </c>
      <c r="C47" s="74" t="s">
        <v>74</v>
      </c>
      <c r="D47" s="17">
        <v>0.73</v>
      </c>
      <c r="E47" s="3">
        <f t="shared" si="0"/>
        <v>0.8686999999999999</v>
      </c>
      <c r="H47" s="72">
        <v>22</v>
      </c>
      <c r="I47" s="72"/>
    </row>
    <row r="48" spans="2:14" ht="15">
      <c r="B48" s="20" t="s">
        <v>75</v>
      </c>
      <c r="C48" s="32" t="s">
        <v>76</v>
      </c>
      <c r="E48" s="3">
        <f t="shared" si="0"/>
        <v>0</v>
      </c>
      <c r="N48" s="11" t="s">
        <v>64</v>
      </c>
    </row>
    <row r="49" spans="2:9" ht="15">
      <c r="B49" s="20" t="s">
        <v>77</v>
      </c>
      <c r="C49" s="74" t="s">
        <v>78</v>
      </c>
      <c r="D49" s="17">
        <v>1.32</v>
      </c>
      <c r="E49" s="3">
        <f t="shared" si="0"/>
        <v>1.5708</v>
      </c>
      <c r="H49" s="72">
        <v>307</v>
      </c>
      <c r="I49" s="72"/>
    </row>
    <row r="50" spans="2:9" ht="15">
      <c r="B50" s="20" t="s">
        <v>79</v>
      </c>
      <c r="C50" s="61" t="s">
        <v>80</v>
      </c>
      <c r="D50" s="17">
        <v>5.14</v>
      </c>
      <c r="E50" s="3">
        <f t="shared" si="0"/>
        <v>6.116599999999999</v>
      </c>
      <c r="H50" s="56">
        <v>30</v>
      </c>
      <c r="I50" s="56"/>
    </row>
    <row r="51" spans="2:9" ht="15">
      <c r="B51" s="20" t="s">
        <v>81</v>
      </c>
      <c r="C51" s="61" t="s">
        <v>82</v>
      </c>
      <c r="D51" s="17">
        <v>11.76</v>
      </c>
      <c r="E51" s="3">
        <f t="shared" si="0"/>
        <v>13.994399999999999</v>
      </c>
      <c r="H51" s="56">
        <v>480</v>
      </c>
      <c r="I51" s="56"/>
    </row>
    <row r="52" spans="2:9" ht="15">
      <c r="B52" s="20" t="s">
        <v>83</v>
      </c>
      <c r="C52" s="61" t="s">
        <v>84</v>
      </c>
      <c r="D52" s="17">
        <v>5.88</v>
      </c>
      <c r="E52" s="3">
        <f t="shared" si="0"/>
        <v>6.997199999999999</v>
      </c>
      <c r="H52" s="56">
        <v>40</v>
      </c>
      <c r="I52" s="56"/>
    </row>
    <row r="53" spans="1:13" ht="15">
      <c r="A53" s="27"/>
      <c r="B53" s="28" t="s">
        <v>85</v>
      </c>
      <c r="C53" s="31" t="s">
        <v>86</v>
      </c>
      <c r="D53" s="9"/>
      <c r="E53" s="3">
        <f t="shared" si="0"/>
        <v>0</v>
      </c>
      <c r="F53" s="9"/>
      <c r="G53" s="9"/>
      <c r="H53" s="9"/>
      <c r="I53" s="9"/>
      <c r="J53" s="9"/>
      <c r="K53" s="8"/>
      <c r="L53" s="27"/>
      <c r="M53" s="10"/>
    </row>
    <row r="54" spans="1:13" ht="15">
      <c r="A54" s="27"/>
      <c r="B54" s="28" t="s">
        <v>261</v>
      </c>
      <c r="C54" s="31" t="s">
        <v>262</v>
      </c>
      <c r="D54" s="9"/>
      <c r="E54" s="3">
        <f t="shared" si="0"/>
        <v>0</v>
      </c>
      <c r="F54" s="9"/>
      <c r="G54" s="9"/>
      <c r="H54" s="9"/>
      <c r="I54" s="9"/>
      <c r="J54" s="9"/>
      <c r="K54" s="8"/>
      <c r="L54" s="27"/>
      <c r="M54" s="10"/>
    </row>
    <row r="55" spans="1:13" ht="15">
      <c r="A55" s="27"/>
      <c r="B55" s="28" t="s">
        <v>126</v>
      </c>
      <c r="C55" s="76" t="s">
        <v>246</v>
      </c>
      <c r="D55" s="9">
        <v>1.47</v>
      </c>
      <c r="E55" s="3">
        <f t="shared" si="0"/>
        <v>1.7492999999999999</v>
      </c>
      <c r="F55" s="9"/>
      <c r="G55" s="9"/>
      <c r="H55" s="69">
        <v>88</v>
      </c>
      <c r="I55" s="69"/>
      <c r="J55" s="9"/>
      <c r="K55" s="8"/>
      <c r="L55" s="27"/>
      <c r="M55" s="10"/>
    </row>
    <row r="56" spans="1:13" ht="15">
      <c r="A56" s="27"/>
      <c r="B56" s="28" t="s">
        <v>21</v>
      </c>
      <c r="C56" s="60" t="s">
        <v>323</v>
      </c>
      <c r="D56" s="9">
        <v>11.76</v>
      </c>
      <c r="E56" s="3">
        <f t="shared" si="0"/>
        <v>13.994399999999999</v>
      </c>
      <c r="F56" s="9"/>
      <c r="G56" s="9"/>
      <c r="H56" s="59">
        <v>730</v>
      </c>
      <c r="I56" s="59"/>
      <c r="J56" s="9"/>
      <c r="K56" s="8"/>
      <c r="L56" s="27"/>
      <c r="M56" s="10"/>
    </row>
    <row r="57" spans="1:13" ht="15">
      <c r="A57" s="27" t="s">
        <v>370</v>
      </c>
      <c r="B57" s="28" t="s">
        <v>324</v>
      </c>
      <c r="C57" s="71" t="s">
        <v>325</v>
      </c>
      <c r="D57" s="9">
        <v>5.88</v>
      </c>
      <c r="E57" s="3">
        <f t="shared" si="0"/>
        <v>6.997199999999999</v>
      </c>
      <c r="F57" s="9"/>
      <c r="G57" s="9"/>
      <c r="H57" s="69">
        <v>131</v>
      </c>
      <c r="I57" s="69"/>
      <c r="J57" s="9"/>
      <c r="K57" s="8"/>
      <c r="L57" s="27"/>
      <c r="M57" s="10"/>
    </row>
    <row r="58" spans="1:13" ht="15">
      <c r="A58" s="27"/>
      <c r="B58" s="28" t="s">
        <v>326</v>
      </c>
      <c r="C58" s="31" t="s">
        <v>327</v>
      </c>
      <c r="D58" s="9">
        <v>0</v>
      </c>
      <c r="E58" s="3">
        <f t="shared" si="0"/>
        <v>0</v>
      </c>
      <c r="F58" s="9"/>
      <c r="G58" s="9"/>
      <c r="H58" s="9"/>
      <c r="I58" s="9"/>
      <c r="J58" s="9"/>
      <c r="K58" s="8"/>
      <c r="L58" s="27"/>
      <c r="M58" s="10"/>
    </row>
    <row r="59" spans="1:13" ht="15">
      <c r="A59" s="27"/>
      <c r="B59" s="28" t="s">
        <v>328</v>
      </c>
      <c r="C59" s="31" t="s">
        <v>329</v>
      </c>
      <c r="D59" s="9">
        <v>0</v>
      </c>
      <c r="E59" s="3">
        <f t="shared" si="0"/>
        <v>0</v>
      </c>
      <c r="F59" s="9"/>
      <c r="G59" s="9"/>
      <c r="H59" s="9"/>
      <c r="I59" s="9"/>
      <c r="J59" s="9"/>
      <c r="K59" s="8"/>
      <c r="L59" s="27"/>
      <c r="M59" s="10"/>
    </row>
    <row r="60" spans="1:13" ht="15">
      <c r="A60" s="27"/>
      <c r="B60" s="28" t="s">
        <v>330</v>
      </c>
      <c r="C60" s="60" t="s">
        <v>331</v>
      </c>
      <c r="D60" s="9">
        <v>6.61</v>
      </c>
      <c r="E60" s="3">
        <f t="shared" si="0"/>
        <v>7.8659</v>
      </c>
      <c r="F60" s="9"/>
      <c r="G60" s="9"/>
      <c r="H60" s="59">
        <v>28</v>
      </c>
      <c r="I60" s="59"/>
      <c r="J60" s="9"/>
      <c r="K60" s="8"/>
      <c r="L60" s="27"/>
      <c r="M60" s="10"/>
    </row>
    <row r="61" spans="1:13" ht="15">
      <c r="A61" s="27"/>
      <c r="B61" s="28" t="s">
        <v>332</v>
      </c>
      <c r="C61" s="31" t="s">
        <v>333</v>
      </c>
      <c r="D61" s="9">
        <v>0</v>
      </c>
      <c r="E61" s="3">
        <f t="shared" si="0"/>
        <v>0</v>
      </c>
      <c r="F61" s="9"/>
      <c r="G61" s="9"/>
      <c r="H61" s="9"/>
      <c r="I61" s="9"/>
      <c r="J61" s="9"/>
      <c r="K61" s="8"/>
      <c r="L61" s="27"/>
      <c r="M61" s="10"/>
    </row>
    <row r="62" spans="1:13" ht="15">
      <c r="A62" s="27"/>
      <c r="B62" s="28" t="s">
        <v>282</v>
      </c>
      <c r="C62" s="71" t="s">
        <v>283</v>
      </c>
      <c r="D62" s="9">
        <v>2.94</v>
      </c>
      <c r="E62" s="3">
        <f t="shared" si="0"/>
        <v>3.4985999999999997</v>
      </c>
      <c r="F62" s="9"/>
      <c r="G62" s="9"/>
      <c r="H62" s="69">
        <v>77</v>
      </c>
      <c r="I62" s="69"/>
      <c r="J62" s="9"/>
      <c r="K62" s="8"/>
      <c r="L62" s="27"/>
      <c r="M62" s="10"/>
    </row>
    <row r="63" spans="1:13" ht="15">
      <c r="A63" s="27"/>
      <c r="B63" s="28" t="s">
        <v>334</v>
      </c>
      <c r="C63" s="60" t="s">
        <v>335</v>
      </c>
      <c r="D63" s="9">
        <v>1.47</v>
      </c>
      <c r="E63" s="3">
        <f t="shared" si="0"/>
        <v>1.7492999999999999</v>
      </c>
      <c r="F63" s="9"/>
      <c r="G63" s="9"/>
      <c r="H63" s="59">
        <v>98</v>
      </c>
      <c r="I63" s="59"/>
      <c r="J63" s="9"/>
      <c r="K63" s="8"/>
      <c r="L63" s="27"/>
      <c r="M63" s="10"/>
    </row>
    <row r="64" spans="1:13" ht="15">
      <c r="A64" s="27"/>
      <c r="B64" s="28" t="s">
        <v>336</v>
      </c>
      <c r="C64" s="31" t="s">
        <v>337</v>
      </c>
      <c r="D64" s="9">
        <v>0</v>
      </c>
      <c r="E64" s="3">
        <f t="shared" si="0"/>
        <v>0</v>
      </c>
      <c r="F64" s="9"/>
      <c r="G64" s="9"/>
      <c r="H64" s="9"/>
      <c r="I64" s="9"/>
      <c r="J64" s="9"/>
      <c r="K64" s="8"/>
      <c r="L64" s="27"/>
      <c r="M64" s="10"/>
    </row>
    <row r="65" spans="1:13" ht="15">
      <c r="A65" s="27"/>
      <c r="B65" s="28" t="s">
        <v>338</v>
      </c>
      <c r="C65" s="31" t="s">
        <v>339</v>
      </c>
      <c r="D65" s="9">
        <v>0</v>
      </c>
      <c r="E65" s="3">
        <f t="shared" si="0"/>
        <v>0</v>
      </c>
      <c r="F65" s="9"/>
      <c r="G65" s="9"/>
      <c r="H65" s="9"/>
      <c r="I65" s="9"/>
      <c r="J65" s="9"/>
      <c r="K65" s="8"/>
      <c r="L65" s="27"/>
      <c r="M65" s="10"/>
    </row>
    <row r="66" spans="1:13" ht="15.75" thickBot="1">
      <c r="A66" s="21"/>
      <c r="B66" s="22" t="s">
        <v>87</v>
      </c>
      <c r="C66" s="62" t="s">
        <v>88</v>
      </c>
      <c r="D66" s="23">
        <v>9.55</v>
      </c>
      <c r="E66" s="3">
        <f t="shared" si="0"/>
        <v>11.3645</v>
      </c>
      <c r="F66" s="24">
        <f>E66+E65+E64+E63+E62+E61+E60+E59+E58+E57+E56+E55+E54+E53+E52+E51+E50+E49+E48+E47+E46+E45+E44+E43+E42</f>
        <v>95.12860000000002</v>
      </c>
      <c r="G66" s="24">
        <f>F66*31.6</f>
        <v>3006.063760000001</v>
      </c>
      <c r="H66" s="58">
        <v>190</v>
      </c>
      <c r="I66" s="58">
        <f>H66+H63+H60+H56+H52+H51+H50+H42+H62+H57+H49+H47+H45+H44+H43</f>
        <v>3297</v>
      </c>
      <c r="J66" s="23">
        <f>I66/1000*18*31.1+40</f>
        <v>1885.6606000000002</v>
      </c>
      <c r="K66" s="24">
        <f>J66+G66</f>
        <v>4891.724360000001</v>
      </c>
      <c r="L66" s="53">
        <v>4000</v>
      </c>
      <c r="M66" s="55">
        <f>L66-K66</f>
        <v>-891.7243600000011</v>
      </c>
    </row>
    <row r="67" spans="1:5" ht="15">
      <c r="A67" s="11" t="s">
        <v>89</v>
      </c>
      <c r="B67" s="20" t="s">
        <v>90</v>
      </c>
      <c r="C67" s="32" t="s">
        <v>91</v>
      </c>
      <c r="D67" s="9"/>
      <c r="E67" s="3">
        <f t="shared" si="0"/>
        <v>0</v>
      </c>
    </row>
    <row r="68" spans="2:14" ht="15">
      <c r="B68" s="20" t="s">
        <v>67</v>
      </c>
      <c r="C68" s="74" t="s">
        <v>68</v>
      </c>
      <c r="D68" s="9">
        <v>1.47</v>
      </c>
      <c r="E68" s="3">
        <f t="shared" si="0"/>
        <v>1.7492999999999999</v>
      </c>
      <c r="H68" s="72">
        <v>71</v>
      </c>
      <c r="I68" s="72"/>
      <c r="N68" s="11" t="s">
        <v>64</v>
      </c>
    </row>
    <row r="69" spans="2:9" ht="15">
      <c r="B69" s="20" t="s">
        <v>348</v>
      </c>
      <c r="C69" s="74" t="s">
        <v>349</v>
      </c>
      <c r="D69" s="17">
        <v>0.75</v>
      </c>
      <c r="E69" s="3">
        <f aca="true" t="shared" si="1" ref="E69:E138">D69*1.19</f>
        <v>0.8925</v>
      </c>
      <c r="H69" s="72">
        <v>27</v>
      </c>
      <c r="I69" s="72"/>
    </row>
    <row r="70" spans="2:5" ht="15">
      <c r="B70" s="20" t="s">
        <v>92</v>
      </c>
      <c r="C70" s="32" t="s">
        <v>93</v>
      </c>
      <c r="D70" s="9"/>
      <c r="E70" s="3">
        <f t="shared" si="1"/>
        <v>0</v>
      </c>
    </row>
    <row r="71" spans="2:14" ht="15">
      <c r="B71" s="20" t="s">
        <v>94</v>
      </c>
      <c r="C71" s="74" t="s">
        <v>95</v>
      </c>
      <c r="D71" s="9">
        <v>1.17</v>
      </c>
      <c r="E71" s="3">
        <f t="shared" si="1"/>
        <v>1.3922999999999999</v>
      </c>
      <c r="H71" s="72">
        <v>22</v>
      </c>
      <c r="I71" s="72"/>
      <c r="N71" s="11" t="s">
        <v>64</v>
      </c>
    </row>
    <row r="72" spans="2:14" ht="15">
      <c r="B72" s="20" t="s">
        <v>94</v>
      </c>
      <c r="C72" s="74" t="s">
        <v>95</v>
      </c>
      <c r="D72" s="9">
        <v>1.17</v>
      </c>
      <c r="E72" s="3">
        <f t="shared" si="1"/>
        <v>1.3922999999999999</v>
      </c>
      <c r="H72" s="72">
        <v>22</v>
      </c>
      <c r="I72" s="72"/>
      <c r="N72" s="11" t="s">
        <v>64</v>
      </c>
    </row>
    <row r="73" spans="2:9" ht="15">
      <c r="B73" s="20" t="s">
        <v>317</v>
      </c>
      <c r="C73" s="74" t="s">
        <v>318</v>
      </c>
      <c r="D73" s="9">
        <v>2.2</v>
      </c>
      <c r="E73" s="3">
        <f t="shared" si="1"/>
        <v>2.618</v>
      </c>
      <c r="H73" s="72">
        <v>200</v>
      </c>
      <c r="I73" s="72"/>
    </row>
    <row r="74" spans="2:14" ht="15">
      <c r="B74" s="20" t="s">
        <v>96</v>
      </c>
      <c r="C74" s="32" t="s">
        <v>97</v>
      </c>
      <c r="D74" s="9">
        <v>0</v>
      </c>
      <c r="E74" s="3">
        <f t="shared" si="1"/>
        <v>0</v>
      </c>
      <c r="N74" s="11" t="s">
        <v>64</v>
      </c>
    </row>
    <row r="75" spans="2:14" ht="15">
      <c r="B75" s="20" t="s">
        <v>98</v>
      </c>
      <c r="C75" s="32" t="s">
        <v>99</v>
      </c>
      <c r="D75" s="9"/>
      <c r="E75" s="3">
        <f t="shared" si="1"/>
        <v>0</v>
      </c>
      <c r="N75" s="11" t="s">
        <v>31</v>
      </c>
    </row>
    <row r="76" spans="2:5" ht="15">
      <c r="B76" s="20" t="s">
        <v>25</v>
      </c>
      <c r="C76" s="32" t="s">
        <v>26</v>
      </c>
      <c r="D76" s="9">
        <v>0</v>
      </c>
      <c r="E76" s="3">
        <f t="shared" si="1"/>
        <v>0</v>
      </c>
    </row>
    <row r="77" spans="2:9" ht="15">
      <c r="B77" s="20" t="s">
        <v>17</v>
      </c>
      <c r="C77" s="60" t="s">
        <v>18</v>
      </c>
      <c r="D77" s="9">
        <v>5.14</v>
      </c>
      <c r="E77" s="3">
        <f t="shared" si="1"/>
        <v>6.116599999999999</v>
      </c>
      <c r="H77" s="56">
        <v>90</v>
      </c>
      <c r="I77" s="56"/>
    </row>
    <row r="78" spans="1:13" ht="15">
      <c r="A78" s="27"/>
      <c r="B78" s="28" t="s">
        <v>100</v>
      </c>
      <c r="C78" s="60" t="s">
        <v>101</v>
      </c>
      <c r="D78" s="9">
        <v>6.61</v>
      </c>
      <c r="E78" s="3">
        <f t="shared" si="1"/>
        <v>7.8659</v>
      </c>
      <c r="F78" s="9"/>
      <c r="G78" s="9"/>
      <c r="H78" s="59">
        <v>400</v>
      </c>
      <c r="I78" s="59"/>
      <c r="J78" s="9"/>
      <c r="K78" s="8"/>
      <c r="L78" s="27"/>
      <c r="M78" s="10"/>
    </row>
    <row r="79" spans="1:13" ht="15.75" thickBot="1">
      <c r="A79" s="21"/>
      <c r="B79" s="22" t="s">
        <v>102</v>
      </c>
      <c r="C79" s="33" t="s">
        <v>103</v>
      </c>
      <c r="D79" s="23"/>
      <c r="E79" s="3">
        <f t="shared" si="1"/>
        <v>0</v>
      </c>
      <c r="F79" s="24">
        <f>E79+E78+E77+E76+E75+E74+E71+E70+E68+E67+E72+E69+E73</f>
        <v>22.026899999999994</v>
      </c>
      <c r="G79" s="24">
        <f>F79*31.6</f>
        <v>696.0500399999999</v>
      </c>
      <c r="H79" s="23"/>
      <c r="I79" s="23">
        <f>H78+H77+H71+H69+H68+H72+H73</f>
        <v>832</v>
      </c>
      <c r="J79" s="23">
        <f>I79/1000*18*31.1</f>
        <v>465.7536</v>
      </c>
      <c r="K79" s="24">
        <f>J79+G79</f>
        <v>1161.8036399999999</v>
      </c>
      <c r="L79" s="53">
        <f>650+276</f>
        <v>926</v>
      </c>
      <c r="M79" s="55">
        <f>L79-K79</f>
        <v>-235.80363999999986</v>
      </c>
    </row>
    <row r="80" spans="1:5" ht="15">
      <c r="A80" s="11" t="s">
        <v>112</v>
      </c>
      <c r="B80" s="20" t="s">
        <v>104</v>
      </c>
      <c r="C80" s="31" t="s">
        <v>105</v>
      </c>
      <c r="D80" s="17">
        <v>0</v>
      </c>
      <c r="E80" s="3">
        <f t="shared" si="1"/>
        <v>0</v>
      </c>
    </row>
    <row r="81" spans="2:14" ht="15">
      <c r="B81" s="20" t="s">
        <v>106</v>
      </c>
      <c r="C81" s="60" t="s">
        <v>107</v>
      </c>
      <c r="D81" s="17">
        <v>3.67</v>
      </c>
      <c r="E81" s="3">
        <f t="shared" si="1"/>
        <v>4.367299999999999</v>
      </c>
      <c r="H81" s="56">
        <v>40</v>
      </c>
      <c r="I81" s="56"/>
      <c r="N81" s="11" t="s">
        <v>64</v>
      </c>
    </row>
    <row r="82" spans="2:9" ht="15">
      <c r="B82" s="20" t="s">
        <v>363</v>
      </c>
      <c r="C82" s="60" t="s">
        <v>364</v>
      </c>
      <c r="D82" s="17">
        <v>9.55</v>
      </c>
      <c r="E82" s="3">
        <f t="shared" si="1"/>
        <v>11.3645</v>
      </c>
      <c r="H82" s="56">
        <v>590</v>
      </c>
      <c r="I82" s="56"/>
    </row>
    <row r="83" spans="2:14" ht="15">
      <c r="B83" s="20" t="s">
        <v>98</v>
      </c>
      <c r="C83" s="31" t="s">
        <v>99</v>
      </c>
      <c r="E83" s="3">
        <f t="shared" si="1"/>
        <v>0</v>
      </c>
      <c r="N83" s="11" t="s">
        <v>31</v>
      </c>
    </row>
    <row r="84" spans="2:9" ht="15">
      <c r="B84" s="20" t="s">
        <v>108</v>
      </c>
      <c r="C84" s="60" t="s">
        <v>109</v>
      </c>
      <c r="D84" s="17">
        <v>5.88</v>
      </c>
      <c r="E84" s="3">
        <f t="shared" si="1"/>
        <v>6.997199999999999</v>
      </c>
      <c r="H84" s="56">
        <v>120</v>
      </c>
      <c r="I84" s="56"/>
    </row>
    <row r="85" spans="2:14" ht="15">
      <c r="B85" s="20" t="s">
        <v>110</v>
      </c>
      <c r="C85" s="37" t="s">
        <v>111</v>
      </c>
      <c r="D85" s="17">
        <v>0</v>
      </c>
      <c r="E85" s="3">
        <f t="shared" si="1"/>
        <v>0</v>
      </c>
      <c r="N85" s="11" t="s">
        <v>64</v>
      </c>
    </row>
    <row r="86" spans="2:5" ht="15">
      <c r="B86" s="20" t="s">
        <v>71</v>
      </c>
      <c r="C86" s="31" t="s">
        <v>72</v>
      </c>
      <c r="E86" s="3">
        <f t="shared" si="1"/>
        <v>0</v>
      </c>
    </row>
    <row r="87" spans="1:13" ht="15.75" thickBot="1">
      <c r="A87" s="21"/>
      <c r="B87" s="22" t="s">
        <v>113</v>
      </c>
      <c r="C87" s="70" t="s">
        <v>114</v>
      </c>
      <c r="D87" s="23">
        <v>1.17</v>
      </c>
      <c r="E87" s="3">
        <f t="shared" si="1"/>
        <v>1.3922999999999999</v>
      </c>
      <c r="F87" s="24">
        <f>E87+E86+E85+E84+E83+E81+E80+E82</f>
        <v>24.121299999999998</v>
      </c>
      <c r="G87" s="24">
        <f>F87*31.6</f>
        <v>762.23308</v>
      </c>
      <c r="H87" s="67">
        <v>120</v>
      </c>
      <c r="I87" s="23">
        <f>H84+H82+H81+H87</f>
        <v>870</v>
      </c>
      <c r="J87" s="23">
        <f>I87/1000*18*31.1</f>
        <v>487.026</v>
      </c>
      <c r="K87" s="24">
        <f>J87+G87</f>
        <v>1249.25908</v>
      </c>
      <c r="L87" s="53">
        <v>930</v>
      </c>
      <c r="M87" s="55">
        <f>L87-K87</f>
        <v>-319.25908000000004</v>
      </c>
    </row>
    <row r="88" spans="1:14" ht="15">
      <c r="A88" s="17" t="s">
        <v>115</v>
      </c>
      <c r="B88" s="20" t="s">
        <v>116</v>
      </c>
      <c r="C88" s="60" t="s">
        <v>117</v>
      </c>
      <c r="D88" s="37">
        <v>7.35</v>
      </c>
      <c r="E88" s="3">
        <f t="shared" si="1"/>
        <v>8.7465</v>
      </c>
      <c r="H88" s="56">
        <v>320</v>
      </c>
      <c r="I88" s="56"/>
      <c r="N88" s="26" t="s">
        <v>118</v>
      </c>
    </row>
    <row r="89" spans="2:15" ht="15">
      <c r="B89" s="20" t="s">
        <v>25</v>
      </c>
      <c r="C89" s="31" t="s">
        <v>26</v>
      </c>
      <c r="D89" s="9">
        <v>0</v>
      </c>
      <c r="E89" s="3">
        <f t="shared" si="1"/>
        <v>0</v>
      </c>
      <c r="N89" s="26" t="s">
        <v>200</v>
      </c>
      <c r="O89" s="11" t="s">
        <v>64</v>
      </c>
    </row>
    <row r="90" spans="2:14" ht="15">
      <c r="B90" s="20" t="s">
        <v>119</v>
      </c>
      <c r="C90" s="60" t="s">
        <v>121</v>
      </c>
      <c r="D90" s="37">
        <v>2.2</v>
      </c>
      <c r="E90" s="3">
        <f t="shared" si="1"/>
        <v>2.618</v>
      </c>
      <c r="H90" s="56">
        <v>35</v>
      </c>
      <c r="I90" s="56"/>
      <c r="N90" s="26" t="s">
        <v>120</v>
      </c>
    </row>
    <row r="91" spans="2:14" ht="15">
      <c r="B91" s="20" t="s">
        <v>119</v>
      </c>
      <c r="C91" s="60" t="s">
        <v>121</v>
      </c>
      <c r="D91" s="37">
        <v>2.2</v>
      </c>
      <c r="E91" s="3">
        <f t="shared" si="1"/>
        <v>2.618</v>
      </c>
      <c r="H91" s="56">
        <v>35</v>
      </c>
      <c r="I91" s="56"/>
      <c r="N91" s="26"/>
    </row>
    <row r="92" spans="2:15" ht="15">
      <c r="B92" s="20" t="s">
        <v>122</v>
      </c>
      <c r="C92" s="60" t="s">
        <v>123</v>
      </c>
      <c r="D92" s="37">
        <v>2.2</v>
      </c>
      <c r="E92" s="3">
        <f t="shared" si="1"/>
        <v>2.618</v>
      </c>
      <c r="H92" s="56">
        <v>45</v>
      </c>
      <c r="I92" s="56"/>
      <c r="N92" s="26" t="s">
        <v>124</v>
      </c>
      <c r="O92" s="26" t="s">
        <v>125</v>
      </c>
    </row>
    <row r="93" spans="2:13" ht="15">
      <c r="B93" s="18" t="s">
        <v>9</v>
      </c>
      <c r="C93" s="60" t="s">
        <v>10</v>
      </c>
      <c r="D93" s="37">
        <v>5.88</v>
      </c>
      <c r="E93" s="3">
        <f>D93*1.19</f>
        <v>6.997199999999999</v>
      </c>
      <c r="F93" s="19"/>
      <c r="G93" s="19"/>
      <c r="H93" s="57">
        <v>22</v>
      </c>
      <c r="I93" s="57"/>
      <c r="J93" s="2"/>
      <c r="K93" s="8"/>
      <c r="L93" s="9"/>
      <c r="M93" s="10"/>
    </row>
    <row r="94" spans="2:9" ht="15">
      <c r="B94" s="20" t="s">
        <v>126</v>
      </c>
      <c r="C94" s="71" t="s">
        <v>127</v>
      </c>
      <c r="D94" s="37">
        <v>1.47</v>
      </c>
      <c r="E94" s="3">
        <f t="shared" si="1"/>
        <v>1.7492999999999999</v>
      </c>
      <c r="H94" s="77">
        <v>88</v>
      </c>
      <c r="I94" s="72"/>
    </row>
    <row r="95" spans="2:5" ht="15">
      <c r="B95" s="20" t="s">
        <v>128</v>
      </c>
      <c r="C95" s="31" t="s">
        <v>129</v>
      </c>
      <c r="D95" s="37">
        <v>0</v>
      </c>
      <c r="E95" s="3">
        <f t="shared" si="1"/>
        <v>0</v>
      </c>
    </row>
    <row r="96" spans="2:5" ht="15">
      <c r="B96" s="20" t="s">
        <v>113</v>
      </c>
      <c r="C96" s="31" t="s">
        <v>114</v>
      </c>
      <c r="D96" s="37">
        <v>0</v>
      </c>
      <c r="E96" s="3">
        <f t="shared" si="1"/>
        <v>0</v>
      </c>
    </row>
    <row r="97" spans="2:9" ht="15">
      <c r="B97" s="34" t="s">
        <v>130</v>
      </c>
      <c r="C97" s="68" t="s">
        <v>276</v>
      </c>
      <c r="D97" s="37">
        <v>1.47</v>
      </c>
      <c r="E97" s="3">
        <f t="shared" si="1"/>
        <v>1.7492999999999999</v>
      </c>
      <c r="H97" s="72">
        <v>88</v>
      </c>
      <c r="I97" s="72"/>
    </row>
    <row r="98" spans="1:14" ht="15">
      <c r="A98" s="11" t="s">
        <v>367</v>
      </c>
      <c r="B98" s="20" t="s">
        <v>131</v>
      </c>
      <c r="C98" s="75" t="s">
        <v>132</v>
      </c>
      <c r="D98" s="37">
        <v>0</v>
      </c>
      <c r="E98" s="3">
        <f t="shared" si="1"/>
        <v>0</v>
      </c>
      <c r="N98" s="26" t="s">
        <v>133</v>
      </c>
    </row>
    <row r="99" spans="2:14" ht="15">
      <c r="B99" s="20" t="s">
        <v>134</v>
      </c>
      <c r="C99" s="31" t="s">
        <v>135</v>
      </c>
      <c r="D99" s="37"/>
      <c r="E99" s="3">
        <f t="shared" si="1"/>
        <v>0</v>
      </c>
      <c r="N99" s="26" t="s">
        <v>136</v>
      </c>
    </row>
    <row r="100" spans="2:14" ht="15">
      <c r="B100" s="20" t="s">
        <v>136</v>
      </c>
      <c r="C100" s="71" t="s">
        <v>292</v>
      </c>
      <c r="D100" s="37">
        <v>1.17</v>
      </c>
      <c r="E100" s="3">
        <f t="shared" si="1"/>
        <v>1.3922999999999999</v>
      </c>
      <c r="H100" s="72">
        <v>66</v>
      </c>
      <c r="I100" s="72"/>
      <c r="N100" s="26"/>
    </row>
    <row r="101" spans="2:5" ht="15">
      <c r="B101" s="20" t="s">
        <v>137</v>
      </c>
      <c r="C101" s="31" t="s">
        <v>138</v>
      </c>
      <c r="D101" s="29"/>
      <c r="E101" s="3">
        <f t="shared" si="1"/>
        <v>0</v>
      </c>
    </row>
    <row r="102" spans="2:14" ht="15">
      <c r="B102" s="20" t="s">
        <v>139</v>
      </c>
      <c r="C102" s="71" t="s">
        <v>140</v>
      </c>
      <c r="D102" s="29">
        <v>0.73</v>
      </c>
      <c r="E102" s="3">
        <f t="shared" si="1"/>
        <v>0.8686999999999999</v>
      </c>
      <c r="H102" s="72">
        <v>22</v>
      </c>
      <c r="I102" s="72"/>
      <c r="N102" s="26" t="s">
        <v>141</v>
      </c>
    </row>
    <row r="103" spans="2:5" ht="15">
      <c r="B103" s="20" t="s">
        <v>71</v>
      </c>
      <c r="C103" s="31" t="s">
        <v>72</v>
      </c>
      <c r="D103" s="29"/>
      <c r="E103" s="3">
        <f t="shared" si="1"/>
        <v>0</v>
      </c>
    </row>
    <row r="104" spans="2:5" ht="15">
      <c r="B104" s="20" t="s">
        <v>142</v>
      </c>
      <c r="C104" s="31" t="s">
        <v>143</v>
      </c>
      <c r="D104" s="29"/>
      <c r="E104" s="3">
        <f t="shared" si="1"/>
        <v>0</v>
      </c>
    </row>
    <row r="105" spans="2:5" ht="15">
      <c r="B105" s="20" t="s">
        <v>144</v>
      </c>
      <c r="C105" s="31" t="s">
        <v>147</v>
      </c>
      <c r="D105" s="29"/>
      <c r="E105" s="3">
        <f t="shared" si="1"/>
        <v>0</v>
      </c>
    </row>
    <row r="106" spans="2:9" ht="15">
      <c r="B106" s="20" t="s">
        <v>269</v>
      </c>
      <c r="C106" s="71" t="s">
        <v>270</v>
      </c>
      <c r="D106" s="29">
        <v>1.47</v>
      </c>
      <c r="E106" s="3">
        <f t="shared" si="1"/>
        <v>1.7492999999999999</v>
      </c>
      <c r="H106" s="72">
        <v>98</v>
      </c>
      <c r="I106" s="72"/>
    </row>
    <row r="107" spans="1:14" ht="15">
      <c r="A107" s="27"/>
      <c r="B107" s="28" t="s">
        <v>145</v>
      </c>
      <c r="C107" s="31" t="s">
        <v>146</v>
      </c>
      <c r="D107" s="29"/>
      <c r="E107" s="3">
        <f t="shared" si="1"/>
        <v>0</v>
      </c>
      <c r="F107" s="9"/>
      <c r="G107" s="9"/>
      <c r="H107" s="9"/>
      <c r="I107" s="9"/>
      <c r="J107" s="9"/>
      <c r="K107" s="8"/>
      <c r="L107" s="27"/>
      <c r="M107" s="10"/>
      <c r="N107" s="26" t="s">
        <v>98</v>
      </c>
    </row>
    <row r="108" spans="2:9" ht="15">
      <c r="B108" s="20" t="s">
        <v>77</v>
      </c>
      <c r="C108" s="74" t="s">
        <v>78</v>
      </c>
      <c r="D108" s="17">
        <v>1.32</v>
      </c>
      <c r="E108" s="3">
        <f t="shared" si="1"/>
        <v>1.5708</v>
      </c>
      <c r="H108" s="72">
        <v>307</v>
      </c>
      <c r="I108" s="72"/>
    </row>
    <row r="109" spans="2:5" ht="15">
      <c r="B109" s="34" t="s">
        <v>351</v>
      </c>
      <c r="C109" s="35" t="s">
        <v>352</v>
      </c>
      <c r="D109" s="17">
        <v>0</v>
      </c>
      <c r="E109" s="3">
        <f t="shared" si="1"/>
        <v>0</v>
      </c>
    </row>
    <row r="110" spans="2:9" ht="15">
      <c r="B110" s="20" t="s">
        <v>348</v>
      </c>
      <c r="C110" s="74" t="s">
        <v>349</v>
      </c>
      <c r="D110" s="17">
        <v>0.75</v>
      </c>
      <c r="E110" s="3">
        <f t="shared" si="1"/>
        <v>0.8925</v>
      </c>
      <c r="H110" s="72">
        <v>27</v>
      </c>
      <c r="I110" s="72"/>
    </row>
    <row r="111" spans="2:9" ht="15">
      <c r="B111" s="20" t="s">
        <v>321</v>
      </c>
      <c r="C111" s="74" t="s">
        <v>322</v>
      </c>
      <c r="D111" s="17">
        <v>5.88</v>
      </c>
      <c r="E111" s="3">
        <f t="shared" si="1"/>
        <v>6.997199999999999</v>
      </c>
      <c r="H111" s="72">
        <v>131</v>
      </c>
      <c r="I111" s="72"/>
    </row>
    <row r="112" spans="1:14" ht="15.75" thickBot="1">
      <c r="A112" s="21"/>
      <c r="B112" s="22" t="s">
        <v>282</v>
      </c>
      <c r="C112" s="70" t="s">
        <v>283</v>
      </c>
      <c r="D112" s="38">
        <v>2.94</v>
      </c>
      <c r="E112" s="3">
        <f t="shared" si="1"/>
        <v>3.4985999999999997</v>
      </c>
      <c r="F112" s="24">
        <f>E112+E111+E110+E109+E108+E107+E106+E105+E104+E103+E102+E101+E100+E99+E98+E97+E96+E95+E94+E92+E91+E90+E89+E88+E93</f>
        <v>44.06569999999999</v>
      </c>
      <c r="G112" s="24">
        <f>F112*31.6</f>
        <v>1392.4761199999998</v>
      </c>
      <c r="H112" s="67">
        <v>77</v>
      </c>
      <c r="I112" s="23">
        <f>H93+H92+H91+H90+H88+H112+H111+H110+H108+H106+H102+H100+H97+H94</f>
        <v>1361</v>
      </c>
      <c r="J112" s="23">
        <f>I112/1000*18*31.1+30</f>
        <v>791.8878000000001</v>
      </c>
      <c r="K112" s="24">
        <f>J112+G112</f>
        <v>2184.36392</v>
      </c>
      <c r="L112" s="53">
        <f>1700+500</f>
        <v>2200</v>
      </c>
      <c r="M112" s="55">
        <f>L112-K112</f>
        <v>15.63608000000022</v>
      </c>
      <c r="N112" s="26"/>
    </row>
    <row r="113" spans="1:14" ht="15">
      <c r="A113" s="11" t="s">
        <v>150</v>
      </c>
      <c r="B113" s="20" t="s">
        <v>148</v>
      </c>
      <c r="C113" s="60" t="s">
        <v>149</v>
      </c>
      <c r="D113" s="9">
        <v>4.41</v>
      </c>
      <c r="E113" s="3">
        <f t="shared" si="1"/>
        <v>5.2479</v>
      </c>
      <c r="H113" s="56">
        <v>200</v>
      </c>
      <c r="I113" s="56"/>
      <c r="N113" s="26" t="s">
        <v>151</v>
      </c>
    </row>
    <row r="114" spans="2:14" ht="15">
      <c r="B114" s="20" t="s">
        <v>126</v>
      </c>
      <c r="C114" s="71" t="s">
        <v>127</v>
      </c>
      <c r="D114" s="9">
        <v>1.47</v>
      </c>
      <c r="E114" s="3">
        <f t="shared" si="1"/>
        <v>1.7492999999999999</v>
      </c>
      <c r="H114" s="72">
        <v>88</v>
      </c>
      <c r="I114" s="72"/>
      <c r="N114" s="26" t="s">
        <v>152</v>
      </c>
    </row>
    <row r="115" spans="2:5" ht="15">
      <c r="B115" s="20" t="s">
        <v>43</v>
      </c>
      <c r="C115" s="31" t="s">
        <v>44</v>
      </c>
      <c r="D115" s="9"/>
      <c r="E115" s="3">
        <f t="shared" si="1"/>
        <v>0</v>
      </c>
    </row>
    <row r="116" spans="2:5" ht="15">
      <c r="B116" s="20" t="s">
        <v>71</v>
      </c>
      <c r="C116" s="31" t="s">
        <v>72</v>
      </c>
      <c r="D116" s="9"/>
      <c r="E116" s="3">
        <f t="shared" si="1"/>
        <v>0</v>
      </c>
    </row>
    <row r="117" spans="1:13" ht="15">
      <c r="A117" s="27"/>
      <c r="B117" s="28" t="s">
        <v>153</v>
      </c>
      <c r="C117" s="60" t="s">
        <v>154</v>
      </c>
      <c r="D117" s="9">
        <v>2.94</v>
      </c>
      <c r="E117" s="3">
        <f t="shared" si="1"/>
        <v>3.4985999999999997</v>
      </c>
      <c r="F117" s="9"/>
      <c r="G117" s="9"/>
      <c r="H117" s="59">
        <v>65</v>
      </c>
      <c r="I117" s="59"/>
      <c r="J117" s="9"/>
      <c r="K117" s="8"/>
      <c r="L117" s="27"/>
      <c r="M117" s="10"/>
    </row>
    <row r="118" spans="1:13" ht="15.75" thickBot="1">
      <c r="A118" s="21"/>
      <c r="B118" s="22" t="s">
        <v>139</v>
      </c>
      <c r="C118" s="70" t="s">
        <v>140</v>
      </c>
      <c r="D118" s="23">
        <v>0.73</v>
      </c>
      <c r="E118" s="3">
        <f t="shared" si="1"/>
        <v>0.8686999999999999</v>
      </c>
      <c r="F118" s="24">
        <f>E118+E117+E116+E115+E114+E113</f>
        <v>11.3645</v>
      </c>
      <c r="G118" s="24">
        <f>F118*31.6</f>
        <v>359.1182</v>
      </c>
      <c r="H118" s="67">
        <v>22</v>
      </c>
      <c r="I118" s="23">
        <f>H117+H113+H118+H114</f>
        <v>375</v>
      </c>
      <c r="J118" s="23">
        <f>I118/1000*18*31.1</f>
        <v>209.925</v>
      </c>
      <c r="K118" s="24">
        <f>J118+G118</f>
        <v>569.0432000000001</v>
      </c>
      <c r="L118" s="53">
        <f>500+100</f>
        <v>600</v>
      </c>
      <c r="M118" s="55">
        <f>L118-K118</f>
        <v>30.95679999999993</v>
      </c>
    </row>
    <row r="119" spans="1:9" ht="15">
      <c r="A119" s="11" t="s">
        <v>155</v>
      </c>
      <c r="B119" s="20" t="s">
        <v>156</v>
      </c>
      <c r="C119" s="60" t="s">
        <v>157</v>
      </c>
      <c r="D119" s="9">
        <v>6.17</v>
      </c>
      <c r="E119" s="3">
        <f t="shared" si="1"/>
        <v>7.3423</v>
      </c>
      <c r="H119" s="56">
        <v>240</v>
      </c>
      <c r="I119" s="56"/>
    </row>
    <row r="120" spans="2:9" ht="15">
      <c r="B120" s="20" t="s">
        <v>158</v>
      </c>
      <c r="C120" s="61" t="s">
        <v>159</v>
      </c>
      <c r="D120" s="9">
        <v>6.17</v>
      </c>
      <c r="E120" s="3">
        <f t="shared" si="1"/>
        <v>7.3423</v>
      </c>
      <c r="H120" s="56">
        <v>300</v>
      </c>
      <c r="I120" s="56"/>
    </row>
    <row r="121" spans="2:9" ht="15">
      <c r="B121" s="20" t="s">
        <v>161</v>
      </c>
      <c r="C121" s="61" t="s">
        <v>160</v>
      </c>
      <c r="D121" s="9">
        <v>6.17</v>
      </c>
      <c r="E121" s="3">
        <f t="shared" si="1"/>
        <v>7.3423</v>
      </c>
      <c r="H121" s="56">
        <v>240</v>
      </c>
      <c r="I121" s="56"/>
    </row>
    <row r="122" spans="2:9" ht="15">
      <c r="B122" s="20" t="s">
        <v>65</v>
      </c>
      <c r="C122" s="74" t="s">
        <v>66</v>
      </c>
      <c r="D122" s="9">
        <v>5.88</v>
      </c>
      <c r="E122" s="3">
        <f t="shared" si="1"/>
        <v>6.997199999999999</v>
      </c>
      <c r="H122" s="72">
        <v>570</v>
      </c>
      <c r="I122" s="72"/>
    </row>
    <row r="123" spans="2:9" ht="15">
      <c r="B123" s="20" t="s">
        <v>361</v>
      </c>
      <c r="C123" s="61" t="s">
        <v>362</v>
      </c>
      <c r="D123" s="9">
        <v>5.14</v>
      </c>
      <c r="E123" s="3">
        <f t="shared" si="1"/>
        <v>6.116599999999999</v>
      </c>
      <c r="H123" s="56">
        <v>103</v>
      </c>
      <c r="I123" s="56"/>
    </row>
    <row r="124" spans="2:5" ht="15">
      <c r="B124" s="20" t="s">
        <v>355</v>
      </c>
      <c r="C124" s="31" t="s">
        <v>356</v>
      </c>
      <c r="D124" s="9">
        <v>0</v>
      </c>
      <c r="E124" s="3">
        <f>D124*1.19</f>
        <v>0</v>
      </c>
    </row>
    <row r="125" spans="1:13" ht="15">
      <c r="A125" s="27"/>
      <c r="B125" s="28" t="s">
        <v>162</v>
      </c>
      <c r="C125" s="31" t="s">
        <v>163</v>
      </c>
      <c r="D125" s="9"/>
      <c r="E125" s="3">
        <f t="shared" si="1"/>
        <v>0</v>
      </c>
      <c r="F125" s="9"/>
      <c r="G125" s="9"/>
      <c r="H125" s="9"/>
      <c r="I125" s="9"/>
      <c r="J125" s="9"/>
      <c r="K125" s="8"/>
      <c r="L125" s="27"/>
      <c r="M125" s="10"/>
    </row>
    <row r="126" spans="1:13" ht="15.75" thickBot="1">
      <c r="A126" s="21"/>
      <c r="B126" s="22" t="s">
        <v>164</v>
      </c>
      <c r="C126" s="33" t="s">
        <v>165</v>
      </c>
      <c r="D126" s="23">
        <v>0</v>
      </c>
      <c r="E126" s="3">
        <f t="shared" si="1"/>
        <v>0</v>
      </c>
      <c r="F126" s="24">
        <f>E126+E125+E122+E121+E120+E119+E124+E123</f>
        <v>35.140699999999995</v>
      </c>
      <c r="G126" s="24">
        <f>F126*31.6</f>
        <v>1110.4461199999998</v>
      </c>
      <c r="H126" s="23"/>
      <c r="I126" s="23">
        <f>H123+H121+H120+H119+H122</f>
        <v>1453</v>
      </c>
      <c r="J126" s="23">
        <f>I126/1000*18*31.1</f>
        <v>813.3894</v>
      </c>
      <c r="K126" s="24">
        <f>G126+J126</f>
        <v>1923.8355199999999</v>
      </c>
      <c r="L126" s="53">
        <f>1200+750</f>
        <v>1950</v>
      </c>
      <c r="M126" s="55">
        <f>L126-K126</f>
        <v>26.16448000000014</v>
      </c>
    </row>
    <row r="127" spans="1:5" ht="15">
      <c r="A127" s="56" t="s">
        <v>166</v>
      </c>
      <c r="B127" s="20" t="s">
        <v>167</v>
      </c>
      <c r="C127" s="31" t="s">
        <v>168</v>
      </c>
      <c r="D127" s="9"/>
      <c r="E127" s="3">
        <f t="shared" si="1"/>
        <v>0</v>
      </c>
    </row>
    <row r="128" spans="1:13" ht="15.75" thickBot="1">
      <c r="A128" s="21"/>
      <c r="B128" s="22" t="s">
        <v>169</v>
      </c>
      <c r="C128" s="62" t="s">
        <v>170</v>
      </c>
      <c r="D128" s="23">
        <v>5.14</v>
      </c>
      <c r="E128" s="3">
        <f t="shared" si="1"/>
        <v>6.116599999999999</v>
      </c>
      <c r="F128" s="24">
        <f>E128+E127</f>
        <v>6.116599999999999</v>
      </c>
      <c r="G128" s="24">
        <f>F128*31.6</f>
        <v>193.28455999999997</v>
      </c>
      <c r="H128" s="58">
        <v>50</v>
      </c>
      <c r="I128" s="58">
        <f>H128</f>
        <v>50</v>
      </c>
      <c r="J128" s="23">
        <f>I128/1000*18*31.1</f>
        <v>27.990000000000002</v>
      </c>
      <c r="K128" s="24">
        <f>J128+G128</f>
        <v>221.27455999999998</v>
      </c>
      <c r="L128" s="53">
        <f>200</f>
        <v>200</v>
      </c>
      <c r="M128" s="55">
        <f>L128-K128</f>
        <v>-21.27455999999998</v>
      </c>
    </row>
    <row r="129" spans="1:15" ht="15">
      <c r="A129" s="17" t="s">
        <v>173</v>
      </c>
      <c r="B129" s="20" t="s">
        <v>171</v>
      </c>
      <c r="C129" s="31" t="s">
        <v>172</v>
      </c>
      <c r="D129" s="9"/>
      <c r="E129" s="3">
        <f t="shared" si="1"/>
        <v>0</v>
      </c>
      <c r="N129" s="26" t="s">
        <v>174</v>
      </c>
      <c r="O129" s="26" t="s">
        <v>56</v>
      </c>
    </row>
    <row r="130" spans="1:15" ht="15">
      <c r="A130" s="17"/>
      <c r="B130" s="20" t="s">
        <v>174</v>
      </c>
      <c r="C130" s="31" t="s">
        <v>293</v>
      </c>
      <c r="D130" s="9">
        <v>0</v>
      </c>
      <c r="E130" s="3">
        <f t="shared" si="1"/>
        <v>0</v>
      </c>
      <c r="N130" s="26"/>
      <c r="O130" s="26"/>
    </row>
    <row r="131" spans="2:14" ht="15">
      <c r="B131" s="20" t="s">
        <v>175</v>
      </c>
      <c r="C131" s="60" t="s">
        <v>176</v>
      </c>
      <c r="D131" s="9">
        <v>8.82</v>
      </c>
      <c r="E131" s="3">
        <f t="shared" si="1"/>
        <v>10.4958</v>
      </c>
      <c r="H131" s="56">
        <v>510</v>
      </c>
      <c r="I131" s="56"/>
      <c r="N131" s="26" t="s">
        <v>177</v>
      </c>
    </row>
    <row r="132" spans="2:14" ht="15">
      <c r="B132" s="20" t="s">
        <v>177</v>
      </c>
      <c r="C132" s="60" t="s">
        <v>360</v>
      </c>
      <c r="D132" s="9">
        <v>8.82</v>
      </c>
      <c r="E132" s="3">
        <f t="shared" si="1"/>
        <v>10.4958</v>
      </c>
      <c r="H132" s="56">
        <v>525</v>
      </c>
      <c r="I132" s="56"/>
      <c r="N132" s="26"/>
    </row>
    <row r="133" spans="2:14" ht="15">
      <c r="B133" s="20" t="s">
        <v>234</v>
      </c>
      <c r="C133" s="71" t="s">
        <v>235</v>
      </c>
      <c r="D133" s="9">
        <v>3.67</v>
      </c>
      <c r="E133" s="3">
        <f t="shared" si="1"/>
        <v>4.367299999999999</v>
      </c>
      <c r="H133" s="72">
        <v>110</v>
      </c>
      <c r="I133" s="72"/>
      <c r="N133" s="26"/>
    </row>
    <row r="134" spans="1:13" ht="15.75" thickBot="1">
      <c r="A134" s="21"/>
      <c r="B134" s="22" t="s">
        <v>178</v>
      </c>
      <c r="C134" s="33" t="s">
        <v>179</v>
      </c>
      <c r="D134" s="23"/>
      <c r="E134" s="3">
        <f t="shared" si="1"/>
        <v>0</v>
      </c>
      <c r="F134" s="24">
        <f>E134+E133+E131+E130+E129</f>
        <v>14.8631</v>
      </c>
      <c r="G134" s="24">
        <f>F134*31.6</f>
        <v>469.67396</v>
      </c>
      <c r="H134" s="23"/>
      <c r="I134" s="23">
        <f>H132+H131+H133</f>
        <v>1145</v>
      </c>
      <c r="J134" s="23">
        <f>I134/1000*31.1*18</f>
        <v>640.9710000000001</v>
      </c>
      <c r="K134" s="24">
        <f>J134+G134</f>
        <v>1110.64496</v>
      </c>
      <c r="L134" s="53">
        <f>750+510</f>
        <v>1260</v>
      </c>
      <c r="M134" s="55">
        <f>L134-K134</f>
        <v>149.35503999999992</v>
      </c>
    </row>
    <row r="135" spans="1:5" ht="15">
      <c r="A135" s="11" t="s">
        <v>180</v>
      </c>
      <c r="B135" s="20" t="s">
        <v>181</v>
      </c>
      <c r="C135" s="31" t="s">
        <v>182</v>
      </c>
      <c r="D135" s="9"/>
      <c r="E135" s="3">
        <f t="shared" si="1"/>
        <v>0</v>
      </c>
    </row>
    <row r="136" spans="2:9" ht="15">
      <c r="B136" s="20" t="s">
        <v>184</v>
      </c>
      <c r="C136" s="60" t="s">
        <v>183</v>
      </c>
      <c r="D136" s="9">
        <v>5.58</v>
      </c>
      <c r="E136" s="3">
        <f t="shared" si="1"/>
        <v>6.6402</v>
      </c>
      <c r="H136" s="56">
        <v>45</v>
      </c>
      <c r="I136" s="56"/>
    </row>
    <row r="137" spans="2:9" ht="15">
      <c r="B137" s="20" t="s">
        <v>113</v>
      </c>
      <c r="C137" s="74" t="s">
        <v>185</v>
      </c>
      <c r="D137" s="9">
        <v>1.17</v>
      </c>
      <c r="E137" s="3">
        <f t="shared" si="1"/>
        <v>1.3922999999999999</v>
      </c>
      <c r="H137" s="72">
        <v>120</v>
      </c>
      <c r="I137" s="72"/>
    </row>
    <row r="138" spans="2:5" ht="15">
      <c r="B138" s="20" t="s">
        <v>113</v>
      </c>
      <c r="C138" s="32" t="s">
        <v>185</v>
      </c>
      <c r="D138" s="9">
        <v>0</v>
      </c>
      <c r="E138" s="3">
        <f t="shared" si="1"/>
        <v>0</v>
      </c>
    </row>
    <row r="139" spans="2:5" ht="15">
      <c r="B139" s="20" t="s">
        <v>113</v>
      </c>
      <c r="C139" s="32" t="s">
        <v>185</v>
      </c>
      <c r="D139" s="9">
        <v>0</v>
      </c>
      <c r="E139" s="3">
        <f aca="true" t="shared" si="2" ref="E139:E185">D139*1.19</f>
        <v>0</v>
      </c>
    </row>
    <row r="140" spans="2:5" ht="15">
      <c r="B140" s="20" t="s">
        <v>7</v>
      </c>
      <c r="C140" s="32" t="s">
        <v>8</v>
      </c>
      <c r="E140" s="3">
        <f t="shared" si="2"/>
        <v>0</v>
      </c>
    </row>
    <row r="141" spans="2:5" ht="15">
      <c r="B141" s="20" t="s">
        <v>267</v>
      </c>
      <c r="C141" s="32" t="s">
        <v>268</v>
      </c>
      <c r="E141" s="3">
        <f t="shared" si="2"/>
        <v>0</v>
      </c>
    </row>
    <row r="142" spans="2:5" ht="15">
      <c r="B142" s="20" t="s">
        <v>186</v>
      </c>
      <c r="C142" s="32" t="s">
        <v>187</v>
      </c>
      <c r="D142" s="17">
        <v>0</v>
      </c>
      <c r="E142" s="3">
        <f t="shared" si="2"/>
        <v>0</v>
      </c>
    </row>
    <row r="143" spans="2:5" ht="15">
      <c r="B143" s="20" t="s">
        <v>188</v>
      </c>
      <c r="C143" s="32" t="s">
        <v>189</v>
      </c>
      <c r="E143" s="3">
        <f t="shared" si="2"/>
        <v>0</v>
      </c>
    </row>
    <row r="144" spans="1:13" ht="15">
      <c r="A144" s="27"/>
      <c r="B144" s="28" t="s">
        <v>188</v>
      </c>
      <c r="C144" s="31" t="s">
        <v>189</v>
      </c>
      <c r="D144" s="9"/>
      <c r="E144" s="3">
        <f t="shared" si="2"/>
        <v>0</v>
      </c>
      <c r="F144" s="9"/>
      <c r="G144" s="9"/>
      <c r="H144" s="9"/>
      <c r="I144" s="9"/>
      <c r="J144" s="9"/>
      <c r="K144" s="8"/>
      <c r="L144" s="27"/>
      <c r="M144" s="10"/>
    </row>
    <row r="145" spans="1:13" ht="15.75" thickBot="1">
      <c r="A145" s="21"/>
      <c r="B145" s="22" t="s">
        <v>188</v>
      </c>
      <c r="C145" s="33" t="s">
        <v>189</v>
      </c>
      <c r="D145" s="23"/>
      <c r="E145" s="3">
        <f t="shared" si="2"/>
        <v>0</v>
      </c>
      <c r="F145" s="24">
        <f>E145+E144+E143+E142+E141+E140+E139+E138+E137+E136+E135</f>
        <v>8.0325</v>
      </c>
      <c r="G145" s="24">
        <f>F145*31.6</f>
        <v>253.82700000000003</v>
      </c>
      <c r="H145" s="23"/>
      <c r="I145" s="23">
        <f>H136</f>
        <v>45</v>
      </c>
      <c r="J145" s="23">
        <f>I145/1000*18*31.1+20</f>
        <v>45.191</v>
      </c>
      <c r="K145" s="24">
        <f>J145+G145</f>
        <v>299.01800000000003</v>
      </c>
      <c r="L145" s="53">
        <f>675+100</f>
        <v>775</v>
      </c>
      <c r="M145" s="55">
        <f>L145-K145</f>
        <v>475.98199999999997</v>
      </c>
    </row>
    <row r="146" spans="1:5" ht="15">
      <c r="A146" s="1" t="s">
        <v>192</v>
      </c>
      <c r="B146" s="20" t="s">
        <v>52</v>
      </c>
      <c r="C146" s="31" t="s">
        <v>53</v>
      </c>
      <c r="D146" s="9">
        <v>4.11</v>
      </c>
      <c r="E146" s="3">
        <f t="shared" si="2"/>
        <v>4.8909</v>
      </c>
    </row>
    <row r="147" spans="2:5" ht="15">
      <c r="B147" s="20" t="s">
        <v>191</v>
      </c>
      <c r="C147" s="31" t="s">
        <v>190</v>
      </c>
      <c r="D147" s="9"/>
      <c r="E147" s="3">
        <f t="shared" si="2"/>
        <v>0</v>
      </c>
    </row>
    <row r="148" spans="1:13" ht="15.75" thickBot="1">
      <c r="A148" s="21"/>
      <c r="B148" s="22" t="s">
        <v>71</v>
      </c>
      <c r="C148" s="33" t="s">
        <v>72</v>
      </c>
      <c r="D148" s="23"/>
      <c r="E148" s="3">
        <f t="shared" si="2"/>
        <v>0</v>
      </c>
      <c r="F148" s="24">
        <f>E148+E147+E146</f>
        <v>4.8909</v>
      </c>
      <c r="G148" s="24">
        <f>F148*13.6</f>
        <v>66.51624</v>
      </c>
      <c r="H148" s="23"/>
      <c r="I148" s="23"/>
      <c r="J148" s="23"/>
      <c r="K148" s="24"/>
      <c r="L148" s="21"/>
      <c r="M148" s="25"/>
    </row>
    <row r="149" spans="1:5" ht="15">
      <c r="A149" s="11" t="s">
        <v>193</v>
      </c>
      <c r="B149" s="20" t="s">
        <v>17</v>
      </c>
      <c r="C149" s="31" t="s">
        <v>18</v>
      </c>
      <c r="D149" s="17">
        <v>0</v>
      </c>
      <c r="E149" s="3">
        <f t="shared" si="2"/>
        <v>0</v>
      </c>
    </row>
    <row r="150" spans="2:9" ht="15">
      <c r="B150" s="20" t="s">
        <v>194</v>
      </c>
      <c r="C150" s="61" t="s">
        <v>195</v>
      </c>
      <c r="D150" s="17">
        <v>5.88</v>
      </c>
      <c r="E150" s="3">
        <f t="shared" si="2"/>
        <v>6.997199999999999</v>
      </c>
      <c r="H150" s="56">
        <v>240</v>
      </c>
      <c r="I150" s="56"/>
    </row>
    <row r="151" spans="2:14" ht="15">
      <c r="B151" s="20" t="s">
        <v>196</v>
      </c>
      <c r="C151" s="61" t="s">
        <v>197</v>
      </c>
      <c r="D151" s="17">
        <v>3.67</v>
      </c>
      <c r="E151" s="3">
        <f t="shared" si="2"/>
        <v>4.367299999999999</v>
      </c>
      <c r="H151" s="56">
        <v>87</v>
      </c>
      <c r="I151" s="56"/>
      <c r="N151" s="11" t="s">
        <v>64</v>
      </c>
    </row>
    <row r="152" spans="2:5" ht="15">
      <c r="B152" s="20" t="s">
        <v>198</v>
      </c>
      <c r="C152" s="32" t="s">
        <v>199</v>
      </c>
      <c r="E152" s="3">
        <f t="shared" si="2"/>
        <v>0</v>
      </c>
    </row>
    <row r="153" spans="2:5" ht="15">
      <c r="B153" s="20" t="s">
        <v>25</v>
      </c>
      <c r="C153" s="32" t="s">
        <v>26</v>
      </c>
      <c r="D153" s="17">
        <v>0</v>
      </c>
      <c r="E153" s="3">
        <f t="shared" si="2"/>
        <v>0</v>
      </c>
    </row>
    <row r="154" spans="2:5" ht="15">
      <c r="B154" s="20" t="s">
        <v>25</v>
      </c>
      <c r="C154" s="32" t="s">
        <v>26</v>
      </c>
      <c r="D154" s="17">
        <v>0</v>
      </c>
      <c r="E154" s="3">
        <f t="shared" si="2"/>
        <v>0</v>
      </c>
    </row>
    <row r="155" spans="2:9" ht="15">
      <c r="B155" s="20" t="s">
        <v>348</v>
      </c>
      <c r="C155" s="74" t="s">
        <v>349</v>
      </c>
      <c r="D155" s="17">
        <v>0.75</v>
      </c>
      <c r="E155" s="3">
        <f t="shared" si="2"/>
        <v>0.8925</v>
      </c>
      <c r="H155" s="72">
        <v>27</v>
      </c>
      <c r="I155" s="72"/>
    </row>
    <row r="156" spans="2:5" ht="15">
      <c r="B156" s="20" t="s">
        <v>200</v>
      </c>
      <c r="C156" s="32" t="s">
        <v>201</v>
      </c>
      <c r="D156" s="17">
        <v>0</v>
      </c>
      <c r="E156" s="3">
        <f t="shared" si="2"/>
        <v>0</v>
      </c>
    </row>
    <row r="157" spans="1:14" ht="15">
      <c r="A157" s="27"/>
      <c r="B157" s="28" t="s">
        <v>202</v>
      </c>
      <c r="C157" s="71" t="s">
        <v>203</v>
      </c>
      <c r="D157" s="9">
        <v>6.61</v>
      </c>
      <c r="E157" s="3">
        <f t="shared" si="2"/>
        <v>7.8659</v>
      </c>
      <c r="F157" s="9"/>
      <c r="G157" s="9"/>
      <c r="H157" s="69">
        <v>220</v>
      </c>
      <c r="I157" s="69"/>
      <c r="J157" s="9"/>
      <c r="K157" s="8"/>
      <c r="L157" s="27"/>
      <c r="M157" s="10"/>
      <c r="N157" s="11" t="s">
        <v>64</v>
      </c>
    </row>
    <row r="158" spans="1:13" ht="15.75" thickBot="1">
      <c r="A158" s="21"/>
      <c r="B158" s="22" t="s">
        <v>204</v>
      </c>
      <c r="C158" s="33" t="s">
        <v>205</v>
      </c>
      <c r="D158" s="23"/>
      <c r="E158" s="3">
        <f t="shared" si="2"/>
        <v>0</v>
      </c>
      <c r="F158" s="24">
        <f>E158+E157+E156+E154+E153+E152+E151+E150+E149</f>
        <v>19.2304</v>
      </c>
      <c r="G158" s="24">
        <f>F158*31.6</f>
        <v>607.68064</v>
      </c>
      <c r="H158" s="23"/>
      <c r="I158" s="23">
        <f>H151+H150+H157+H155</f>
        <v>574</v>
      </c>
      <c r="J158" s="23">
        <f>I158/1000*18*31.1</f>
        <v>321.3252</v>
      </c>
      <c r="K158" s="24">
        <f>J158+G158</f>
        <v>929.00584</v>
      </c>
      <c r="L158" s="53">
        <v>1200</v>
      </c>
      <c r="M158" s="55">
        <f>L158-K158</f>
        <v>270.99415999999997</v>
      </c>
    </row>
    <row r="159" spans="1:9" ht="15">
      <c r="A159" s="11" t="s">
        <v>206</v>
      </c>
      <c r="B159" s="20" t="s">
        <v>148</v>
      </c>
      <c r="C159" s="60" t="s">
        <v>149</v>
      </c>
      <c r="D159" s="9">
        <v>4.41</v>
      </c>
      <c r="E159" s="3">
        <f t="shared" si="2"/>
        <v>5.2479</v>
      </c>
      <c r="H159" s="56">
        <v>200</v>
      </c>
      <c r="I159" s="56"/>
    </row>
    <row r="160" spans="2:14" ht="15">
      <c r="B160" s="20" t="s">
        <v>207</v>
      </c>
      <c r="C160" s="31" t="s">
        <v>208</v>
      </c>
      <c r="D160" s="9"/>
      <c r="E160" s="3">
        <f t="shared" si="2"/>
        <v>0</v>
      </c>
      <c r="N160" s="11" t="s">
        <v>209</v>
      </c>
    </row>
    <row r="161" spans="2:14" ht="15">
      <c r="B161" s="20" t="s">
        <v>210</v>
      </c>
      <c r="C161" s="31" t="s">
        <v>211</v>
      </c>
      <c r="D161" s="9"/>
      <c r="E161" s="3">
        <f t="shared" si="2"/>
        <v>0</v>
      </c>
      <c r="N161" s="11" t="s">
        <v>64</v>
      </c>
    </row>
    <row r="162" spans="2:9" ht="15">
      <c r="B162" s="20" t="s">
        <v>212</v>
      </c>
      <c r="C162" s="71" t="s">
        <v>213</v>
      </c>
      <c r="D162" s="9">
        <v>5.14</v>
      </c>
      <c r="E162" s="3">
        <f t="shared" si="2"/>
        <v>6.116599999999999</v>
      </c>
      <c r="H162" s="72">
        <v>164</v>
      </c>
      <c r="I162" s="72"/>
    </row>
    <row r="163" spans="2:5" ht="15">
      <c r="B163" s="20" t="s">
        <v>214</v>
      </c>
      <c r="C163" s="31" t="s">
        <v>215</v>
      </c>
      <c r="D163" s="9">
        <v>0</v>
      </c>
      <c r="E163" s="3">
        <f t="shared" si="2"/>
        <v>0</v>
      </c>
    </row>
    <row r="164" spans="2:5" ht="15">
      <c r="B164" s="20" t="s">
        <v>216</v>
      </c>
      <c r="C164" s="31" t="s">
        <v>217</v>
      </c>
      <c r="D164" s="9"/>
      <c r="E164" s="3">
        <f t="shared" si="2"/>
        <v>0</v>
      </c>
    </row>
    <row r="165" spans="2:5" ht="15">
      <c r="B165" s="20" t="s">
        <v>226</v>
      </c>
      <c r="C165" s="31" t="s">
        <v>227</v>
      </c>
      <c r="E165" s="3">
        <f t="shared" si="2"/>
        <v>0</v>
      </c>
    </row>
    <row r="166" spans="2:5" ht="15">
      <c r="B166" s="20" t="s">
        <v>218</v>
      </c>
      <c r="C166" s="31" t="s">
        <v>219</v>
      </c>
      <c r="E166" s="3">
        <f t="shared" si="2"/>
        <v>0</v>
      </c>
    </row>
    <row r="167" spans="2:5" ht="15">
      <c r="B167" s="20" t="s">
        <v>220</v>
      </c>
      <c r="C167" s="31" t="s">
        <v>221</v>
      </c>
      <c r="E167" s="3">
        <f t="shared" si="2"/>
        <v>0</v>
      </c>
    </row>
    <row r="168" spans="2:9" ht="15">
      <c r="B168" s="20" t="s">
        <v>222</v>
      </c>
      <c r="C168" s="60" t="s">
        <v>223</v>
      </c>
      <c r="D168" s="17">
        <v>2.94</v>
      </c>
      <c r="E168" s="3">
        <f t="shared" si="2"/>
        <v>3.4985999999999997</v>
      </c>
      <c r="H168" s="56">
        <v>93</v>
      </c>
      <c r="I168" s="56"/>
    </row>
    <row r="169" spans="1:13" ht="15">
      <c r="A169" s="27"/>
      <c r="B169" s="28" t="s">
        <v>224</v>
      </c>
      <c r="C169" s="60" t="s">
        <v>225</v>
      </c>
      <c r="D169" s="9">
        <v>2.94</v>
      </c>
      <c r="E169" s="3">
        <f t="shared" si="2"/>
        <v>3.4985999999999997</v>
      </c>
      <c r="F169" s="9"/>
      <c r="G169" s="9"/>
      <c r="H169" s="59">
        <v>30</v>
      </c>
      <c r="I169" s="59"/>
      <c r="J169" s="9"/>
      <c r="K169" s="8"/>
      <c r="L169" s="27"/>
      <c r="M169" s="10"/>
    </row>
    <row r="170" spans="1:13" ht="15">
      <c r="A170" s="27"/>
      <c r="B170" s="28" t="s">
        <v>263</v>
      </c>
      <c r="C170" s="31" t="s">
        <v>264</v>
      </c>
      <c r="D170" s="9">
        <v>6.61</v>
      </c>
      <c r="E170" s="3">
        <f t="shared" si="2"/>
        <v>7.8659</v>
      </c>
      <c r="F170" s="9"/>
      <c r="G170" s="9"/>
      <c r="H170" s="9"/>
      <c r="I170" s="9"/>
      <c r="J170" s="9"/>
      <c r="K170" s="8"/>
      <c r="L170" s="27"/>
      <c r="M170" s="10"/>
    </row>
    <row r="171" spans="1:13" ht="15">
      <c r="A171" s="27"/>
      <c r="B171" s="28" t="s">
        <v>234</v>
      </c>
      <c r="C171" s="71" t="s">
        <v>235</v>
      </c>
      <c r="D171" s="9">
        <v>3.67</v>
      </c>
      <c r="E171" s="3">
        <f t="shared" si="2"/>
        <v>4.367299999999999</v>
      </c>
      <c r="F171" s="9"/>
      <c r="G171" s="9"/>
      <c r="H171" s="69">
        <v>110</v>
      </c>
      <c r="I171" s="69"/>
      <c r="J171" s="9"/>
      <c r="K171" s="8"/>
      <c r="L171" s="27"/>
      <c r="M171" s="10"/>
    </row>
    <row r="172" spans="1:13" ht="15">
      <c r="A172" s="27"/>
      <c r="B172" s="28" t="s">
        <v>265</v>
      </c>
      <c r="C172" s="31" t="s">
        <v>266</v>
      </c>
      <c r="D172" s="9">
        <v>6.61</v>
      </c>
      <c r="E172" s="3">
        <f t="shared" si="2"/>
        <v>7.8659</v>
      </c>
      <c r="F172" s="9"/>
      <c r="G172" s="9"/>
      <c r="H172" s="9"/>
      <c r="I172" s="9"/>
      <c r="J172" s="9"/>
      <c r="K172" s="8"/>
      <c r="L172" s="27"/>
      <c r="M172" s="10"/>
    </row>
    <row r="173" spans="1:13" ht="15.75" thickBot="1">
      <c r="A173" s="21"/>
      <c r="B173" s="22" t="s">
        <v>228</v>
      </c>
      <c r="C173" s="70" t="s">
        <v>229</v>
      </c>
      <c r="D173" s="23">
        <v>9.55</v>
      </c>
      <c r="E173" s="3">
        <f t="shared" si="2"/>
        <v>11.3645</v>
      </c>
      <c r="F173" s="24">
        <f>E173+E172+E171+E170+E169+E168+E167+E166+E165+E164+E163+E162+E161+E160+E159</f>
        <v>49.82529999999999</v>
      </c>
      <c r="G173" s="24">
        <f>F173*31.6</f>
        <v>1574.4794799999997</v>
      </c>
      <c r="H173" s="67">
        <v>448</v>
      </c>
      <c r="I173" s="23">
        <f>H169+H168+H159+H173+H171+H162</f>
        <v>1045</v>
      </c>
      <c r="J173" s="23">
        <f>I173/1000*18*31.1</f>
        <v>584.991</v>
      </c>
      <c r="K173" s="24">
        <f>J173+G173</f>
        <v>2159.47048</v>
      </c>
      <c r="L173" s="53">
        <v>1710</v>
      </c>
      <c r="M173" s="55">
        <f>L173-K173</f>
        <v>-449.47047999999995</v>
      </c>
    </row>
    <row r="174" spans="1:9" ht="15">
      <c r="A174" s="26" t="s">
        <v>231</v>
      </c>
      <c r="B174" s="20" t="s">
        <v>232</v>
      </c>
      <c r="C174" s="60" t="s">
        <v>233</v>
      </c>
      <c r="D174" s="9">
        <v>5.58</v>
      </c>
      <c r="E174" s="3">
        <f t="shared" si="2"/>
        <v>6.6402</v>
      </c>
      <c r="H174" s="56">
        <v>360</v>
      </c>
      <c r="I174" s="56"/>
    </row>
    <row r="175" spans="2:9" ht="15">
      <c r="B175" s="20" t="s">
        <v>234</v>
      </c>
      <c r="C175" s="71" t="s">
        <v>235</v>
      </c>
      <c r="D175" s="9">
        <v>3.67</v>
      </c>
      <c r="E175" s="3">
        <f t="shared" si="2"/>
        <v>4.367299999999999</v>
      </c>
      <c r="H175" s="72">
        <v>110</v>
      </c>
      <c r="I175" s="72"/>
    </row>
    <row r="176" spans="2:9" ht="15">
      <c r="B176" s="20" t="s">
        <v>234</v>
      </c>
      <c r="C176" s="71" t="s">
        <v>235</v>
      </c>
      <c r="D176" s="9">
        <v>3.67</v>
      </c>
      <c r="E176" s="3">
        <f t="shared" si="2"/>
        <v>4.367299999999999</v>
      </c>
      <c r="H176" s="72">
        <v>110</v>
      </c>
      <c r="I176" s="72"/>
    </row>
    <row r="177" spans="2:14" ht="15">
      <c r="B177" s="20" t="s">
        <v>236</v>
      </c>
      <c r="C177" s="31" t="s">
        <v>237</v>
      </c>
      <c r="D177" s="9"/>
      <c r="E177" s="3">
        <f t="shared" si="2"/>
        <v>0</v>
      </c>
      <c r="N177" s="26" t="s">
        <v>254</v>
      </c>
    </row>
    <row r="178" spans="2:14" ht="15">
      <c r="B178" s="20" t="s">
        <v>254</v>
      </c>
      <c r="C178" s="66" t="s">
        <v>274</v>
      </c>
      <c r="D178" s="9">
        <v>5.88</v>
      </c>
      <c r="E178" s="3">
        <f t="shared" si="2"/>
        <v>6.997199999999999</v>
      </c>
      <c r="H178" s="56">
        <v>50</v>
      </c>
      <c r="I178" s="56"/>
      <c r="N178" s="26"/>
    </row>
    <row r="179" spans="2:5" ht="15">
      <c r="B179" s="20" t="s">
        <v>238</v>
      </c>
      <c r="C179" s="31" t="s">
        <v>239</v>
      </c>
      <c r="D179" s="9"/>
      <c r="E179" s="3">
        <f t="shared" si="2"/>
        <v>0</v>
      </c>
    </row>
    <row r="180" spans="2:5" ht="15">
      <c r="B180" s="20" t="s">
        <v>113</v>
      </c>
      <c r="C180" s="31" t="s">
        <v>114</v>
      </c>
      <c r="D180" s="9"/>
      <c r="E180" s="3">
        <f t="shared" si="2"/>
        <v>0</v>
      </c>
    </row>
    <row r="181" spans="1:14" ht="15.75" thickBot="1">
      <c r="A181" s="21"/>
      <c r="B181" s="22" t="s">
        <v>252</v>
      </c>
      <c r="C181" s="70" t="s">
        <v>253</v>
      </c>
      <c r="D181" s="23">
        <v>0.73</v>
      </c>
      <c r="E181" s="3">
        <f t="shared" si="2"/>
        <v>0.8686999999999999</v>
      </c>
      <c r="F181" s="24">
        <f>E181+E180+E179+E177+E176+E175+E174+E178</f>
        <v>23.240699999999997</v>
      </c>
      <c r="G181" s="24">
        <f>F181*31.6</f>
        <v>734.40612</v>
      </c>
      <c r="H181" s="67">
        <v>66</v>
      </c>
      <c r="I181" s="23">
        <f>H178+H174+H181+H176+H175</f>
        <v>696</v>
      </c>
      <c r="J181" s="23">
        <f>I181/1000*18*31.1</f>
        <v>389.6208</v>
      </c>
      <c r="K181" s="24">
        <f>J181+G181</f>
        <v>1124.02692</v>
      </c>
      <c r="L181" s="53">
        <v>600</v>
      </c>
      <c r="M181" s="55">
        <f>L181-K181</f>
        <v>-524.02692</v>
      </c>
      <c r="N181" s="11" t="s">
        <v>64</v>
      </c>
    </row>
    <row r="182" spans="1:14" ht="15">
      <c r="A182" s="56" t="s">
        <v>247</v>
      </c>
      <c r="B182" s="20" t="s">
        <v>248</v>
      </c>
      <c r="C182" s="60" t="s">
        <v>249</v>
      </c>
      <c r="D182" s="9">
        <v>3.67</v>
      </c>
      <c r="E182" s="3">
        <f t="shared" si="2"/>
        <v>4.367299999999999</v>
      </c>
      <c r="H182" s="56">
        <v>40</v>
      </c>
      <c r="I182" s="56"/>
      <c r="N182" s="26" t="s">
        <v>230</v>
      </c>
    </row>
    <row r="183" spans="1:13" ht="15.75" thickBot="1">
      <c r="A183" s="21"/>
      <c r="B183" s="22" t="s">
        <v>250</v>
      </c>
      <c r="C183" s="62" t="s">
        <v>251</v>
      </c>
      <c r="D183" s="23">
        <v>7.35</v>
      </c>
      <c r="E183" s="3">
        <f t="shared" si="2"/>
        <v>8.7465</v>
      </c>
      <c r="F183" s="24">
        <f>E183+E182</f>
        <v>13.113799999999998</v>
      </c>
      <c r="G183" s="24">
        <f>F183*31.6</f>
        <v>414.3960799999999</v>
      </c>
      <c r="H183" s="58">
        <v>170</v>
      </c>
      <c r="I183" s="58">
        <f>H183+H182</f>
        <v>210</v>
      </c>
      <c r="J183" s="23">
        <f>I183/1000*18*31.1</f>
        <v>117.55799999999999</v>
      </c>
      <c r="K183" s="24">
        <f>J183+G183</f>
        <v>531.95408</v>
      </c>
      <c r="L183" s="53">
        <f>400+132</f>
        <v>532</v>
      </c>
      <c r="M183" s="55">
        <f>L183-K183</f>
        <v>0.04592000000002372</v>
      </c>
    </row>
    <row r="184" spans="1:13" ht="15">
      <c r="A184" s="27" t="s">
        <v>278</v>
      </c>
      <c r="B184" s="28" t="s">
        <v>279</v>
      </c>
      <c r="C184" s="31" t="s">
        <v>217</v>
      </c>
      <c r="D184" s="9"/>
      <c r="E184" s="3">
        <f t="shared" si="2"/>
        <v>0</v>
      </c>
      <c r="F184" s="9"/>
      <c r="G184" s="9"/>
      <c r="H184" s="9"/>
      <c r="I184" s="9"/>
      <c r="J184" s="9"/>
      <c r="K184" s="8"/>
      <c r="L184" s="27"/>
      <c r="M184" s="10"/>
    </row>
    <row r="185" spans="1:13" ht="15">
      <c r="A185" s="27"/>
      <c r="B185" s="28" t="s">
        <v>216</v>
      </c>
      <c r="C185" s="31" t="s">
        <v>217</v>
      </c>
      <c r="D185" s="9"/>
      <c r="E185" s="3">
        <f t="shared" si="2"/>
        <v>0</v>
      </c>
      <c r="F185" s="9"/>
      <c r="G185" s="9"/>
      <c r="H185" s="9"/>
      <c r="I185" s="9"/>
      <c r="J185" s="9"/>
      <c r="K185" s="8"/>
      <c r="L185" s="27"/>
      <c r="M185" s="10"/>
    </row>
    <row r="186" spans="1:13" ht="15">
      <c r="A186" s="27"/>
      <c r="B186" s="28" t="s">
        <v>214</v>
      </c>
      <c r="C186" s="41" t="s">
        <v>240</v>
      </c>
      <c r="D186" s="9">
        <v>0</v>
      </c>
      <c r="E186" s="3">
        <f aca="true" t="shared" si="3" ref="E186:E235">D186*1.19</f>
        <v>0</v>
      </c>
      <c r="F186" s="9"/>
      <c r="G186" s="9"/>
      <c r="H186" s="9"/>
      <c r="I186" s="9"/>
      <c r="J186" s="9"/>
      <c r="K186" s="8"/>
      <c r="L186" s="27"/>
      <c r="M186" s="10"/>
    </row>
    <row r="187" spans="1:13" ht="15">
      <c r="A187" s="27"/>
      <c r="B187" s="28" t="s">
        <v>280</v>
      </c>
      <c r="C187" s="60" t="s">
        <v>281</v>
      </c>
      <c r="D187" s="9">
        <v>5.14</v>
      </c>
      <c r="E187" s="3">
        <f t="shared" si="3"/>
        <v>6.116599999999999</v>
      </c>
      <c r="F187" s="9"/>
      <c r="G187" s="9"/>
      <c r="H187" s="59">
        <v>170</v>
      </c>
      <c r="I187" s="59"/>
      <c r="J187" s="9"/>
      <c r="K187" s="8"/>
      <c r="L187" s="27"/>
      <c r="M187" s="10"/>
    </row>
    <row r="188" spans="1:13" ht="15.75" thickBot="1">
      <c r="A188" s="21"/>
      <c r="B188" s="22" t="s">
        <v>238</v>
      </c>
      <c r="C188" s="44" t="s">
        <v>241</v>
      </c>
      <c r="D188" s="23"/>
      <c r="E188" s="3">
        <f t="shared" si="3"/>
        <v>0</v>
      </c>
      <c r="F188" s="24">
        <f>E188+E187+E186+E185+E184</f>
        <v>6.116599999999999</v>
      </c>
      <c r="G188" s="24">
        <f>F188*31.6</f>
        <v>193.28455999999997</v>
      </c>
      <c r="H188" s="23"/>
      <c r="I188" s="23">
        <f>H187</f>
        <v>170</v>
      </c>
      <c r="J188" s="23">
        <f>I188/1000*18*31.1+20</f>
        <v>115.16600000000001</v>
      </c>
      <c r="K188" s="24">
        <f>J188+G188</f>
        <v>308.45056</v>
      </c>
      <c r="L188" s="53">
        <v>325</v>
      </c>
      <c r="M188" s="55">
        <f>L188-K188</f>
        <v>16.549440000000004</v>
      </c>
    </row>
    <row r="189" spans="1:13" ht="15">
      <c r="A189" s="27" t="s">
        <v>285</v>
      </c>
      <c r="B189" s="28" t="s">
        <v>164</v>
      </c>
      <c r="C189" s="41" t="s">
        <v>165</v>
      </c>
      <c r="D189" s="9">
        <v>0</v>
      </c>
      <c r="E189" s="3">
        <f t="shared" si="3"/>
        <v>0</v>
      </c>
      <c r="F189" s="9"/>
      <c r="G189" s="9"/>
      <c r="H189" s="9"/>
      <c r="I189" s="9"/>
      <c r="J189" s="9"/>
      <c r="K189" s="8"/>
      <c r="L189" s="27"/>
      <c r="M189" s="10"/>
    </row>
    <row r="190" spans="1:13" ht="15">
      <c r="A190" s="27"/>
      <c r="B190" s="28" t="s">
        <v>222</v>
      </c>
      <c r="C190" s="63" t="s">
        <v>223</v>
      </c>
      <c r="D190" s="9">
        <v>2.94</v>
      </c>
      <c r="E190" s="3">
        <f t="shared" si="3"/>
        <v>3.4985999999999997</v>
      </c>
      <c r="F190" s="9"/>
      <c r="G190" s="9"/>
      <c r="H190" s="59">
        <v>93</v>
      </c>
      <c r="I190" s="59"/>
      <c r="J190" s="9"/>
      <c r="K190" s="8"/>
      <c r="L190" s="27"/>
      <c r="M190" s="10"/>
    </row>
    <row r="191" spans="1:13" ht="15">
      <c r="A191" s="27"/>
      <c r="B191" s="28" t="s">
        <v>11</v>
      </c>
      <c r="C191" s="61" t="s">
        <v>12</v>
      </c>
      <c r="D191" s="9">
        <v>5.14</v>
      </c>
      <c r="E191" s="3">
        <f t="shared" si="3"/>
        <v>6.116599999999999</v>
      </c>
      <c r="F191" s="9"/>
      <c r="G191" s="9"/>
      <c r="H191" s="59">
        <v>22</v>
      </c>
      <c r="I191" s="59"/>
      <c r="J191" s="9"/>
      <c r="K191" s="8"/>
      <c r="L191" s="27"/>
      <c r="M191" s="10"/>
    </row>
    <row r="192" spans="1:13" ht="15">
      <c r="A192" s="27"/>
      <c r="B192" s="28" t="s">
        <v>108</v>
      </c>
      <c r="C192" s="63" t="s">
        <v>109</v>
      </c>
      <c r="D192" s="9">
        <v>5.88</v>
      </c>
      <c r="E192" s="3">
        <f t="shared" si="3"/>
        <v>6.997199999999999</v>
      </c>
      <c r="F192" s="9"/>
      <c r="G192" s="9"/>
      <c r="H192" s="59">
        <v>120</v>
      </c>
      <c r="I192" s="59"/>
      <c r="J192" s="9"/>
      <c r="K192" s="8"/>
      <c r="L192" s="27"/>
      <c r="M192" s="10"/>
    </row>
    <row r="193" spans="1:13" ht="15">
      <c r="A193" s="27"/>
      <c r="B193" s="28" t="s">
        <v>286</v>
      </c>
      <c r="C193" s="41" t="s">
        <v>287</v>
      </c>
      <c r="D193" s="9">
        <v>0</v>
      </c>
      <c r="E193" s="3">
        <f t="shared" si="3"/>
        <v>0</v>
      </c>
      <c r="F193" s="9"/>
      <c r="G193" s="9"/>
      <c r="H193" s="9"/>
      <c r="I193" s="9"/>
      <c r="J193" s="9"/>
      <c r="K193" s="8"/>
      <c r="L193" s="27"/>
      <c r="M193" s="10"/>
    </row>
    <row r="194" spans="1:13" ht="15">
      <c r="A194" s="27"/>
      <c r="B194" s="28" t="s">
        <v>255</v>
      </c>
      <c r="C194" s="68" t="s">
        <v>275</v>
      </c>
      <c r="D194" s="9">
        <v>1.47</v>
      </c>
      <c r="E194" s="3">
        <f t="shared" si="3"/>
        <v>1.7492999999999999</v>
      </c>
      <c r="F194" s="9"/>
      <c r="G194" s="9"/>
      <c r="H194" s="69">
        <v>60</v>
      </c>
      <c r="I194" s="69"/>
      <c r="J194" s="9"/>
      <c r="K194" s="8"/>
      <c r="L194" s="27"/>
      <c r="M194" s="10"/>
    </row>
    <row r="195" spans="1:13" ht="15">
      <c r="A195" s="27"/>
      <c r="B195" s="28" t="s">
        <v>288</v>
      </c>
      <c r="C195" s="63" t="s">
        <v>289</v>
      </c>
      <c r="D195" s="9">
        <v>12.5</v>
      </c>
      <c r="E195" s="3">
        <f t="shared" si="3"/>
        <v>14.875</v>
      </c>
      <c r="F195" s="9"/>
      <c r="G195" s="9"/>
      <c r="H195" s="59">
        <v>420</v>
      </c>
      <c r="I195" s="59"/>
      <c r="J195" s="9"/>
      <c r="K195" s="8"/>
      <c r="L195" s="27"/>
      <c r="M195" s="10"/>
    </row>
    <row r="196" spans="1:13" ht="15">
      <c r="A196" s="27"/>
      <c r="B196" s="28" t="s">
        <v>290</v>
      </c>
      <c r="C196" s="45" t="s">
        <v>291</v>
      </c>
      <c r="D196" s="9"/>
      <c r="E196" s="3">
        <f t="shared" si="3"/>
        <v>0</v>
      </c>
      <c r="F196" s="9"/>
      <c r="G196" s="9"/>
      <c r="H196" s="9"/>
      <c r="I196" s="9"/>
      <c r="J196" s="9"/>
      <c r="K196" s="8"/>
      <c r="L196" s="27"/>
      <c r="M196" s="10"/>
    </row>
    <row r="197" spans="1:13" ht="15.75" thickBot="1">
      <c r="A197" s="21"/>
      <c r="B197" s="22" t="s">
        <v>48</v>
      </c>
      <c r="C197" s="64" t="s">
        <v>49</v>
      </c>
      <c r="D197" s="23">
        <v>2.2</v>
      </c>
      <c r="E197" s="3">
        <f t="shared" si="3"/>
        <v>2.618</v>
      </c>
      <c r="F197" s="24">
        <f>E197+E196+E195+E194+E193+E190+E189+E191+E192</f>
        <v>35.854699999999994</v>
      </c>
      <c r="G197" s="24">
        <f>F197*31.6</f>
        <v>1133.0085199999999</v>
      </c>
      <c r="H197" s="58">
        <v>30</v>
      </c>
      <c r="I197" s="58">
        <f>H197+H195+H192+H191+H190</f>
        <v>685</v>
      </c>
      <c r="J197" s="23">
        <f>I197/1000*18*31.1</f>
        <v>383.4630000000001</v>
      </c>
      <c r="K197" s="24">
        <f>G197+J197</f>
        <v>1516.47152</v>
      </c>
      <c r="L197" s="53">
        <f>1000+820</f>
        <v>1820</v>
      </c>
      <c r="M197" s="55">
        <f>L197-K197</f>
        <v>303.52847999999994</v>
      </c>
    </row>
    <row r="198" spans="1:13" ht="15">
      <c r="A198" s="46"/>
      <c r="B198" s="47"/>
      <c r="C198" s="48"/>
      <c r="D198" s="46"/>
      <c r="E198" s="3">
        <f t="shared" si="3"/>
        <v>0</v>
      </c>
      <c r="F198" s="46"/>
      <c r="G198" s="46"/>
      <c r="H198" s="46"/>
      <c r="I198" s="46"/>
      <c r="J198" s="46"/>
      <c r="K198" s="49"/>
      <c r="L198" s="46"/>
      <c r="M198" s="10"/>
    </row>
    <row r="199" spans="1:13" ht="15">
      <c r="A199" s="9" t="s">
        <v>294</v>
      </c>
      <c r="B199" s="28" t="s">
        <v>234</v>
      </c>
      <c r="C199" s="73" t="s">
        <v>243</v>
      </c>
      <c r="D199" s="9">
        <v>3.67</v>
      </c>
      <c r="E199" s="3">
        <f t="shared" si="3"/>
        <v>4.367299999999999</v>
      </c>
      <c r="F199" s="9"/>
      <c r="G199" s="9"/>
      <c r="H199" s="69">
        <v>110</v>
      </c>
      <c r="I199" s="69"/>
      <c r="J199" s="9"/>
      <c r="K199" s="8"/>
      <c r="L199" s="27"/>
      <c r="M199" s="10"/>
    </row>
    <row r="200" spans="1:13" ht="15">
      <c r="A200" s="27"/>
      <c r="B200" s="28" t="s">
        <v>295</v>
      </c>
      <c r="C200" s="73" t="s">
        <v>296</v>
      </c>
      <c r="D200" s="9">
        <v>3.67</v>
      </c>
      <c r="E200" s="3">
        <f t="shared" si="3"/>
        <v>4.367299999999999</v>
      </c>
      <c r="F200" s="9"/>
      <c r="G200" s="9"/>
      <c r="H200" s="69">
        <v>493</v>
      </c>
      <c r="I200" s="69"/>
      <c r="J200" s="9"/>
      <c r="K200" s="8"/>
      <c r="L200" s="27"/>
      <c r="M200" s="10"/>
    </row>
    <row r="201" spans="1:13" ht="15">
      <c r="A201" s="27"/>
      <c r="B201" s="28" t="s">
        <v>298</v>
      </c>
      <c r="C201" s="36" t="s">
        <v>299</v>
      </c>
      <c r="D201" s="9">
        <v>0</v>
      </c>
      <c r="E201" s="3">
        <f t="shared" si="3"/>
        <v>0</v>
      </c>
      <c r="F201" s="9"/>
      <c r="G201" s="9"/>
      <c r="H201" s="9"/>
      <c r="I201" s="9"/>
      <c r="J201" s="9"/>
      <c r="K201" s="8"/>
      <c r="L201" s="27"/>
      <c r="M201" s="10"/>
    </row>
    <row r="202" spans="1:13" ht="15">
      <c r="A202" s="27"/>
      <c r="B202" s="28" t="s">
        <v>126</v>
      </c>
      <c r="C202" s="73" t="s">
        <v>246</v>
      </c>
      <c r="D202" s="9">
        <v>1.47</v>
      </c>
      <c r="E202" s="3">
        <f t="shared" si="3"/>
        <v>1.7492999999999999</v>
      </c>
      <c r="F202" s="9"/>
      <c r="G202" s="9"/>
      <c r="H202" s="69">
        <v>88</v>
      </c>
      <c r="I202" s="69"/>
      <c r="J202" s="9"/>
      <c r="K202" s="8"/>
      <c r="L202" s="27"/>
      <c r="M202" s="10"/>
    </row>
    <row r="203" spans="1:13" ht="15">
      <c r="A203" s="27"/>
      <c r="B203" s="28" t="s">
        <v>300</v>
      </c>
      <c r="C203" s="73" t="s">
        <v>297</v>
      </c>
      <c r="D203" s="9">
        <v>2.2</v>
      </c>
      <c r="E203" s="3">
        <f t="shared" si="3"/>
        <v>2.618</v>
      </c>
      <c r="F203" s="9"/>
      <c r="G203" s="9"/>
      <c r="H203" s="69">
        <v>175</v>
      </c>
      <c r="I203" s="69"/>
      <c r="J203" s="9"/>
      <c r="K203" s="8"/>
      <c r="L203" s="27"/>
      <c r="M203" s="10"/>
    </row>
    <row r="204" spans="1:16" ht="15">
      <c r="A204" s="27"/>
      <c r="B204" s="28" t="s">
        <v>301</v>
      </c>
      <c r="C204" s="36" t="s">
        <v>302</v>
      </c>
      <c r="D204" s="65"/>
      <c r="E204" s="3">
        <f t="shared" si="3"/>
        <v>0</v>
      </c>
      <c r="F204" s="9"/>
      <c r="G204" s="9"/>
      <c r="H204" s="9"/>
      <c r="I204" s="9"/>
      <c r="J204" s="9"/>
      <c r="K204" s="8"/>
      <c r="L204" s="27"/>
      <c r="M204" s="10"/>
      <c r="P204" s="65">
        <v>2.94</v>
      </c>
    </row>
    <row r="205" spans="1:16" ht="15">
      <c r="A205" s="27"/>
      <c r="B205" s="28" t="s">
        <v>303</v>
      </c>
      <c r="C205" s="36"/>
      <c r="D205" s="65"/>
      <c r="E205" s="3">
        <f t="shared" si="3"/>
        <v>0</v>
      </c>
      <c r="F205" s="9"/>
      <c r="G205" s="9"/>
      <c r="H205" s="9"/>
      <c r="I205" s="9"/>
      <c r="J205" s="9"/>
      <c r="K205" s="8"/>
      <c r="L205" s="27"/>
      <c r="M205" s="10"/>
      <c r="P205" s="65">
        <v>2.2</v>
      </c>
    </row>
    <row r="206" spans="1:16" ht="15">
      <c r="A206" s="27"/>
      <c r="B206" s="28" t="s">
        <v>304</v>
      </c>
      <c r="C206" s="36" t="s">
        <v>305</v>
      </c>
      <c r="D206" s="65"/>
      <c r="E206" s="3">
        <f t="shared" si="3"/>
        <v>0</v>
      </c>
      <c r="F206" s="9"/>
      <c r="G206" s="9"/>
      <c r="H206" s="9"/>
      <c r="I206" s="9"/>
      <c r="J206" s="9"/>
      <c r="K206" s="8"/>
      <c r="L206" s="27"/>
      <c r="M206" s="10"/>
      <c r="P206" s="65">
        <v>7.05</v>
      </c>
    </row>
    <row r="207" spans="1:16" ht="15">
      <c r="A207" s="27"/>
      <c r="B207" s="28" t="s">
        <v>306</v>
      </c>
      <c r="C207" s="36" t="s">
        <v>307</v>
      </c>
      <c r="D207" s="65"/>
      <c r="E207" s="3">
        <f t="shared" si="3"/>
        <v>0</v>
      </c>
      <c r="F207" s="9"/>
      <c r="G207" s="9"/>
      <c r="H207" s="9"/>
      <c r="I207" s="9"/>
      <c r="J207" s="9"/>
      <c r="K207" s="8"/>
      <c r="L207" s="27"/>
      <c r="M207" s="10"/>
      <c r="P207" s="65">
        <v>2.2</v>
      </c>
    </row>
    <row r="208" spans="1:13" ht="15">
      <c r="A208" s="27"/>
      <c r="B208" s="28" t="s">
        <v>308</v>
      </c>
      <c r="C208" s="63" t="s">
        <v>311</v>
      </c>
      <c r="D208" s="9">
        <v>2.2</v>
      </c>
      <c r="E208" s="3">
        <f t="shared" si="3"/>
        <v>2.618</v>
      </c>
      <c r="F208" s="9"/>
      <c r="G208" s="9"/>
      <c r="H208" s="59">
        <v>200</v>
      </c>
      <c r="I208" s="59"/>
      <c r="J208" s="9"/>
      <c r="K208" s="8"/>
      <c r="L208" s="27"/>
      <c r="M208" s="10"/>
    </row>
    <row r="209" spans="1:13" ht="15">
      <c r="A209" s="27"/>
      <c r="B209" s="28" t="s">
        <v>309</v>
      </c>
      <c r="C209" s="63" t="s">
        <v>310</v>
      </c>
      <c r="D209" s="9">
        <v>2.2</v>
      </c>
      <c r="E209" s="3">
        <f t="shared" si="3"/>
        <v>2.618</v>
      </c>
      <c r="F209" s="9"/>
      <c r="G209" s="9"/>
      <c r="H209" s="59">
        <v>210</v>
      </c>
      <c r="I209" s="59"/>
      <c r="J209" s="9"/>
      <c r="K209" s="8"/>
      <c r="L209" s="27"/>
      <c r="M209" s="10"/>
    </row>
    <row r="210" spans="1:13" ht="15">
      <c r="A210" s="27"/>
      <c r="B210" s="28" t="s">
        <v>151</v>
      </c>
      <c r="C210" s="63" t="s">
        <v>365</v>
      </c>
      <c r="D210" s="9">
        <v>5.88</v>
      </c>
      <c r="E210" s="3">
        <f t="shared" si="3"/>
        <v>6.997199999999999</v>
      </c>
      <c r="F210" s="9"/>
      <c r="G210" s="9"/>
      <c r="H210" s="59">
        <v>200</v>
      </c>
      <c r="I210" s="59"/>
      <c r="J210" s="9"/>
      <c r="K210" s="8"/>
      <c r="L210" s="27"/>
      <c r="M210" s="10"/>
    </row>
    <row r="211" spans="1:13" ht="15">
      <c r="A211" s="27"/>
      <c r="B211" s="28" t="s">
        <v>312</v>
      </c>
      <c r="C211" s="40" t="s">
        <v>313</v>
      </c>
      <c r="D211" s="9">
        <v>0</v>
      </c>
      <c r="E211" s="3">
        <f t="shared" si="3"/>
        <v>0</v>
      </c>
      <c r="F211" s="9"/>
      <c r="G211" s="9"/>
      <c r="H211" s="9"/>
      <c r="I211" s="9"/>
      <c r="J211" s="9"/>
      <c r="K211" s="8"/>
      <c r="L211" s="27"/>
      <c r="M211" s="10"/>
    </row>
    <row r="212" spans="1:13" ht="15">
      <c r="A212" s="27"/>
      <c r="B212" s="28" t="s">
        <v>340</v>
      </c>
      <c r="C212" s="79" t="s">
        <v>341</v>
      </c>
      <c r="D212" s="9">
        <v>0.73</v>
      </c>
      <c r="E212" s="3">
        <f t="shared" si="3"/>
        <v>0.8686999999999999</v>
      </c>
      <c r="F212" s="9"/>
      <c r="G212" s="9"/>
      <c r="H212" s="69">
        <v>60</v>
      </c>
      <c r="I212" s="69"/>
      <c r="J212" s="9"/>
      <c r="K212" s="8"/>
      <c r="L212" s="27"/>
      <c r="M212" s="10"/>
    </row>
    <row r="213" spans="1:13" ht="15">
      <c r="A213" s="27"/>
      <c r="B213" s="28" t="s">
        <v>342</v>
      </c>
      <c r="C213" s="73" t="s">
        <v>343</v>
      </c>
      <c r="D213" s="9">
        <v>0.73</v>
      </c>
      <c r="E213" s="3">
        <f t="shared" si="3"/>
        <v>0.8686999999999999</v>
      </c>
      <c r="F213" s="9"/>
      <c r="G213" s="9"/>
      <c r="H213" s="69">
        <v>66</v>
      </c>
      <c r="I213" s="69"/>
      <c r="J213" s="9"/>
      <c r="K213" s="8"/>
      <c r="L213" s="27"/>
      <c r="M213" s="10"/>
    </row>
    <row r="214" spans="1:13" ht="15">
      <c r="A214" s="27" t="s">
        <v>371</v>
      </c>
      <c r="B214" s="28" t="s">
        <v>344</v>
      </c>
      <c r="C214" s="73" t="s">
        <v>345</v>
      </c>
      <c r="D214" s="9">
        <v>0.73</v>
      </c>
      <c r="E214" s="3">
        <f t="shared" si="3"/>
        <v>0.8686999999999999</v>
      </c>
      <c r="F214" s="9"/>
      <c r="G214" s="9"/>
      <c r="H214" s="69">
        <v>60</v>
      </c>
      <c r="I214" s="69"/>
      <c r="J214" s="9"/>
      <c r="K214" s="8"/>
      <c r="L214" s="27"/>
      <c r="M214" s="10"/>
    </row>
    <row r="215" spans="1:13" ht="15">
      <c r="A215" s="27"/>
      <c r="B215" s="34" t="s">
        <v>152</v>
      </c>
      <c r="C215" s="68" t="s">
        <v>273</v>
      </c>
      <c r="D215" s="9">
        <v>1.47</v>
      </c>
      <c r="E215" s="3">
        <f t="shared" si="3"/>
        <v>1.7492999999999999</v>
      </c>
      <c r="F215" s="9"/>
      <c r="G215" s="9"/>
      <c r="H215" s="69">
        <v>120</v>
      </c>
      <c r="I215" s="69"/>
      <c r="J215" s="9"/>
      <c r="K215" s="8"/>
      <c r="L215" s="27"/>
      <c r="M215" s="10"/>
    </row>
    <row r="216" spans="1:13" ht="15">
      <c r="A216" s="27"/>
      <c r="B216" s="34" t="s">
        <v>200</v>
      </c>
      <c r="C216" s="35" t="s">
        <v>245</v>
      </c>
      <c r="D216" s="9">
        <v>0</v>
      </c>
      <c r="E216" s="3">
        <f t="shared" si="3"/>
        <v>0</v>
      </c>
      <c r="F216" s="9"/>
      <c r="G216" s="9"/>
      <c r="H216" s="9"/>
      <c r="I216" s="9"/>
      <c r="J216" s="9"/>
      <c r="K216" s="8"/>
      <c r="L216" s="27"/>
      <c r="M216" s="10"/>
    </row>
    <row r="217" spans="1:13" ht="15">
      <c r="A217" s="27"/>
      <c r="B217" s="34" t="s">
        <v>252</v>
      </c>
      <c r="C217" s="68" t="s">
        <v>277</v>
      </c>
      <c r="D217" s="9">
        <v>0.73</v>
      </c>
      <c r="E217" s="3">
        <f t="shared" si="3"/>
        <v>0.8686999999999999</v>
      </c>
      <c r="F217" s="9"/>
      <c r="G217" s="9"/>
      <c r="H217" s="69">
        <v>66</v>
      </c>
      <c r="I217" s="69"/>
      <c r="J217" s="9"/>
      <c r="K217" s="8"/>
      <c r="L217" s="27"/>
      <c r="M217" s="10"/>
    </row>
    <row r="218" spans="1:13" ht="15">
      <c r="A218" s="27"/>
      <c r="B218" s="34" t="s">
        <v>252</v>
      </c>
      <c r="C218" s="68" t="s">
        <v>277</v>
      </c>
      <c r="D218" s="9">
        <v>0.73</v>
      </c>
      <c r="E218" s="3">
        <f t="shared" si="3"/>
        <v>0.8686999999999999</v>
      </c>
      <c r="F218" s="9"/>
      <c r="G218" s="9"/>
      <c r="H218" s="69">
        <v>66</v>
      </c>
      <c r="I218" s="69"/>
      <c r="J218" s="9"/>
      <c r="K218" s="8"/>
      <c r="L218" s="27"/>
      <c r="M218" s="10"/>
    </row>
    <row r="219" spans="1:13" ht="15.75" thickBot="1">
      <c r="A219" s="21"/>
      <c r="B219" s="22" t="s">
        <v>314</v>
      </c>
      <c r="C219" s="39" t="s">
        <v>315</v>
      </c>
      <c r="D219" s="23">
        <v>0</v>
      </c>
      <c r="E219" s="3">
        <f t="shared" si="3"/>
        <v>0</v>
      </c>
      <c r="F219" s="24">
        <f>E219+E218+E217+E216+E215+E214+E213+E212+E211+E209+E208+E207+E206+E205+E204+E203+E202+E201+E200+E199+E210</f>
        <v>31.427899999999998</v>
      </c>
      <c r="G219" s="24">
        <f>F219*31.6</f>
        <v>993.12164</v>
      </c>
      <c r="H219" s="23"/>
      <c r="I219" s="23">
        <f>H210+H209+H208+H218+H217+H215+H214+H213+H212+H203+H202+H200+H199</f>
        <v>1914</v>
      </c>
      <c r="J219" s="23">
        <f>I219/1000*18*31.1</f>
        <v>1071.4572</v>
      </c>
      <c r="K219" s="24">
        <f>J219+G219</f>
        <v>2064.57884</v>
      </c>
      <c r="L219" s="53">
        <v>1700</v>
      </c>
      <c r="M219" s="55">
        <f>L219-K219</f>
        <v>-364.5788400000001</v>
      </c>
    </row>
    <row r="220" spans="1:13" ht="15">
      <c r="A220" s="27" t="s">
        <v>316</v>
      </c>
      <c r="B220" s="28" t="s">
        <v>317</v>
      </c>
      <c r="C220" s="76" t="s">
        <v>318</v>
      </c>
      <c r="D220" s="9">
        <v>2.2</v>
      </c>
      <c r="E220" s="3">
        <f t="shared" si="3"/>
        <v>2.618</v>
      </c>
      <c r="F220" s="9"/>
      <c r="G220" s="9"/>
      <c r="H220" s="69">
        <v>197</v>
      </c>
      <c r="I220" s="69"/>
      <c r="J220" s="9"/>
      <c r="K220" s="8"/>
      <c r="L220" s="27"/>
      <c r="M220" s="10"/>
    </row>
    <row r="221" spans="1:13" ht="15">
      <c r="A221" s="27"/>
      <c r="B221" s="28" t="s">
        <v>319</v>
      </c>
      <c r="C221" s="73" t="s">
        <v>320</v>
      </c>
      <c r="D221" s="9">
        <v>1.17</v>
      </c>
      <c r="E221" s="3">
        <f t="shared" si="3"/>
        <v>1.3922999999999999</v>
      </c>
      <c r="F221" s="9"/>
      <c r="G221" s="9"/>
      <c r="H221" s="69">
        <v>55</v>
      </c>
      <c r="I221" s="69"/>
      <c r="J221" s="9"/>
      <c r="K221" s="8"/>
      <c r="L221" s="27"/>
      <c r="M221" s="10"/>
    </row>
    <row r="222" spans="1:13" ht="15">
      <c r="A222" s="27"/>
      <c r="B222" s="28" t="s">
        <v>319</v>
      </c>
      <c r="C222" s="73" t="s">
        <v>320</v>
      </c>
      <c r="D222" s="9">
        <v>1.17</v>
      </c>
      <c r="E222" s="3">
        <f t="shared" si="3"/>
        <v>1.3922999999999999</v>
      </c>
      <c r="F222" s="9"/>
      <c r="G222" s="9"/>
      <c r="H222" s="69">
        <v>55</v>
      </c>
      <c r="I222" s="69"/>
      <c r="J222" s="9"/>
      <c r="K222" s="8"/>
      <c r="L222" s="27"/>
      <c r="M222" s="10"/>
    </row>
    <row r="223" spans="1:13" ht="15">
      <c r="A223" s="27"/>
      <c r="B223" s="28" t="s">
        <v>319</v>
      </c>
      <c r="C223" s="73" t="s">
        <v>320</v>
      </c>
      <c r="D223" s="9">
        <v>1.17</v>
      </c>
      <c r="E223" s="3">
        <f t="shared" si="3"/>
        <v>1.3922999999999999</v>
      </c>
      <c r="F223" s="9"/>
      <c r="G223" s="9"/>
      <c r="H223" s="69">
        <v>55</v>
      </c>
      <c r="I223" s="69"/>
      <c r="J223" s="9"/>
      <c r="K223" s="8"/>
      <c r="L223" s="27"/>
      <c r="M223" s="10"/>
    </row>
    <row r="224" spans="1:13" ht="15">
      <c r="A224" s="27"/>
      <c r="B224" s="28" t="s">
        <v>7</v>
      </c>
      <c r="C224" s="36" t="s">
        <v>8</v>
      </c>
      <c r="D224" s="9"/>
      <c r="E224" s="3">
        <f t="shared" si="3"/>
        <v>0</v>
      </c>
      <c r="F224" s="9"/>
      <c r="G224" s="9"/>
      <c r="H224" s="9"/>
      <c r="I224" s="9"/>
      <c r="J224" s="9"/>
      <c r="K224" s="8"/>
      <c r="L224" s="27"/>
      <c r="M224" s="10"/>
    </row>
    <row r="225" spans="1:13" ht="15">
      <c r="A225" s="27"/>
      <c r="B225" s="34" t="s">
        <v>301</v>
      </c>
      <c r="C225" s="36" t="s">
        <v>302</v>
      </c>
      <c r="D225" s="9">
        <v>0</v>
      </c>
      <c r="E225" s="3">
        <f t="shared" si="3"/>
        <v>0</v>
      </c>
      <c r="F225" s="9"/>
      <c r="G225" s="9"/>
      <c r="H225" s="9"/>
      <c r="I225" s="9"/>
      <c r="J225" s="9"/>
      <c r="K225" s="8"/>
      <c r="L225" s="27"/>
      <c r="M225" s="10"/>
    </row>
    <row r="226" spans="1:13" ht="15">
      <c r="A226" s="27"/>
      <c r="B226" s="34" t="s">
        <v>113</v>
      </c>
      <c r="C226" s="41" t="s">
        <v>185</v>
      </c>
      <c r="D226" s="9">
        <v>0</v>
      </c>
      <c r="E226" s="3">
        <f t="shared" si="3"/>
        <v>0</v>
      </c>
      <c r="F226" s="9"/>
      <c r="G226" s="9"/>
      <c r="H226" s="9"/>
      <c r="I226" s="9"/>
      <c r="J226" s="9"/>
      <c r="K226" s="8"/>
      <c r="L226" s="27"/>
      <c r="M226" s="10"/>
    </row>
    <row r="227" spans="1:13" ht="15">
      <c r="A227" s="27"/>
      <c r="B227" s="34" t="s">
        <v>372</v>
      </c>
      <c r="C227" s="76" t="s">
        <v>373</v>
      </c>
      <c r="D227" s="9">
        <v>1.47</v>
      </c>
      <c r="E227" s="3">
        <f t="shared" si="3"/>
        <v>1.7492999999999999</v>
      </c>
      <c r="F227" s="9"/>
      <c r="G227" s="9"/>
      <c r="H227" s="69">
        <v>95</v>
      </c>
      <c r="I227" s="69"/>
      <c r="J227" s="9"/>
      <c r="K227" s="8"/>
      <c r="L227" s="27"/>
      <c r="M227" s="10"/>
    </row>
    <row r="228" spans="1:13" ht="15">
      <c r="A228" s="27"/>
      <c r="B228" s="28" t="s">
        <v>340</v>
      </c>
      <c r="C228" s="79" t="s">
        <v>341</v>
      </c>
      <c r="D228" s="9">
        <v>0.73</v>
      </c>
      <c r="E228" s="3">
        <f t="shared" si="3"/>
        <v>0.8686999999999999</v>
      </c>
      <c r="F228" s="9"/>
      <c r="G228" s="9"/>
      <c r="H228" s="69">
        <v>60</v>
      </c>
      <c r="I228" s="69"/>
      <c r="J228" s="9"/>
      <c r="K228" s="8"/>
      <c r="L228" s="27"/>
      <c r="M228" s="10"/>
    </row>
    <row r="229" spans="1:13" ht="15">
      <c r="A229" s="27"/>
      <c r="B229" s="28" t="s">
        <v>342</v>
      </c>
      <c r="C229" s="73" t="s">
        <v>343</v>
      </c>
      <c r="D229" s="9">
        <v>0.73</v>
      </c>
      <c r="E229" s="3">
        <f t="shared" si="3"/>
        <v>0.8686999999999999</v>
      </c>
      <c r="F229" s="9"/>
      <c r="G229" s="9"/>
      <c r="H229" s="69">
        <v>66</v>
      </c>
      <c r="I229" s="69"/>
      <c r="J229" s="9"/>
      <c r="K229" s="8"/>
      <c r="L229" s="27"/>
      <c r="M229" s="10"/>
    </row>
    <row r="230" spans="1:13" ht="15">
      <c r="A230" s="27" t="s">
        <v>371</v>
      </c>
      <c r="B230" s="28" t="s">
        <v>344</v>
      </c>
      <c r="C230" s="73" t="s">
        <v>345</v>
      </c>
      <c r="D230" s="9">
        <v>0.73</v>
      </c>
      <c r="E230" s="3">
        <f t="shared" si="3"/>
        <v>0.8686999999999999</v>
      </c>
      <c r="F230" s="9"/>
      <c r="G230" s="9"/>
      <c r="H230" s="69">
        <v>60</v>
      </c>
      <c r="I230" s="69"/>
      <c r="J230" s="9"/>
      <c r="K230" s="8"/>
      <c r="L230" s="27"/>
      <c r="M230" s="10"/>
    </row>
    <row r="231" spans="1:13" ht="15">
      <c r="A231" s="27"/>
      <c r="B231" s="34" t="s">
        <v>152</v>
      </c>
      <c r="C231" s="68" t="s">
        <v>273</v>
      </c>
      <c r="D231" s="9">
        <v>1.47</v>
      </c>
      <c r="E231" s="3">
        <f t="shared" si="3"/>
        <v>1.7492999999999999</v>
      </c>
      <c r="F231" s="9"/>
      <c r="G231" s="9"/>
      <c r="H231" s="69">
        <v>120</v>
      </c>
      <c r="I231" s="69"/>
      <c r="J231" s="9"/>
      <c r="K231" s="8"/>
      <c r="L231" s="27"/>
      <c r="M231" s="10"/>
    </row>
    <row r="232" spans="1:13" ht="15.75" thickBot="1">
      <c r="A232" s="21"/>
      <c r="B232" s="22" t="s">
        <v>346</v>
      </c>
      <c r="C232" s="39" t="s">
        <v>347</v>
      </c>
      <c r="D232" s="23">
        <v>0</v>
      </c>
      <c r="E232" s="3">
        <f t="shared" si="3"/>
        <v>0</v>
      </c>
      <c r="F232" s="24">
        <f>E232+E231+E230+E229+E228+E226+E225+E224+E223+E222+E221+E220+E227</f>
        <v>12.8996</v>
      </c>
      <c r="G232" s="24">
        <f>F232*31.6</f>
        <v>407.62736</v>
      </c>
      <c r="H232" s="23"/>
      <c r="I232" s="23">
        <f>H231+H230+H229+H228+H223+H222+H221+H220+H227</f>
        <v>763</v>
      </c>
      <c r="J232" s="23">
        <f>I232/1000*18*31.1</f>
        <v>427.1274</v>
      </c>
      <c r="K232" s="24">
        <f>G232+J232</f>
        <v>834.75476</v>
      </c>
      <c r="L232" s="53">
        <v>600</v>
      </c>
      <c r="M232" s="55">
        <f>L232-K232</f>
        <v>-234.75476000000003</v>
      </c>
    </row>
    <row r="233" spans="1:13" ht="15">
      <c r="A233" s="27" t="s">
        <v>350</v>
      </c>
      <c r="B233" s="34" t="s">
        <v>52</v>
      </c>
      <c r="C233" s="68" t="s">
        <v>242</v>
      </c>
      <c r="D233" s="9">
        <v>4.11</v>
      </c>
      <c r="E233" s="3">
        <f t="shared" si="3"/>
        <v>4.8909</v>
      </c>
      <c r="F233" s="9"/>
      <c r="G233" s="9"/>
      <c r="H233" s="69">
        <v>88</v>
      </c>
      <c r="I233" s="69"/>
      <c r="J233" s="9"/>
      <c r="K233" s="8"/>
      <c r="L233" s="27"/>
      <c r="M233" s="10"/>
    </row>
    <row r="234" spans="1:13" ht="15">
      <c r="A234" s="27"/>
      <c r="B234" s="51" t="s">
        <v>152</v>
      </c>
      <c r="C234" s="78" t="s">
        <v>273</v>
      </c>
      <c r="D234" s="50">
        <v>1.47</v>
      </c>
      <c r="E234" s="3">
        <f t="shared" si="3"/>
        <v>1.7492999999999999</v>
      </c>
      <c r="F234" s="9"/>
      <c r="G234" s="9"/>
      <c r="H234" s="69">
        <v>120</v>
      </c>
      <c r="I234" s="69"/>
      <c r="J234" s="9"/>
      <c r="K234" s="8"/>
      <c r="L234" s="27"/>
      <c r="M234" s="10"/>
    </row>
    <row r="235" spans="1:13" ht="15.75" thickBot="1">
      <c r="A235" s="21"/>
      <c r="B235" s="22" t="s">
        <v>353</v>
      </c>
      <c r="C235" s="39" t="s">
        <v>354</v>
      </c>
      <c r="D235" s="23">
        <v>4.41</v>
      </c>
      <c r="E235" s="52">
        <f t="shared" si="3"/>
        <v>5.2479</v>
      </c>
      <c r="F235" s="24">
        <f>E235+E234+E233</f>
        <v>11.8881</v>
      </c>
      <c r="G235" s="24">
        <f>F235*31.6</f>
        <v>375.66396000000003</v>
      </c>
      <c r="H235" s="67">
        <v>110</v>
      </c>
      <c r="I235" s="67">
        <f>H235+H234+H233</f>
        <v>318</v>
      </c>
      <c r="J235" s="23">
        <f>I235/1000*18*31.1</f>
        <v>178.0164</v>
      </c>
      <c r="K235" s="24">
        <f>J235+G235</f>
        <v>553.6803600000001</v>
      </c>
      <c r="L235" s="53">
        <f>400+200</f>
        <v>600</v>
      </c>
      <c r="M235" s="55">
        <f>L235-K235</f>
        <v>46.319639999999936</v>
      </c>
    </row>
    <row r="236" spans="1:13" ht="15">
      <c r="A236" s="27" t="s">
        <v>357</v>
      </c>
      <c r="B236" s="28"/>
      <c r="C236" s="36"/>
      <c r="D236" s="9"/>
      <c r="E236" s="3"/>
      <c r="F236" s="9"/>
      <c r="G236" s="9"/>
      <c r="H236" s="9"/>
      <c r="I236" s="9"/>
      <c r="J236" s="9"/>
      <c r="K236" s="8"/>
      <c r="L236" s="27"/>
      <c r="M236" s="10"/>
    </row>
    <row r="237" spans="1:13" ht="15">
      <c r="A237" s="27"/>
      <c r="B237" s="28"/>
      <c r="C237" s="36"/>
      <c r="D237" s="9"/>
      <c r="E237" s="3"/>
      <c r="F237" s="9"/>
      <c r="G237" s="9"/>
      <c r="H237" s="9"/>
      <c r="I237" s="9"/>
      <c r="J237" s="9"/>
      <c r="K237" s="8"/>
      <c r="L237" s="27"/>
      <c r="M237" s="10"/>
    </row>
    <row r="238" spans="1:13" ht="15">
      <c r="A238" s="27" t="s">
        <v>359</v>
      </c>
      <c r="B238" s="28"/>
      <c r="C238" s="36"/>
      <c r="D238" s="9"/>
      <c r="E238" s="3"/>
      <c r="F238" s="9"/>
      <c r="G238" s="9"/>
      <c r="H238" s="9"/>
      <c r="I238" s="9"/>
      <c r="J238" s="9"/>
      <c r="K238" s="8"/>
      <c r="L238" s="27"/>
      <c r="M238" s="10"/>
    </row>
    <row r="239" spans="1:14" ht="15">
      <c r="A239" s="11" t="s">
        <v>61</v>
      </c>
      <c r="B239" s="20" t="s">
        <v>58</v>
      </c>
      <c r="C239" s="54" t="s">
        <v>59</v>
      </c>
      <c r="D239" s="9">
        <v>11.76</v>
      </c>
      <c r="E239" s="3">
        <f>D239*1.19</f>
        <v>13.994399999999999</v>
      </c>
      <c r="F239" s="16">
        <f>E239</f>
        <v>13.994399999999999</v>
      </c>
      <c r="G239" s="17">
        <f>F239*31.6</f>
        <v>442.22303999999997</v>
      </c>
      <c r="H239" s="17">
        <v>200</v>
      </c>
      <c r="J239" s="17">
        <f>H239/1000*18*31.1</f>
        <v>111.96000000000001</v>
      </c>
      <c r="K239" s="16">
        <f>G239+J239</f>
        <v>554.18304</v>
      </c>
      <c r="N239" s="1" t="s">
        <v>358</v>
      </c>
    </row>
    <row r="240" spans="1:13" ht="15">
      <c r="A240" s="27"/>
      <c r="B240" s="28"/>
      <c r="C240" s="36"/>
      <c r="D240" s="9"/>
      <c r="E240" s="3"/>
      <c r="F240" s="9"/>
      <c r="G240" s="9"/>
      <c r="H240" s="9"/>
      <c r="I240" s="9"/>
      <c r="J240" s="9"/>
      <c r="K240" s="8"/>
      <c r="L240" s="27"/>
      <c r="M240" s="10"/>
    </row>
  </sheetData>
  <sheetProtection/>
  <autoFilter ref="A1:M1"/>
  <hyperlinks>
    <hyperlink ref="B2" r:id="rId1" display="http://www.maygshop.net/goods.php?id=2876"/>
    <hyperlink ref="B3" r:id="rId2" display="http://www.maygshop.net/goods.php?id=3337"/>
    <hyperlink ref="B4" r:id="rId3" display="http://www.maygshop.net/goods.php?id=3333"/>
    <hyperlink ref="B10" r:id="rId4" display="http://www.maygshop.net/goods.php?id=3330"/>
    <hyperlink ref="B11" r:id="rId5" display="http://www.maygshop.net/goods.php?id=3890"/>
    <hyperlink ref="B12" r:id="rId6" display="http://www.maygshop.net/goods.php?id=2095"/>
    <hyperlink ref="N12" r:id="rId7" display="http://www.maygshop.net/goods.php?id=2094"/>
    <hyperlink ref="B16" r:id="rId8" display="http://www.maygshop.net/goods.php?id=1856"/>
    <hyperlink ref="N16" r:id="rId9" display="http://www.maygshop.net/goods.php?id=1859"/>
    <hyperlink ref="B18" r:id="rId10" display="http://www.maygshop.net/goods.php?id=2611"/>
    <hyperlink ref="B19" r:id="rId11" display="http://www.maygshop.net/goods.php?id=2611"/>
    <hyperlink ref="B20" r:id="rId12" display="http://www.maygshop.net/goods.php?id=2411"/>
    <hyperlink ref="B21" r:id="rId13" display="http://www.maygshop.net/goods.php?id=43"/>
    <hyperlink ref="B22" r:id="rId14" display="http://www.maygshop.net/goods.php?id=43"/>
    <hyperlink ref="B23" r:id="rId15" display="http://www.maygshop.net/goods.php?id=43"/>
    <hyperlink ref="B24" r:id="rId16" display="http://www.maygshop.net/goods.php?id=336"/>
    <hyperlink ref="B26" r:id="rId17" display="http://www.maygshop.net/goods.php?id=3205"/>
    <hyperlink ref="B27" r:id="rId18" display="http://www.maygshop.net/goods.php?id=2701"/>
    <hyperlink ref="B28" r:id="rId19" display="http://www.maygshop.net/goods.php?id=32"/>
    <hyperlink ref="B29" r:id="rId20" display="http://www.maygshop.net/goods.php?id=1622"/>
    <hyperlink ref="B30" r:id="rId21" display="http://www.maygshop.net/goods.php?id=555"/>
    <hyperlink ref="B31" r:id="rId22" display="http://www.maygshop.net/goods.php?id=555"/>
    <hyperlink ref="B32" r:id="rId23" display="http://www.maygshop.net/goods.php?id=555"/>
    <hyperlink ref="B33" r:id="rId24" display="http://www.maygshop.net/goods.php?id=3851"/>
    <hyperlink ref="B34" r:id="rId25" display="http://www.maygshop.net/goods.php?id=2788"/>
    <hyperlink ref="B35" r:id="rId26" display="http://www.maygshop.net/goods.php?id=48"/>
    <hyperlink ref="B36" r:id="rId27" display="http://www.maygshop.net/goods.php?id=32"/>
    <hyperlink ref="B37" r:id="rId28" display="http://www.maygshop.net/goods.php?id=1799"/>
    <hyperlink ref="B38" r:id="rId29" display="http://www.maygshop.net/goods.php?id=168"/>
    <hyperlink ref="B5" r:id="rId30" display="http://www.maygshop.net/goods.php?id=3912"/>
    <hyperlink ref="B239" r:id="rId31" display="http://www.maygshop.net/goods.php?id=1789"/>
    <hyperlink ref="B42" r:id="rId32" display="http://www.maygshop.net/goods.php?id=2514"/>
    <hyperlink ref="B43" r:id="rId33" display="http://www.maygshop.net/goods.php?id=2748"/>
    <hyperlink ref="B44" r:id="rId34" display="http://www.maygshop.net/goods.php?id=90"/>
    <hyperlink ref="B45" r:id="rId35" display="http://www.maygshop.net/goods.php?id=3029"/>
    <hyperlink ref="B46" r:id="rId36" display="http://www.maygshop.net/goods.php?id=1596"/>
    <hyperlink ref="B47" r:id="rId37" display="http://www.maygshop.net/goods.php?id=425"/>
    <hyperlink ref="B48" r:id="rId38" display="http://www.maygshop.net/goods.php?id=3308"/>
    <hyperlink ref="B49" r:id="rId39" display="http://www.maygshop.net/goods.php?id=3127"/>
    <hyperlink ref="B50" r:id="rId40" display="http://www.maygshop.net/goods.php?id=510"/>
    <hyperlink ref="B51" r:id="rId41" display="http://www.maygshop.net/goods.php?id=249"/>
    <hyperlink ref="B52" r:id="rId42" display="http://www.maygshop.net/goods.php?id=2365"/>
    <hyperlink ref="B53" r:id="rId43" display="http://www.maygshop.net/goods.php?id=1796"/>
    <hyperlink ref="B66" r:id="rId44" display="http://www.maygshop.net/goods.php?id=1342"/>
    <hyperlink ref="B67" r:id="rId45" display="http://www.maygshop.net/goods.php?id=307"/>
    <hyperlink ref="B68" r:id="rId46" display="http://www.maygshop.net/goods.php?id=90"/>
    <hyperlink ref="B70" r:id="rId47" display="http://www.maygshop.net/goods.php?id=140"/>
    <hyperlink ref="B71" r:id="rId48" display="http://www.maygshop.net/goods.php?id=91"/>
    <hyperlink ref="B74" r:id="rId49" display="http://www.maygshop.net/goods.php?id=362"/>
    <hyperlink ref="B75" r:id="rId50" display="http://www.maygshop.net/goods.php?id=2991"/>
    <hyperlink ref="B76" r:id="rId51" display="http://www.maygshop.net/goods.php?id=2611"/>
    <hyperlink ref="B77" r:id="rId52" display="http://www.maygshop.net/goods.php?id=3890"/>
    <hyperlink ref="B78" r:id="rId53" display="http://www.maygshop.net/goods.php?id=2757"/>
    <hyperlink ref="B79" r:id="rId54" display="http://www.maygshop.net/goods.php?id=3044"/>
    <hyperlink ref="B80" r:id="rId55" display="http://www.maygshop.net/goods.php?id=3197"/>
    <hyperlink ref="B81" r:id="rId56" display="http://www.maygshop.net/goods.php?id=3806"/>
    <hyperlink ref="B83" r:id="rId57" display="http://www.maygshop.net/goods.php?id=2991"/>
    <hyperlink ref="B84" r:id="rId58" display="http://www.maygshop.net/goods.php?id=204"/>
    <hyperlink ref="B85" r:id="rId59" display="http://www.maygshop.net/goods.php?id=291"/>
    <hyperlink ref="B86" r:id="rId60" display="http://www.maygshop.net/goods.php?id=1596"/>
    <hyperlink ref="B87" r:id="rId61" display="http://www.maygshop.net/goods.php?id=3105"/>
    <hyperlink ref="B88" r:id="rId62" display="http://www.maygshop.net/goods.php?id=2946"/>
    <hyperlink ref="N88" r:id="rId63" display="http://www.maygshop.net/goods.php?id=1852"/>
    <hyperlink ref="B89" r:id="rId64" display="http://www.maygshop.net/goods.php?id=2611"/>
    <hyperlink ref="B90" r:id="rId65" display="http://www.maygshop.net/goods.php?id=3682"/>
    <hyperlink ref="N90" r:id="rId66" display="http://www.maygshop.net/goods.php?id=3683"/>
    <hyperlink ref="B92" r:id="rId67" display="http://www.maygshop.net/goods.php?id=1501"/>
    <hyperlink ref="N92" r:id="rId68" display="http://www.maygshop.net/goods.php?id=1497"/>
    <hyperlink ref="O92" r:id="rId69" display="http://www.maygshop.net/goods.php?id=1498"/>
    <hyperlink ref="B94" r:id="rId70" display="http://www.maygshop.net/goods.php?id=533"/>
    <hyperlink ref="B95" r:id="rId71" display="http://www.maygshop.net/goods.php?id=154"/>
    <hyperlink ref="B96" r:id="rId72" display="http://www.maygshop.net/goods.php?id=3105"/>
    <hyperlink ref="B98" r:id="rId73" display="http://www.maygshop.net/goods.php?id=2597"/>
    <hyperlink ref="N98" r:id="rId74" display="http://www.maygshop.net/goods.php?id=3028"/>
    <hyperlink ref="B99" r:id="rId75" display="http://www.maygshop.net/goods.php?id=135"/>
    <hyperlink ref="N99" r:id="rId76" display="http://www.maygshop.net/goods.php?id=102"/>
    <hyperlink ref="B101" r:id="rId77" display="http://www.maygshop.net/goods.php?id=2047"/>
    <hyperlink ref="B102" r:id="rId78" display="http://www.maygshop.net/goods.php?id=426"/>
    <hyperlink ref="N102" r:id="rId79" display="http://www.maygshop.net/goods.php?id=730"/>
    <hyperlink ref="B103" r:id="rId80" display="http://www.maygshop.net/goods.php?id=1596"/>
    <hyperlink ref="B104" r:id="rId81" display="http://www.maygshop.net/goods.php?id=1595"/>
    <hyperlink ref="B105" r:id="rId82" display="http://www.maygshop.net/goods.php?id=390"/>
    <hyperlink ref="B107" r:id="rId83" display="http://www.maygshop.net/goods.php?id=2985"/>
    <hyperlink ref="N107" r:id="rId84" display="http://www.maygshop.net/goods.php?id=2991"/>
    <hyperlink ref="B113" r:id="rId85" display="http://www.maygshop.net/goods.php?id=3018"/>
    <hyperlink ref="N113" r:id="rId86" display="http://www.maygshop.net/goods.php?id=904"/>
    <hyperlink ref="B114" r:id="rId87" display="http://www.maygshop.net/goods.php?id=533"/>
    <hyperlink ref="N114" r:id="rId88" display="http://www.maygshop.net/goods.php?id=321"/>
    <hyperlink ref="B115" r:id="rId89" display="http://www.maygshop.net/goods.php?id=555"/>
    <hyperlink ref="B116" r:id="rId90" display="http://www.maygshop.net/goods.php?id=1596"/>
    <hyperlink ref="B117" r:id="rId91" display="http://www.maygshop.net/goods.php?id=1146"/>
    <hyperlink ref="B119" r:id="rId92" display="http://www.maygshop.net/goods.php?id=3240"/>
    <hyperlink ref="B120" r:id="rId93" display="http://www.maygshop.net/goods.php?id=3246"/>
    <hyperlink ref="B121" r:id="rId94" display="http://www.maygshop.net/goods.php?id=3241"/>
    <hyperlink ref="B122" r:id="rId95" display="http://www.maygshop.net/goods.php?id=2748"/>
    <hyperlink ref="B125" r:id="rId96" display="http://www.maygshop.net/goods.php?id=3795"/>
    <hyperlink ref="B126" r:id="rId97" display="http://www.maygshop.net/goods.php?id=3554"/>
    <hyperlink ref="B127" r:id="rId98" display="http://www.maygshop.net/goods.php?id=2908"/>
    <hyperlink ref="B128" r:id="rId99" display="http://www.maygshop.net/goods.php?id=1916"/>
    <hyperlink ref="B129" r:id="rId100" display="http://www.maygshop.net/goods.php?id=2971"/>
    <hyperlink ref="N129" r:id="rId101" display="http://www.maygshop.net/goods.php?id=3827"/>
    <hyperlink ref="O129" r:id="rId102" display="http://www.maygshop.net/goods.php?id=3912"/>
    <hyperlink ref="B131" r:id="rId103" display="http://www.maygshop.net/goods.php?id=2625"/>
    <hyperlink ref="N131" r:id="rId104" display="http://www.maygshop.net/goods.php?id=2629"/>
    <hyperlink ref="B134" r:id="rId105" display="http://www.maygshop.net/goods.php?id=643"/>
    <hyperlink ref="B135" r:id="rId106" display="http://www.maygshop.net/goods.php?id=1917"/>
    <hyperlink ref="B136" r:id="rId107" display="http://www.maygshop.net/goods.php?id=3815"/>
    <hyperlink ref="B137" r:id="rId108" display="http://www.maygshop.net/goods.php?id=3105"/>
    <hyperlink ref="B139" r:id="rId109" display="http://www.maygshop.net/goods.php?id=3105"/>
    <hyperlink ref="B138" r:id="rId110" display="http://www.maygshop.net/goods.php?id=3105"/>
    <hyperlink ref="B140" r:id="rId111" display="http://www.maygshop.net/goods.php?id=2876"/>
    <hyperlink ref="B142" r:id="rId112" display="http://www.maygshop.net/goods.php?id=368"/>
    <hyperlink ref="B143" r:id="rId113" display="http://www.maygshop.net/goods.php?id=391"/>
    <hyperlink ref="B144:B145" r:id="rId114" display="http://www.maygshop.net/goods.php?id=391"/>
    <hyperlink ref="B144" r:id="rId115" display="http://www.maygshop.net/goods.php?id=391"/>
    <hyperlink ref="B145" r:id="rId116" display="http://www.maygshop.net/goods.php?id=391"/>
    <hyperlink ref="B146" r:id="rId117" display="http://www.maygshop.net/goods.php?id=1799"/>
    <hyperlink ref="B147" r:id="rId118" display="http://www.maygshop.net/goods.php?id=388"/>
    <hyperlink ref="B148" r:id="rId119" display="http://www.maygshop.net/goods.php?id=1596"/>
    <hyperlink ref="B149" r:id="rId120" display="http://www.maygshop.net/goods.php?id=3890"/>
    <hyperlink ref="B150" r:id="rId121" display="http://www.maygshop.net/goods.php?id=3162"/>
    <hyperlink ref="B151" r:id="rId122" display="http://www.maygshop.net/goods.php?id=174"/>
    <hyperlink ref="B152" r:id="rId123" display="http://www.maygshop.net/goods.php?id=300"/>
    <hyperlink ref="B153" r:id="rId124" display="http://www.maygshop.net/goods.php?id=2611"/>
    <hyperlink ref="B156" r:id="rId125" display="http://www.maygshop.net/goods.php?id=2883"/>
    <hyperlink ref="B157" r:id="rId126" display="http://www.maygshop.net/goods.php?id=3111"/>
    <hyperlink ref="B158" r:id="rId127" display="http://www.maygshop.net/goods.php?id=3350"/>
    <hyperlink ref="B159" r:id="rId128" display="http://www.maygshop.net/goods.php?id=3018"/>
    <hyperlink ref="B160" r:id="rId129" display="http://www.maygshop.net/goods.php?id=3760"/>
    <hyperlink ref="B161" r:id="rId130" display="http://www.maygshop.net/goods.php?id=3717"/>
    <hyperlink ref="B162" r:id="rId131" display="http://www.maygshop.net/goods.php?id=2109"/>
    <hyperlink ref="B163" r:id="rId132" display="http://www.maygshop.net/goods.php?id=642"/>
    <hyperlink ref="B164" r:id="rId133" display="http://www.maygshop.net/goods.php?id=1393"/>
    <hyperlink ref="B166" r:id="rId134" display="http://www.maygshop.net/goods.php?id=1206"/>
    <hyperlink ref="B167" r:id="rId135" display="http://www.maygshop.net/goods.php?id=829"/>
    <hyperlink ref="B168" r:id="rId136" display="http://www.maygshop.net/goods.php?id=3327"/>
    <hyperlink ref="B169" r:id="rId137" display="http://www.maygshop.net/goods.php?id=3439"/>
    <hyperlink ref="B173" r:id="rId138" display="http://www.maygshop.net/goods.php?id=61"/>
    <hyperlink ref="A174" r:id="rId139" display="Лапк@"/>
    <hyperlink ref="B174" r:id="rId140" display="http://www.maygshop.net/goods.php?id=3656"/>
    <hyperlink ref="B175" r:id="rId141" display="http://www.maygshop.net/goods.php?id=2478"/>
    <hyperlink ref="B176" r:id="rId142" display="http://www.maygshop.net/goods.php?id=2478"/>
    <hyperlink ref="B177" r:id="rId143" display="http://www.maygshop.net/goods.php?id=1913"/>
    <hyperlink ref="B179" r:id="rId144" display="http://www.maygshop.net/goods.php?id=1369"/>
    <hyperlink ref="N18" r:id="rId145" display="http://www.maygshop.net/goods.php?id=2883"/>
    <hyperlink ref="N89" r:id="rId146" display="http://www.maygshop.net/goods.php?id=2883"/>
    <hyperlink ref="B182" r:id="rId147" display="http://www.maygshop.net/goods.php?id=3801"/>
    <hyperlink ref="B183" r:id="rId148" display="http://www.maygshop.net/goods.php?id=3879"/>
    <hyperlink ref="B8" r:id="rId149" display="http://www.maygshop.net/goods.php?id=477"/>
    <hyperlink ref="B6" r:id="rId150" display="http://www.maygshop.net/goods.php?id=3349"/>
    <hyperlink ref="B54" r:id="rId151" display="http://www.maygshop.net/goods.php?id=3874"/>
    <hyperlink ref="B170" r:id="rId152" display="http://www.maygshop.net/goods.php?id=3652"/>
    <hyperlink ref="B171" r:id="rId153" display="http://www.maygshop.net/goods.php?id=2478"/>
    <hyperlink ref="B172" r:id="rId154" display="http://www.maygshop.net/goods.php?id=3776"/>
    <hyperlink ref="B133" r:id="rId155" display="http://www.maygshop.net/goods.php?id=2478"/>
    <hyperlink ref="N177" r:id="rId156" display="http://www.maygshop.net/goods.php?id=333"/>
    <hyperlink ref="N182" r:id="rId157" display="http://www.maygshop.net/goods.php?id=3797"/>
    <hyperlink ref="B141" r:id="rId158" display="http://www.maygshop.net/goods.php?id=2969"/>
    <hyperlink ref="B106" r:id="rId159" display="http://www.maygshop.net/goods.php?id=324"/>
    <hyperlink ref="B7" r:id="rId160" display="http://www.maygshop.net/goods.php?id=479"/>
    <hyperlink ref="B9" r:id="rId161" display="http://www.maygshop.net/goods.php?id=477"/>
    <hyperlink ref="B154" r:id="rId162" display="http://www.maygshop.net/goods.php?id=2611"/>
    <hyperlink ref="B165" r:id="rId163" display="http://www.maygshop.net/goods.php?id=3929"/>
    <hyperlink ref="B180" r:id="rId164" display="http://www.maygshop.net/goods.php?id=3105"/>
    <hyperlink ref="B181" r:id="rId165" display="http://www.maygshop.net/goods.php?id=1934"/>
    <hyperlink ref="B184" r:id="rId166" display="http://www.maygshop.net/goods.php?id=1393 "/>
    <hyperlink ref="B185" r:id="rId167" display="http://www.maygshop.net/goods.php?id=1393"/>
    <hyperlink ref="B188" r:id="rId168" display="http://www.maygshop.net/goods.php?id=1369"/>
    <hyperlink ref="B186" r:id="rId169" display="http://www.maygshop.net/goods.php?id=642"/>
    <hyperlink ref="B187" r:id="rId170" display="http://www.maygshop.net/goods.php?id=2381"/>
    <hyperlink ref="B118" r:id="rId171" display="http://www.maygshop.net/goods.php?id=426"/>
    <hyperlink ref="B97" r:id="rId172" display="http://www.maygshop.net/goods.php?id=1085"/>
    <hyperlink ref="B108" r:id="rId173" display="http://www.maygshop.net/goods.php?id=3127"/>
    <hyperlink ref="B189" r:id="rId174" display="http://www.maygshop.net/goods.php?id=3554"/>
    <hyperlink ref="B195" r:id="rId175" display="http://www.maygshop.net/goods.php?id=3347"/>
    <hyperlink ref="B196" r:id="rId176" display="http://www.maygshop.net/goods.php?id=1538"/>
    <hyperlink ref="B197" r:id="rId177" display="http://www.maygshop.net/goods.php?id=2788"/>
    <hyperlink ref="B208" r:id="rId178" display="http://www.maygshop.net/goods.php?id=3832"/>
    <hyperlink ref="B226" r:id="rId179" display="http://www.maygshop.net/goods.php?id=3105"/>
    <hyperlink ref="B111" r:id="rId180" display="http://www.maygshop.net/goods-1833-2879-Hello+Kitty+3D+USB+Optical+Mouse+KT-0057.html"/>
    <hyperlink ref="B215" r:id="rId181" display="http://www.maygshop.net/goods.php?id=321"/>
    <hyperlink ref="B216" r:id="rId182" display="http://www.maygshop.net/goods.php?id=2883"/>
    <hyperlink ref="B217" r:id="rId183" display="http://www.maygshop.net/goods.php?id=1934"/>
    <hyperlink ref="B218" r:id="rId184" display="http://www.maygshop.net/goods.php?id=1934"/>
    <hyperlink ref="B231" r:id="rId185" display="http://www.maygshop.net/goods.php?id=321"/>
    <hyperlink ref="B233" r:id="rId186" display="http://www.maygshop.net/goods.php?id=1799"/>
    <hyperlink ref="B234" r:id="rId187" display="http://www.maygshop.net/goods.php?id=321"/>
    <hyperlink ref="B109" r:id="rId188" display="http://www.maygshop.net/goods-3692-3985B-Charmmy+Kitty+Hair+Ornaments+Gold.html"/>
    <hyperlink ref="B124" r:id="rId189" display="http://www.maygshop.net/goods-3691-3985A-Charmmy+Kitty+Hair+Ornaments+Silver.html "/>
    <hyperlink ref="B130" r:id="rId190" display="http://www.maygshop.net/goods.php?id=3827"/>
    <hyperlink ref="B132" r:id="rId191" display="http://www.maygshop.net/goods.php?id=2629"/>
    <hyperlink ref="B206" r:id="rId192" display="http://www.maygshop.net/goods.php?id=613"/>
    <hyperlink ref="B201" r:id="rId193" display="http://www.maygshop.net/goods.php?id=3654"/>
    <hyperlink ref="B225" r:id="rId194" display="http://www.maygshop.net/goods.php?id=67"/>
    <hyperlink ref="B199" r:id="rId195" display="http://www.maygshop.net/goods.php?id=2478"/>
    <hyperlink ref="B200" r:id="rId196" display="http://www.maygshop.net/goods.php?id=3030"/>
    <hyperlink ref="B202" r:id="rId197" display="http://www.maygshop.net/goods.php?id=533"/>
    <hyperlink ref="B93" r:id="rId198" display="http://www.maygshop.net/goods.php?id=3337"/>
    <hyperlink ref="B190" r:id="rId199" display="http://www.maygshop.net/goods.php?id=3327"/>
    <hyperlink ref="B56" r:id="rId200" display="http://www.maygshop.net/goods.php?id=2094"/>
    <hyperlink ref="B60" r:id="rId201" display="http://www.maygshop.net/goods.php?id=502"/>
    <hyperlink ref="B59" r:id="rId202" display="http://www.maygshop.net/goods.php?id=3422"/>
    <hyperlink ref="B63" r:id="rId203" display="http://www.maygshop.net/goods.php?id=617"/>
    <hyperlink ref="B91" r:id="rId204" display="http://www.maygshop.net/goods.php?id=3682"/>
    <hyperlink ref="B192" r:id="rId205" display="http://www.maygshop.net/goods.php?id=204"/>
    <hyperlink ref="B14" r:id="rId206" display="http://www.maygshop.net/goods.php?id=174"/>
    <hyperlink ref="B40" r:id="rId207" display="http://www.maygshop.net/goods.php?id=307"/>
    <hyperlink ref="B82" r:id="rId208" display="http://www.maygshop.net/goods.php?id=2759 "/>
    <hyperlink ref="B203" r:id="rId209" display="http://www.maygshop.net/goods.php?id=97"/>
    <hyperlink ref="B204" r:id="rId210" display="http://www.maygshop.net/goods.php?id=67"/>
    <hyperlink ref="B205" r:id="rId211" display="http://www.maygshop.net/goods.php?id=52"/>
    <hyperlink ref="B207" r:id="rId212" display="http://www.maygshop.net/goods.php?id=2051"/>
    <hyperlink ref="B211" r:id="rId213" display="http://www.maygshop.net/goods.php?id=386"/>
    <hyperlink ref="B212" r:id="rId214" display="http://www.maygshop.net/goods-806-2100B-Winnie+the+Pool+Hand+Towel+with+Box.html"/>
    <hyperlink ref="B13" r:id="rId215" display="http://www.maygshop.net/goods.php?id=617"/>
    <hyperlink ref="B25" r:id="rId216" display="http://www.maygshop.net/goods.php?id=2788 "/>
    <hyperlink ref="B39" r:id="rId217" display="http://www.maygshop.net/goods.php?id=292"/>
    <hyperlink ref="B41" r:id="rId218" display="http://www.maygshop.net/goods.php?id=510"/>
    <hyperlink ref="B178" r:id="rId219" display="http://www.maygshop.net/goods.php?id=333"/>
    <hyperlink ref="B209" r:id="rId220" display="http://www.maygshop.net/goods.php?id=1220"/>
    <hyperlink ref="B17" r:id="rId221" display="http://www.maygshop.net/goods.php?id=1859"/>
    <hyperlink ref="B61" r:id="rId222" display="http://www.maygshop.net/goods.php?id=3112"/>
    <hyperlink ref="B64" r:id="rId223" display="http://www.maygshop.net/goods.php?id=2100"/>
    <hyperlink ref="B65" r:id="rId224" display="http://www.maygshop.net/goods.php?id=2170"/>
    <hyperlink ref="B193" r:id="rId225" display="http://www.maygshop.net/goods.php?id=1069"/>
    <hyperlink ref="B194" r:id="rId226" display="http://www.maygshop.net/goods.php?id=479"/>
    <hyperlink ref="B219" r:id="rId227" display="http://www.maygshop.net/goods.php?id=384"/>
    <hyperlink ref="B232" r:id="rId228" display="http://www.maygshop.net/goods-1850-2889-Hello+Kitty+Scissors+Pink.html"/>
    <hyperlink ref="B72" r:id="rId229" display="http://www.maygshop.net/goods.php?id=91"/>
    <hyperlink ref="B220" r:id="rId230" display="http://www.maygshop.net/goods.php?id=1040"/>
  </hyperlinks>
  <printOptions/>
  <pageMargins left="0.2755905511811024" right="0.31496062992125984" top="0.4330708661417323" bottom="0.3937007874015748" header="0.2755905511811024" footer="0.35433070866141736"/>
  <pageSetup horizontalDpi="300" verticalDpi="300" orientation="portrait" paperSize="9" r:id="rId2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Yekaterina</cp:lastModifiedBy>
  <cp:lastPrinted>2009-09-01T14:49:04Z</cp:lastPrinted>
  <dcterms:created xsi:type="dcterms:W3CDTF">2009-06-04T04:01:41Z</dcterms:created>
  <dcterms:modified xsi:type="dcterms:W3CDTF">2011-01-11T15:51:18Z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