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1" sheetId="1" r:id="rId1"/>
  </sheets>
  <definedNames>
    <definedName name="_xlnm._FilterDatabase" localSheetId="0" hidden="1">'Лист1'!$A$3:$I$12</definedName>
  </definedNames>
  <calcPr fullCalcOnLoad="1"/>
</workbook>
</file>

<file path=xl/sharedStrings.xml><?xml version="1.0" encoding="utf-8"?>
<sst xmlns="http://schemas.openxmlformats.org/spreadsheetml/2006/main" count="252" uniqueCount="91">
  <si>
    <t>ник</t>
  </si>
  <si>
    <t>наименование</t>
  </si>
  <si>
    <t>кол-во</t>
  </si>
  <si>
    <t>оплата</t>
  </si>
  <si>
    <t>цена без орга</t>
  </si>
  <si>
    <t>сумма с орг</t>
  </si>
  <si>
    <t>сальдо</t>
  </si>
  <si>
    <t>n@stushk@</t>
  </si>
  <si>
    <t>katushkaa</t>
  </si>
  <si>
    <t>Потяпочка</t>
  </si>
  <si>
    <t>К3101Краски пальчиковые "Мазилка" набор, 3 цвета, 150 мл.</t>
  </si>
  <si>
    <t>К3208 * Краски для росписи по лицу и телу "Попугай-ка". В наборе 5 цветов,30 г.</t>
  </si>
  <si>
    <t>Maria0111</t>
  </si>
  <si>
    <t>ХОМЯЧИШКА</t>
  </si>
  <si>
    <t>К2564 Пастель 64 цв. набор в картонной коробке</t>
  </si>
  <si>
    <t>К4807 Краски акриловые художественно-оформительские, набор 12 цветов, 240мл</t>
  </si>
  <si>
    <t>ALLA83</t>
  </si>
  <si>
    <t>К3000Волшебные краски по стеклу "Прилипала", набор 6 цветов,микрогофра 300 мл.</t>
  </si>
  <si>
    <t>Nufik</t>
  </si>
  <si>
    <t>К2405 Гуашь художественно-оформительская наб. 12 цв.в картон.уп.240мл</t>
  </si>
  <si>
    <t>K3401 Краски акриловые текстурные "Кракле", набор: 4 цвета, состав формирующий, лак покрывной, 480 мл</t>
  </si>
  <si>
    <t>К2710 Лак с блестками, набор "Искорка" 4 цвета, 100мл. Золото, бронза, серебро,ирис.-45,01</t>
  </si>
  <si>
    <t>svesdochka</t>
  </si>
  <si>
    <t>вес</t>
  </si>
  <si>
    <t>galina159</t>
  </si>
  <si>
    <t xml:space="preserve">К2802 Акварель худож."Петербургская классика" набор 24 цв. </t>
  </si>
  <si>
    <t>lunat</t>
  </si>
  <si>
    <t>К4808 Краски акриловые перламутровые, набор 6 цветов, 90мл.</t>
  </si>
  <si>
    <t>Крюкова Виктория</t>
  </si>
  <si>
    <t>Зара</t>
  </si>
  <si>
    <t>Кузяка</t>
  </si>
  <si>
    <t>К2802 Акварель худож."Петербургская классика" набор 24 цв.</t>
  </si>
  <si>
    <t>Каруденеок</t>
  </si>
  <si>
    <t>Nastya1981</t>
  </si>
  <si>
    <t>ALEXAMAX</t>
  </si>
  <si>
    <t>Лешик</t>
  </si>
  <si>
    <t>Shkarlet</t>
  </si>
  <si>
    <t>Пудра</t>
  </si>
  <si>
    <t>mamaVasilinki</t>
  </si>
  <si>
    <t>К2405 Гуашь художественно-оформительская наб. 12 цв.в картон.уп.240мл "Маленький художник"</t>
  </si>
  <si>
    <t>albutova</t>
  </si>
  <si>
    <t xml:space="preserve">К2564 Пастель 64 цв. набор в картонной коробке </t>
  </si>
  <si>
    <t>К2710 Лак с блестками, набор "Искорка" 4 цвета, 100мл. Золото, бронза, серебро,ирис.</t>
  </si>
  <si>
    <t>С14205 Новинка! Водно-дисперсионная акрилово-уретановая краска "Аквима Голд", декоративная, имитирует позолоту, для наружных и внутренних работ по металлу, дереву, гипсовой и пенопластовой лепнине, водоотталкивающая. Банка 0,2кг.</t>
  </si>
  <si>
    <t>Вирсавия</t>
  </si>
  <si>
    <t>Ironka</t>
  </si>
  <si>
    <t>К2710 Лак с блестками, набор "Искорка" 4 цвета, 100мл. Золото, бронза, серебро,ирис</t>
  </si>
  <si>
    <t>С6101 Эмаль для ванн 660г ультрабелая</t>
  </si>
  <si>
    <t>Фантазия</t>
  </si>
  <si>
    <t>Sheva</t>
  </si>
  <si>
    <t>Sekira</t>
  </si>
  <si>
    <t>К 2602 Грунт художественный акриловый 600 мл</t>
  </si>
  <si>
    <t>Olia 905</t>
  </si>
  <si>
    <t>Валерьевна</t>
  </si>
  <si>
    <t>IcY W.</t>
  </si>
  <si>
    <t>tat72</t>
  </si>
  <si>
    <t>сумма к оплате</t>
  </si>
  <si>
    <t>Пристрой</t>
  </si>
  <si>
    <t>К3000Волшебные краски по стеклу "Прилипала", набор 6 цветов,микрогофра 300 мл</t>
  </si>
  <si>
    <t>Lana_fea</t>
  </si>
  <si>
    <t>ЛюбавКа</t>
  </si>
  <si>
    <t xml:space="preserve">К4807 Краски акриловые художественно-оформительские, набор 12 цветов, 240мл </t>
  </si>
  <si>
    <t xml:space="preserve">К 2602 Грунт художественный акриловый 600 мл, </t>
  </si>
  <si>
    <t>Р@дистка Кэт</t>
  </si>
  <si>
    <t>Шленских Ольга</t>
  </si>
  <si>
    <t>UnonaV</t>
  </si>
  <si>
    <t>Мари____я</t>
  </si>
  <si>
    <t>K3301 НОВИНКА! Краски для росписи по тканям "Батик акрил", набор: 6 цв., резерв, контур, 530мл</t>
  </si>
  <si>
    <t>K3301  НОВИНКА!    Краски для росписи по тканям "Батик акрил", набор: 6 цв., резерв, контур, 530мл</t>
  </si>
  <si>
    <t>Fretka</t>
  </si>
  <si>
    <t>NatkoSem</t>
  </si>
  <si>
    <t>алин-ка</t>
  </si>
  <si>
    <t>Беляночка</t>
  </si>
  <si>
    <t>Да"ника</t>
  </si>
  <si>
    <t>Миана</t>
  </si>
  <si>
    <t>c@ndy</t>
  </si>
  <si>
    <t xml:space="preserve">К3000Волшебные краски по стеклу "Прилипала", набор 6 цветов,микрогофра 300 мл. </t>
  </si>
  <si>
    <t>Nast'ka</t>
  </si>
  <si>
    <t>kit-</t>
  </si>
  <si>
    <t xml:space="preserve">К2405 Гуашь художественно-оформительская наб. 12 цв.в картон.уп.240мл "Маленький художник" </t>
  </si>
  <si>
    <t xml:space="preserve">К2802 Акварель худож."Петербургская классика" набор 24 цв.   </t>
  </si>
  <si>
    <t>НатаС</t>
  </si>
  <si>
    <t>под вопросом</t>
  </si>
  <si>
    <t>Елена Дубровская</t>
  </si>
  <si>
    <t>К3205 Краски  для росписи по лицу и телу, "Попугай-ка", набор 5цв.(белый,желтый,красный, синий, черный), карт коробка, 30г.</t>
  </si>
  <si>
    <t>48/29</t>
  </si>
  <si>
    <t>ValenTina</t>
  </si>
  <si>
    <t>Nad'ena</t>
  </si>
  <si>
    <t>Oksanabel</t>
  </si>
  <si>
    <t>Баба Настя</t>
  </si>
  <si>
    <t>ogaGA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</si>
</sst>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1"/>
      <name val="Arial Cyr"/>
      <family val="2"/>
    </font>
    <font>
      <sz val="11"/>
      <name val="Arial Cyr"/>
      <family val="0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1" fontId="0" fillId="0" borderId="12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24" borderId="11" xfId="0" applyNumberFormat="1" applyFont="1" applyFill="1" applyBorder="1" applyAlignment="1">
      <alignment/>
    </xf>
    <xf numFmtId="0" fontId="0" fillId="17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53"/>
  <sheetViews>
    <sheetView tabSelected="1" zoomScalePageLayoutView="0" workbookViewId="0" topLeftCell="A1">
      <pane ySplit="3" topLeftCell="BM204" activePane="bottomLeft" state="frozen"/>
      <selection pane="topLeft" activeCell="A1" sqref="A1"/>
      <selection pane="bottomLeft" activeCell="H129" sqref="H129"/>
    </sheetView>
  </sheetViews>
  <sheetFormatPr defaultColWidth="9.140625" defaultRowHeight="15"/>
  <cols>
    <col min="1" max="1" width="16.8515625" style="1" customWidth="1"/>
    <col min="2" max="2" width="28.140625" style="1" customWidth="1"/>
    <col min="3" max="3" width="4.421875" style="1" customWidth="1"/>
    <col min="4" max="4" width="9.421875" style="25" customWidth="1"/>
    <col min="5" max="7" width="11.140625" style="2" customWidth="1"/>
    <col min="8" max="8" width="13.57421875" style="1" customWidth="1"/>
    <col min="9" max="9" width="8.421875" style="1" customWidth="1"/>
    <col min="10" max="16384" width="9.140625" style="1" customWidth="1"/>
  </cols>
  <sheetData>
    <row r="2" ht="15.75" customHeight="1"/>
    <row r="3" spans="1:9" ht="14.25">
      <c r="A3" s="1" t="s">
        <v>0</v>
      </c>
      <c r="B3" s="1" t="s">
        <v>1</v>
      </c>
      <c r="C3" t="s">
        <v>23</v>
      </c>
      <c r="D3" s="25" t="s">
        <v>2</v>
      </c>
      <c r="E3" s="2" t="s">
        <v>4</v>
      </c>
      <c r="F3" s="2" t="s">
        <v>5</v>
      </c>
      <c r="G3" s="8" t="s">
        <v>56</v>
      </c>
      <c r="H3" s="1" t="s">
        <v>3</v>
      </c>
      <c r="I3" s="1" t="s">
        <v>6</v>
      </c>
    </row>
    <row r="4" spans="1:9" ht="14.25">
      <c r="A4" s="9" t="s">
        <v>9</v>
      </c>
      <c r="B4" s="10" t="s">
        <v>10</v>
      </c>
      <c r="C4" s="11"/>
      <c r="D4" s="26">
        <v>3</v>
      </c>
      <c r="E4" s="12">
        <v>64.33</v>
      </c>
      <c r="F4" s="12">
        <f>E4*1.15</f>
        <v>73.97949999999999</v>
      </c>
      <c r="G4" s="12"/>
      <c r="H4" s="11"/>
      <c r="I4" s="13"/>
    </row>
    <row r="5" spans="1:9" ht="14.25">
      <c r="A5" s="4"/>
      <c r="B5" s="48" t="s">
        <v>11</v>
      </c>
      <c r="C5" s="3"/>
      <c r="D5" s="27">
        <v>1</v>
      </c>
      <c r="E5" s="6">
        <v>74.01</v>
      </c>
      <c r="F5" s="6">
        <f>E5*1.15</f>
        <v>85.11149999999999</v>
      </c>
      <c r="G5" s="3"/>
      <c r="H5" s="3"/>
      <c r="I5" s="7"/>
    </row>
    <row r="6" spans="1:9" ht="14.25">
      <c r="A6" s="4"/>
      <c r="B6" s="1" t="s">
        <v>39</v>
      </c>
      <c r="D6" s="25">
        <v>1</v>
      </c>
      <c r="E6" s="2">
        <v>67.59</v>
      </c>
      <c r="F6" s="6">
        <f>E6*1.15</f>
        <v>77.7285</v>
      </c>
      <c r="G6" s="3"/>
      <c r="H6" s="3"/>
      <c r="I6" s="7"/>
    </row>
    <row r="7" spans="1:9" ht="15" thickBot="1">
      <c r="A7" s="14"/>
      <c r="B7" s="15"/>
      <c r="C7" s="16"/>
      <c r="D7" s="28"/>
      <c r="E7" s="17"/>
      <c r="F7" s="17"/>
      <c r="G7" s="17">
        <f>F4*D4+F5*D5+F6*D6</f>
        <v>384.77849999999995</v>
      </c>
      <c r="H7" s="16"/>
      <c r="I7" s="18"/>
    </row>
    <row r="8" spans="1:9" ht="14.25">
      <c r="A8" s="19" t="s">
        <v>12</v>
      </c>
      <c r="B8" s="20" t="s">
        <v>10</v>
      </c>
      <c r="C8" s="21"/>
      <c r="D8" s="29">
        <v>3</v>
      </c>
      <c r="E8" s="22">
        <v>64.33</v>
      </c>
      <c r="F8" s="22">
        <f>E8*1.15</f>
        <v>73.97949999999999</v>
      </c>
      <c r="G8" s="22"/>
      <c r="H8" s="21"/>
      <c r="I8" s="23"/>
    </row>
    <row r="9" spans="1:9" ht="15" thickBot="1">
      <c r="A9" s="14"/>
      <c r="B9" s="15"/>
      <c r="C9" s="16"/>
      <c r="D9" s="30"/>
      <c r="E9" s="17"/>
      <c r="F9" s="17"/>
      <c r="G9" s="17">
        <f>F8*D8</f>
        <v>221.93849999999998</v>
      </c>
      <c r="H9" s="16"/>
      <c r="I9" s="18"/>
    </row>
    <row r="10" spans="1:9" ht="14.25">
      <c r="A10" s="4" t="s">
        <v>13</v>
      </c>
      <c r="B10" s="5" t="s">
        <v>10</v>
      </c>
      <c r="C10" s="3"/>
      <c r="D10" s="27">
        <v>2</v>
      </c>
      <c r="E10" s="6">
        <v>64.33</v>
      </c>
      <c r="F10" s="6">
        <f>E10*1.15</f>
        <v>73.97949999999999</v>
      </c>
      <c r="G10" s="6"/>
      <c r="H10" s="3"/>
      <c r="I10" s="7"/>
    </row>
    <row r="11" spans="1:9" ht="14.25">
      <c r="A11" s="3"/>
      <c r="B11" s="3" t="s">
        <v>14</v>
      </c>
      <c r="C11" s="3"/>
      <c r="D11" s="27">
        <v>1</v>
      </c>
      <c r="E11" s="6">
        <v>221.96</v>
      </c>
      <c r="F11" s="6">
        <f>E11*1.15</f>
        <v>255.254</v>
      </c>
      <c r="G11" s="6"/>
      <c r="H11" s="6"/>
      <c r="I11" s="3"/>
    </row>
    <row r="12" spans="1:9" ht="14.25">
      <c r="A12" s="3"/>
      <c r="B12" s="3" t="s">
        <v>15</v>
      </c>
      <c r="C12" s="3"/>
      <c r="D12" s="27">
        <v>1</v>
      </c>
      <c r="E12" s="6">
        <v>89.3</v>
      </c>
      <c r="F12" s="6">
        <f>E12*1.15</f>
        <v>102.695</v>
      </c>
      <c r="G12" s="6"/>
      <c r="H12" s="3"/>
      <c r="I12" s="3"/>
    </row>
    <row r="13" spans="1:9" ht="14.25">
      <c r="A13" s="3"/>
      <c r="B13" s="1" t="s">
        <v>43</v>
      </c>
      <c r="C13" s="3"/>
      <c r="D13" s="27">
        <v>1</v>
      </c>
      <c r="E13" s="6">
        <v>114.09</v>
      </c>
      <c r="F13" s="6">
        <f>E13*1.15</f>
        <v>131.2035</v>
      </c>
      <c r="G13" s="6"/>
      <c r="H13" s="3"/>
      <c r="I13" s="3"/>
    </row>
    <row r="14" spans="1:9" ht="15" thickBot="1">
      <c r="A14" s="16"/>
      <c r="B14" s="16"/>
      <c r="C14" s="16"/>
      <c r="D14" s="30"/>
      <c r="E14" s="17"/>
      <c r="F14" s="17"/>
      <c r="G14" s="17">
        <f>F10*D10+F11*D11+F12*D12+F13*D13</f>
        <v>637.1115</v>
      </c>
      <c r="H14" s="16"/>
      <c r="I14" s="16"/>
    </row>
    <row r="15" spans="1:9" ht="14.25">
      <c r="A15" s="21" t="s">
        <v>16</v>
      </c>
      <c r="B15" s="20" t="s">
        <v>10</v>
      </c>
      <c r="C15" s="21"/>
      <c r="D15" s="29">
        <v>4</v>
      </c>
      <c r="E15" s="22">
        <v>64.33</v>
      </c>
      <c r="F15" s="22">
        <f>E15*1.15</f>
        <v>73.97949999999999</v>
      </c>
      <c r="G15" s="22"/>
      <c r="H15" s="21"/>
      <c r="I15" s="21"/>
    </row>
    <row r="16" spans="1:9" ht="14.25">
      <c r="A16" s="3"/>
      <c r="B16" s="3" t="s">
        <v>17</v>
      </c>
      <c r="C16" s="3"/>
      <c r="D16" s="27">
        <v>2</v>
      </c>
      <c r="E16" s="24">
        <v>101.19</v>
      </c>
      <c r="F16" s="6">
        <f>E16*1.15</f>
        <v>116.36849999999998</v>
      </c>
      <c r="G16" s="6"/>
      <c r="H16" s="3"/>
      <c r="I16" s="3"/>
    </row>
    <row r="17" spans="1:9" ht="14.25">
      <c r="A17" s="3"/>
      <c r="B17" s="48" t="s">
        <v>11</v>
      </c>
      <c r="C17" s="3"/>
      <c r="D17" s="27">
        <v>1</v>
      </c>
      <c r="E17" s="6">
        <v>74.01</v>
      </c>
      <c r="F17" s="6">
        <f>E17*1.15</f>
        <v>85.11149999999999</v>
      </c>
      <c r="G17" s="6"/>
      <c r="H17" s="3"/>
      <c r="I17" s="3"/>
    </row>
    <row r="18" spans="1:9" ht="15" thickBot="1">
      <c r="A18" s="16"/>
      <c r="B18" s="16"/>
      <c r="C18" s="16"/>
      <c r="D18" s="30"/>
      <c r="E18" s="17"/>
      <c r="F18" s="17"/>
      <c r="G18" s="17">
        <f>F15*D15+F16*D16+F17*D17</f>
        <v>613.7665</v>
      </c>
      <c r="H18" s="16">
        <v>620</v>
      </c>
      <c r="I18" s="16"/>
    </row>
    <row r="19" spans="1:9" ht="14.25">
      <c r="A19" s="21" t="s">
        <v>7</v>
      </c>
      <c r="B19" s="20" t="s">
        <v>10</v>
      </c>
      <c r="C19" s="21"/>
      <c r="D19" s="29">
        <v>2</v>
      </c>
      <c r="E19" s="22">
        <v>64.33</v>
      </c>
      <c r="F19" s="22">
        <f>E19*1.15</f>
        <v>73.97949999999999</v>
      </c>
      <c r="G19" s="22"/>
      <c r="H19" s="21"/>
      <c r="I19" s="21"/>
    </row>
    <row r="20" spans="1:9" ht="14.25">
      <c r="A20" s="3"/>
      <c r="B20" s="3" t="s">
        <v>17</v>
      </c>
      <c r="C20" s="3"/>
      <c r="D20" s="27">
        <v>1</v>
      </c>
      <c r="E20" s="6">
        <v>101.19</v>
      </c>
      <c r="F20" s="6">
        <f>E20*1.15</f>
        <v>116.36849999999998</v>
      </c>
      <c r="G20" s="6"/>
      <c r="H20" s="3"/>
      <c r="I20" s="3"/>
    </row>
    <row r="21" spans="1:9" ht="15" thickBot="1">
      <c r="A21" s="16"/>
      <c r="B21" s="16"/>
      <c r="C21" s="16"/>
      <c r="D21" s="30"/>
      <c r="E21" s="17"/>
      <c r="F21" s="17"/>
      <c r="G21" s="17">
        <f>F19*D19+F20*D20</f>
        <v>264.3275</v>
      </c>
      <c r="H21" s="16">
        <v>265</v>
      </c>
      <c r="I21" s="16"/>
    </row>
    <row r="22" spans="1:9" ht="14.25">
      <c r="A22" s="21" t="s">
        <v>18</v>
      </c>
      <c r="B22" s="20" t="s">
        <v>10</v>
      </c>
      <c r="C22" s="21"/>
      <c r="D22" s="29">
        <v>2</v>
      </c>
      <c r="E22" s="22">
        <v>64.33</v>
      </c>
      <c r="F22" s="22">
        <f>E22*1.15</f>
        <v>73.97949999999999</v>
      </c>
      <c r="G22" s="22"/>
      <c r="H22" s="21"/>
      <c r="I22" s="21"/>
    </row>
    <row r="23" spans="1:9" ht="14.25">
      <c r="A23" s="3"/>
      <c r="B23" s="3" t="s">
        <v>19</v>
      </c>
      <c r="C23" s="3"/>
      <c r="D23" s="27">
        <v>1</v>
      </c>
      <c r="E23" s="6">
        <v>67.59</v>
      </c>
      <c r="F23" s="6">
        <f>E23*1.15</f>
        <v>77.7285</v>
      </c>
      <c r="G23" s="6"/>
      <c r="H23" s="3"/>
      <c r="I23" s="3"/>
    </row>
    <row r="24" spans="1:9" ht="14.25">
      <c r="A24" s="3"/>
      <c r="B24" s="3" t="s">
        <v>20</v>
      </c>
      <c r="C24" s="3"/>
      <c r="D24" s="27">
        <v>1</v>
      </c>
      <c r="E24" s="6">
        <v>156.66</v>
      </c>
      <c r="F24" s="6">
        <f>E24*1.15</f>
        <v>180.159</v>
      </c>
      <c r="G24" s="6"/>
      <c r="H24" s="3"/>
      <c r="I24" s="3"/>
    </row>
    <row r="25" spans="1:9" ht="14.25">
      <c r="A25" s="3"/>
      <c r="B25" s="3" t="s">
        <v>21</v>
      </c>
      <c r="C25" s="3"/>
      <c r="D25" s="27">
        <v>1</v>
      </c>
      <c r="E25" s="6">
        <v>45.01</v>
      </c>
      <c r="F25" s="6">
        <f>E25*1.15</f>
        <v>51.76149999999999</v>
      </c>
      <c r="G25" s="6"/>
      <c r="H25" s="3"/>
      <c r="I25" s="3"/>
    </row>
    <row r="26" spans="1:9" ht="15" thickBot="1">
      <c r="A26" s="16"/>
      <c r="B26" s="16"/>
      <c r="C26" s="16"/>
      <c r="D26" s="30"/>
      <c r="E26" s="17"/>
      <c r="F26" s="17"/>
      <c r="G26" s="17">
        <f>F22*D22+F23*D23+F24*D24+F25*D25</f>
        <v>457.608</v>
      </c>
      <c r="H26" s="16"/>
      <c r="I26" s="16"/>
    </row>
    <row r="27" spans="1:9" ht="14.25">
      <c r="A27" s="21" t="s">
        <v>22</v>
      </c>
      <c r="B27" s="20" t="s">
        <v>10</v>
      </c>
      <c r="C27" s="21"/>
      <c r="D27" s="29">
        <v>3</v>
      </c>
      <c r="E27" s="22">
        <v>64.33</v>
      </c>
      <c r="F27" s="22">
        <f>E27*1.15</f>
        <v>73.97949999999999</v>
      </c>
      <c r="G27" s="22"/>
      <c r="H27" s="21"/>
      <c r="I27" s="21"/>
    </row>
    <row r="28" spans="1:9" ht="14.25">
      <c r="A28" s="3"/>
      <c r="B28" s="3" t="s">
        <v>17</v>
      </c>
      <c r="C28" s="3"/>
      <c r="D28" s="27">
        <v>1</v>
      </c>
      <c r="E28" s="6">
        <v>101.19</v>
      </c>
      <c r="F28" s="6">
        <f>E28*1.15</f>
        <v>116.36849999999998</v>
      </c>
      <c r="G28" s="6"/>
      <c r="H28" s="3"/>
      <c r="I28" s="3"/>
    </row>
    <row r="29" spans="1:9" ht="14.25">
      <c r="A29" s="3"/>
      <c r="B29" s="48" t="s">
        <v>11</v>
      </c>
      <c r="C29" s="3"/>
      <c r="D29" s="27">
        <v>1</v>
      </c>
      <c r="E29" s="6">
        <v>74.01</v>
      </c>
      <c r="F29" s="6">
        <f>E29*1.15</f>
        <v>85.11149999999999</v>
      </c>
      <c r="G29" s="6"/>
      <c r="H29" s="3"/>
      <c r="I29" s="3"/>
    </row>
    <row r="30" spans="1:9" ht="15" thickBot="1">
      <c r="A30" s="16"/>
      <c r="B30" s="16"/>
      <c r="C30" s="16"/>
      <c r="D30" s="30"/>
      <c r="E30" s="17"/>
      <c r="F30" s="17"/>
      <c r="G30" s="17">
        <f>F27*D27+F28*D28+F29*D29</f>
        <v>423.41849999999994</v>
      </c>
      <c r="H30" s="16">
        <v>425</v>
      </c>
      <c r="I30" s="16"/>
    </row>
    <row r="31" spans="1:9" ht="14.25">
      <c r="A31" s="21" t="s">
        <v>24</v>
      </c>
      <c r="B31" s="20" t="s">
        <v>10</v>
      </c>
      <c r="C31" s="21"/>
      <c r="D31" s="29">
        <v>1</v>
      </c>
      <c r="E31" s="22">
        <v>64.33</v>
      </c>
      <c r="F31" s="22">
        <f>E31*1.15</f>
        <v>73.97949999999999</v>
      </c>
      <c r="G31" s="22"/>
      <c r="H31" s="21"/>
      <c r="I31" s="21"/>
    </row>
    <row r="32" spans="1:9" ht="14.25">
      <c r="A32" s="3"/>
      <c r="B32" s="48" t="s">
        <v>11</v>
      </c>
      <c r="C32" s="3"/>
      <c r="D32" s="27">
        <v>1</v>
      </c>
      <c r="E32" s="6">
        <v>74.01</v>
      </c>
      <c r="F32" s="6">
        <f>E32*1.15</f>
        <v>85.11149999999999</v>
      </c>
      <c r="G32" s="6"/>
      <c r="H32" s="3"/>
      <c r="I32" s="3"/>
    </row>
    <row r="33" spans="1:9" ht="14.25">
      <c r="A33" s="3"/>
      <c r="B33" s="3" t="s">
        <v>25</v>
      </c>
      <c r="C33" s="3"/>
      <c r="D33" s="27">
        <v>1</v>
      </c>
      <c r="E33" s="6">
        <v>147.51</v>
      </c>
      <c r="F33" s="6">
        <f>E33*1.15</f>
        <v>169.63649999999998</v>
      </c>
      <c r="G33" s="6"/>
      <c r="H33" s="3"/>
      <c r="I33" s="3"/>
    </row>
    <row r="34" spans="1:9" ht="15" thickBot="1">
      <c r="A34" s="16"/>
      <c r="B34" s="16"/>
      <c r="C34" s="16"/>
      <c r="D34" s="30"/>
      <c r="E34" s="17"/>
      <c r="F34" s="17"/>
      <c r="G34" s="17">
        <f>F31*D31+F32*D32+F33*D33</f>
        <v>328.72749999999996</v>
      </c>
      <c r="H34" s="16"/>
      <c r="I34" s="16"/>
    </row>
    <row r="35" spans="1:9" ht="14.25">
      <c r="A35" s="21" t="s">
        <v>26</v>
      </c>
      <c r="B35" s="20" t="s">
        <v>10</v>
      </c>
      <c r="C35" s="21"/>
      <c r="D35" s="29">
        <v>2</v>
      </c>
      <c r="E35" s="22">
        <v>64.33</v>
      </c>
      <c r="F35" s="22">
        <f>E35*1.15</f>
        <v>73.97949999999999</v>
      </c>
      <c r="G35" s="22"/>
      <c r="H35" s="21"/>
      <c r="I35" s="21"/>
    </row>
    <row r="36" spans="1:9" ht="14.25">
      <c r="A36" s="3"/>
      <c r="B36" s="49" t="s">
        <v>27</v>
      </c>
      <c r="C36" s="3"/>
      <c r="D36" s="27">
        <v>0</v>
      </c>
      <c r="E36" s="6">
        <v>57.35</v>
      </c>
      <c r="F36" s="6">
        <f>E36*1.15</f>
        <v>65.9525</v>
      </c>
      <c r="G36" s="6"/>
      <c r="H36" s="3"/>
      <c r="I36" s="3"/>
    </row>
    <row r="37" spans="1:9" ht="14.25">
      <c r="A37" s="3"/>
      <c r="B37" s="3" t="s">
        <v>17</v>
      </c>
      <c r="C37" s="3"/>
      <c r="D37" s="27">
        <v>1</v>
      </c>
      <c r="E37" s="6">
        <v>101.19</v>
      </c>
      <c r="F37" s="6">
        <f>E37*1.15</f>
        <v>116.36849999999998</v>
      </c>
      <c r="G37" s="6"/>
      <c r="H37" s="3"/>
      <c r="I37" s="3"/>
    </row>
    <row r="38" spans="1:9" ht="14.25">
      <c r="A38" s="3"/>
      <c r="B38" s="48" t="s">
        <v>11</v>
      </c>
      <c r="C38" s="3"/>
      <c r="D38" s="27">
        <v>1</v>
      </c>
      <c r="E38" s="6">
        <v>74.01</v>
      </c>
      <c r="F38" s="6">
        <f>E38*1.15</f>
        <v>85.11149999999999</v>
      </c>
      <c r="G38" s="6"/>
      <c r="H38" s="3"/>
      <c r="I38" s="3"/>
    </row>
    <row r="39" spans="1:9" ht="14.25">
      <c r="A39" s="3"/>
      <c r="B39" s="3" t="s">
        <v>43</v>
      </c>
      <c r="C39" s="3"/>
      <c r="D39" s="32">
        <v>2</v>
      </c>
      <c r="E39" s="6">
        <v>114.09</v>
      </c>
      <c r="F39" s="6">
        <f>E39*1.15</f>
        <v>131.2035</v>
      </c>
      <c r="G39" s="6"/>
      <c r="H39" s="3"/>
      <c r="I39" s="3"/>
    </row>
    <row r="40" spans="1:9" ht="15" thickBot="1">
      <c r="A40" s="16"/>
      <c r="B40" s="16"/>
      <c r="C40" s="16"/>
      <c r="D40" s="30"/>
      <c r="E40" s="17"/>
      <c r="F40" s="17"/>
      <c r="G40" s="17">
        <f>F35*D35+F36*D36+F37*D37+F38*D38+F39*D39</f>
        <v>611.846</v>
      </c>
      <c r="H40" s="16">
        <v>650</v>
      </c>
      <c r="I40" s="16"/>
    </row>
    <row r="41" spans="1:9" ht="14.25">
      <c r="A41" s="21" t="s">
        <v>28</v>
      </c>
      <c r="B41" s="20" t="s">
        <v>10</v>
      </c>
      <c r="C41" s="21"/>
      <c r="D41" s="29">
        <v>1</v>
      </c>
      <c r="E41" s="22">
        <v>64.33</v>
      </c>
      <c r="F41" s="22">
        <f>E41*1.15</f>
        <v>73.97949999999999</v>
      </c>
      <c r="G41" s="22"/>
      <c r="H41" s="21"/>
      <c r="I41" s="21"/>
    </row>
    <row r="42" spans="1:9" ht="15" thickBot="1">
      <c r="A42" s="16"/>
      <c r="B42" s="16"/>
      <c r="C42" s="16"/>
      <c r="D42" s="30"/>
      <c r="E42" s="17"/>
      <c r="F42" s="17"/>
      <c r="G42" s="17">
        <f>F41</f>
        <v>73.97949999999999</v>
      </c>
      <c r="H42" s="16"/>
      <c r="I42" s="16"/>
    </row>
    <row r="43" spans="1:9" ht="14.25">
      <c r="A43" s="21" t="s">
        <v>29</v>
      </c>
      <c r="B43" s="20" t="s">
        <v>10</v>
      </c>
      <c r="C43" s="21"/>
      <c r="D43" s="29">
        <v>1</v>
      </c>
      <c r="E43" s="22">
        <v>64.33</v>
      </c>
      <c r="F43" s="22">
        <f>E43*1.15</f>
        <v>73.97949999999999</v>
      </c>
      <c r="G43" s="22"/>
      <c r="H43" s="21"/>
      <c r="I43" s="21"/>
    </row>
    <row r="44" spans="1:9" ht="15" thickBot="1">
      <c r="A44" s="16"/>
      <c r="B44" s="16"/>
      <c r="C44" s="16"/>
      <c r="D44" s="30"/>
      <c r="E44" s="17"/>
      <c r="F44" s="17"/>
      <c r="G44" s="17">
        <f>F43</f>
        <v>73.97949999999999</v>
      </c>
      <c r="H44" s="16"/>
      <c r="I44" s="16"/>
    </row>
    <row r="45" spans="1:9" ht="14.25">
      <c r="A45" s="20" t="s">
        <v>30</v>
      </c>
      <c r="B45" s="20" t="s">
        <v>10</v>
      </c>
      <c r="C45" s="21"/>
      <c r="D45" s="31">
        <v>2</v>
      </c>
      <c r="E45" s="22">
        <v>64.33</v>
      </c>
      <c r="F45" s="22">
        <f>E45*1.15</f>
        <v>73.97949999999999</v>
      </c>
      <c r="G45" s="22"/>
      <c r="H45" s="21"/>
      <c r="I45" s="21"/>
    </row>
    <row r="46" spans="1:9" ht="14.25">
      <c r="A46" s="3"/>
      <c r="B46" s="3" t="s">
        <v>17</v>
      </c>
      <c r="C46" s="3"/>
      <c r="D46" s="32">
        <v>2</v>
      </c>
      <c r="E46" s="6">
        <v>101.19</v>
      </c>
      <c r="F46" s="6">
        <f>E46*1.15</f>
        <v>116.36849999999998</v>
      </c>
      <c r="G46" s="6"/>
      <c r="H46" s="3"/>
      <c r="I46" s="3"/>
    </row>
    <row r="47" spans="1:9" ht="14.25">
      <c r="A47" s="3"/>
      <c r="B47" s="3" t="s">
        <v>31</v>
      </c>
      <c r="C47" s="3"/>
      <c r="D47" s="32">
        <v>3</v>
      </c>
      <c r="E47" s="6">
        <v>147.51</v>
      </c>
      <c r="F47" s="6">
        <f>E47*1.15</f>
        <v>169.63649999999998</v>
      </c>
      <c r="G47" s="6"/>
      <c r="H47" s="3"/>
      <c r="I47" s="3"/>
    </row>
    <row r="48" spans="1:9" ht="15" thickBot="1">
      <c r="A48" s="16"/>
      <c r="B48" s="16"/>
      <c r="C48" s="16"/>
      <c r="D48" s="30"/>
      <c r="E48" s="17"/>
      <c r="F48" s="17"/>
      <c r="G48" s="17">
        <f>F45*D45+F46*D46+F47*D47</f>
        <v>889.6054999999999</v>
      </c>
      <c r="H48" s="16"/>
      <c r="I48" s="16"/>
    </row>
    <row r="49" spans="1:9" ht="14.25">
      <c r="A49" s="21" t="s">
        <v>32</v>
      </c>
      <c r="B49" s="20" t="s">
        <v>10</v>
      </c>
      <c r="C49" s="21"/>
      <c r="D49" s="29">
        <v>2</v>
      </c>
      <c r="E49" s="22">
        <v>64.33</v>
      </c>
      <c r="F49" s="22">
        <f>E49*1.15</f>
        <v>73.97949999999999</v>
      </c>
      <c r="G49" s="22"/>
      <c r="H49" s="21"/>
      <c r="I49" s="21"/>
    </row>
    <row r="50" spans="1:9" ht="15" thickBot="1">
      <c r="A50" s="16"/>
      <c r="B50" s="16"/>
      <c r="C50" s="16"/>
      <c r="D50" s="30"/>
      <c r="E50" s="17"/>
      <c r="F50" s="17"/>
      <c r="G50" s="17">
        <f>F49*D49</f>
        <v>147.95899999999997</v>
      </c>
      <c r="H50" s="16"/>
      <c r="I50" s="16"/>
    </row>
    <row r="51" spans="1:9" ht="14.25">
      <c r="A51" s="21" t="s">
        <v>33</v>
      </c>
      <c r="B51" s="20" t="s">
        <v>10</v>
      </c>
      <c r="C51" s="21"/>
      <c r="D51" s="29">
        <v>2</v>
      </c>
      <c r="E51" s="22">
        <v>64.33</v>
      </c>
      <c r="F51" s="22">
        <f>E51*1.15</f>
        <v>73.97949999999999</v>
      </c>
      <c r="G51" s="22"/>
      <c r="H51" s="21"/>
      <c r="I51" s="21"/>
    </row>
    <row r="52" spans="1:9" ht="14.25">
      <c r="A52" s="3"/>
      <c r="B52" s="3" t="s">
        <v>17</v>
      </c>
      <c r="C52" s="3"/>
      <c r="D52" s="27">
        <v>2</v>
      </c>
      <c r="E52" s="6">
        <v>101.19</v>
      </c>
      <c r="F52" s="6">
        <f>E52*1.15</f>
        <v>116.36849999999998</v>
      </c>
      <c r="G52" s="6"/>
      <c r="H52" s="3"/>
      <c r="I52" s="3"/>
    </row>
    <row r="53" spans="1:9" ht="14.25">
      <c r="A53" s="3"/>
      <c r="B53" s="48" t="s">
        <v>11</v>
      </c>
      <c r="C53" s="3"/>
      <c r="D53" s="27">
        <v>3</v>
      </c>
      <c r="E53" s="6">
        <v>74.01</v>
      </c>
      <c r="F53" s="6">
        <f>E53*1.15</f>
        <v>85.11149999999999</v>
      </c>
      <c r="G53" s="6"/>
      <c r="H53" s="3"/>
      <c r="I53" s="3"/>
    </row>
    <row r="54" spans="1:9" ht="15" thickBot="1">
      <c r="A54" s="16"/>
      <c r="B54" s="16"/>
      <c r="C54" s="16"/>
      <c r="D54" s="30"/>
      <c r="E54" s="17"/>
      <c r="F54" s="17"/>
      <c r="G54" s="17">
        <f>F51*D51+F52*D52+F53*D53</f>
        <v>636.0304999999998</v>
      </c>
      <c r="H54" s="16">
        <v>636</v>
      </c>
      <c r="I54" s="16"/>
    </row>
    <row r="55" spans="1:9" ht="14.25">
      <c r="A55" s="21" t="s">
        <v>34</v>
      </c>
      <c r="B55" s="20" t="s">
        <v>10</v>
      </c>
      <c r="C55" s="21"/>
      <c r="D55" s="29">
        <v>3</v>
      </c>
      <c r="E55" s="22">
        <v>64.33</v>
      </c>
      <c r="F55" s="22">
        <f>E55*1.15</f>
        <v>73.97949999999999</v>
      </c>
      <c r="G55" s="22"/>
      <c r="H55" s="21"/>
      <c r="I55" s="21"/>
    </row>
    <row r="56" spans="1:9" ht="14.25">
      <c r="A56" s="3"/>
      <c r="B56" s="48" t="s">
        <v>11</v>
      </c>
      <c r="C56" s="3"/>
      <c r="D56" s="27">
        <v>1</v>
      </c>
      <c r="E56" s="6">
        <v>74.01</v>
      </c>
      <c r="F56" s="6">
        <f>E56*1.15</f>
        <v>85.11149999999999</v>
      </c>
      <c r="G56" s="6"/>
      <c r="H56" s="3"/>
      <c r="I56" s="3"/>
    </row>
    <row r="57" spans="1:9" ht="15" thickBot="1">
      <c r="A57" s="16"/>
      <c r="B57" s="16"/>
      <c r="C57" s="16"/>
      <c r="D57" s="30"/>
      <c r="E57" s="17"/>
      <c r="F57" s="17"/>
      <c r="G57" s="17">
        <f>F55*D55+F56*D56</f>
        <v>307.04999999999995</v>
      </c>
      <c r="H57" s="16"/>
      <c r="I57" s="16"/>
    </row>
    <row r="58" spans="1:9" ht="14.25">
      <c r="A58" s="21" t="s">
        <v>35</v>
      </c>
      <c r="B58" s="20" t="s">
        <v>10</v>
      </c>
      <c r="C58" s="21"/>
      <c r="D58" s="29">
        <v>1</v>
      </c>
      <c r="E58" s="22">
        <v>64.33</v>
      </c>
      <c r="F58" s="22">
        <f>E58*1.15</f>
        <v>73.97949999999999</v>
      </c>
      <c r="G58" s="22"/>
      <c r="H58" s="21"/>
      <c r="I58" s="21"/>
    </row>
    <row r="59" spans="1:9" ht="15" thickBot="1">
      <c r="A59" s="16"/>
      <c r="B59" s="16"/>
      <c r="C59" s="16"/>
      <c r="D59" s="30"/>
      <c r="E59" s="17"/>
      <c r="F59" s="17"/>
      <c r="G59" s="17">
        <f>F58</f>
        <v>73.97949999999999</v>
      </c>
      <c r="H59" s="16"/>
      <c r="I59" s="16"/>
    </row>
    <row r="60" spans="1:9" ht="14.25">
      <c r="A60" s="21" t="s">
        <v>36</v>
      </c>
      <c r="B60" s="20" t="s">
        <v>10</v>
      </c>
      <c r="C60" s="21"/>
      <c r="D60" s="31">
        <v>2</v>
      </c>
      <c r="E60" s="22">
        <v>64.33</v>
      </c>
      <c r="F60" s="22">
        <f>E60*1.15</f>
        <v>73.97949999999999</v>
      </c>
      <c r="G60" s="22"/>
      <c r="H60" s="21"/>
      <c r="I60" s="21"/>
    </row>
    <row r="61" spans="1:9" ht="15" thickBot="1">
      <c r="A61" s="16"/>
      <c r="B61" s="16"/>
      <c r="C61" s="16"/>
      <c r="D61" s="30"/>
      <c r="E61" s="17"/>
      <c r="F61" s="17"/>
      <c r="G61" s="17">
        <f>F60*D60</f>
        <v>147.95899999999997</v>
      </c>
      <c r="H61" s="16"/>
      <c r="I61" s="16"/>
    </row>
    <row r="62" spans="1:9" ht="14.25">
      <c r="A62" s="21" t="s">
        <v>37</v>
      </c>
      <c r="B62" s="20" t="s">
        <v>10</v>
      </c>
      <c r="C62" s="21"/>
      <c r="D62" s="31">
        <v>1</v>
      </c>
      <c r="E62" s="22">
        <v>64.33</v>
      </c>
      <c r="F62" s="22">
        <f>E62*1.15</f>
        <v>73.97949999999999</v>
      </c>
      <c r="G62" s="22"/>
      <c r="H62" s="21"/>
      <c r="I62" s="21"/>
    </row>
    <row r="63" spans="1:9" ht="15" thickBot="1">
      <c r="A63" s="16"/>
      <c r="B63" s="16"/>
      <c r="C63" s="16"/>
      <c r="D63" s="30"/>
      <c r="E63" s="17"/>
      <c r="F63" s="17"/>
      <c r="G63" s="17">
        <f>F62</f>
        <v>73.97949999999999</v>
      </c>
      <c r="H63" s="16"/>
      <c r="I63" s="16"/>
    </row>
    <row r="64" spans="1:9" ht="14.25">
      <c r="A64" s="21" t="s">
        <v>38</v>
      </c>
      <c r="B64" s="20" t="s">
        <v>10</v>
      </c>
      <c r="C64" s="21"/>
      <c r="D64" s="31">
        <v>2</v>
      </c>
      <c r="E64" s="22">
        <v>64.33</v>
      </c>
      <c r="F64" s="22">
        <f>E64*1.15</f>
        <v>73.97949999999999</v>
      </c>
      <c r="G64" s="22"/>
      <c r="H64" s="21"/>
      <c r="I64" s="21"/>
    </row>
    <row r="65" spans="1:9" ht="14.25">
      <c r="A65" s="3"/>
      <c r="B65" s="3" t="s">
        <v>39</v>
      </c>
      <c r="C65" s="3"/>
      <c r="D65" s="32">
        <v>1</v>
      </c>
      <c r="E65" s="6">
        <v>67.59</v>
      </c>
      <c r="F65" s="6">
        <f>E65*1.15</f>
        <v>77.7285</v>
      </c>
      <c r="G65" s="6"/>
      <c r="H65" s="3"/>
      <c r="I65" s="3"/>
    </row>
    <row r="66" spans="1:9" ht="15" thickBot="1">
      <c r="A66" s="16"/>
      <c r="B66" s="16"/>
      <c r="C66" s="16"/>
      <c r="D66" s="30"/>
      <c r="E66" s="17"/>
      <c r="F66" s="17"/>
      <c r="G66" s="17">
        <f>F64*D64+F65*D65</f>
        <v>225.68749999999997</v>
      </c>
      <c r="H66" s="17"/>
      <c r="I66" s="16"/>
    </row>
    <row r="67" spans="1:9" ht="14.25">
      <c r="A67" s="21" t="s">
        <v>40</v>
      </c>
      <c r="B67" s="20" t="s">
        <v>41</v>
      </c>
      <c r="C67" s="21"/>
      <c r="D67" s="29">
        <v>1</v>
      </c>
      <c r="E67" s="22">
        <v>221.96</v>
      </c>
      <c r="F67" s="22">
        <f aca="true" t="shared" si="0" ref="F67:F72">E67*1.15</f>
        <v>255.254</v>
      </c>
      <c r="G67" s="22"/>
      <c r="H67" s="21"/>
      <c r="I67" s="21"/>
    </row>
    <row r="68" spans="1:9" ht="14.25">
      <c r="A68" s="3"/>
      <c r="B68" s="3" t="s">
        <v>15</v>
      </c>
      <c r="C68" s="3"/>
      <c r="D68" s="27">
        <v>4</v>
      </c>
      <c r="E68" s="6">
        <v>89.3</v>
      </c>
      <c r="F68" s="6">
        <f t="shared" si="0"/>
        <v>102.695</v>
      </c>
      <c r="G68" s="6"/>
      <c r="H68" s="3"/>
      <c r="I68" s="3"/>
    </row>
    <row r="69" spans="1:9" ht="14.25">
      <c r="A69" s="3"/>
      <c r="B69" s="49" t="s">
        <v>27</v>
      </c>
      <c r="C69" s="3"/>
      <c r="D69" s="27">
        <v>0</v>
      </c>
      <c r="E69" s="6">
        <v>57.35</v>
      </c>
      <c r="F69" s="6">
        <f t="shared" si="0"/>
        <v>65.9525</v>
      </c>
      <c r="G69" s="6"/>
      <c r="H69" s="3"/>
      <c r="I69" s="3"/>
    </row>
    <row r="70" spans="1:9" ht="14.25">
      <c r="A70" s="3"/>
      <c r="B70" s="3" t="s">
        <v>39</v>
      </c>
      <c r="C70" s="3"/>
      <c r="D70" s="27">
        <v>1</v>
      </c>
      <c r="E70" s="6">
        <v>67.59</v>
      </c>
      <c r="F70" s="6">
        <f t="shared" si="0"/>
        <v>77.7285</v>
      </c>
      <c r="G70" s="6"/>
      <c r="H70" s="3"/>
      <c r="I70" s="3"/>
    </row>
    <row r="71" spans="1:9" ht="14.25">
      <c r="A71" s="3"/>
      <c r="B71" s="3" t="s">
        <v>42</v>
      </c>
      <c r="C71" s="3"/>
      <c r="D71" s="27">
        <v>6</v>
      </c>
      <c r="E71" s="6">
        <v>45.01</v>
      </c>
      <c r="F71" s="6">
        <f t="shared" si="0"/>
        <v>51.76149999999999</v>
      </c>
      <c r="G71" s="6"/>
      <c r="H71" s="3"/>
      <c r="I71" s="3"/>
    </row>
    <row r="72" spans="1:9" ht="14.25">
      <c r="A72" s="3"/>
      <c r="B72" s="3" t="s">
        <v>43</v>
      </c>
      <c r="C72" s="3"/>
      <c r="D72" s="27">
        <v>1</v>
      </c>
      <c r="E72" s="6">
        <v>114.09</v>
      </c>
      <c r="F72" s="6">
        <f t="shared" si="0"/>
        <v>131.2035</v>
      </c>
      <c r="G72" s="6"/>
      <c r="H72" s="3"/>
      <c r="I72" s="3"/>
    </row>
    <row r="73" spans="1:9" ht="15" thickBot="1">
      <c r="A73" s="16"/>
      <c r="B73" s="16"/>
      <c r="C73" s="16"/>
      <c r="D73" s="30"/>
      <c r="E73" s="17"/>
      <c r="F73" s="17"/>
      <c r="G73" s="17">
        <f>F67*D67+F68*D68+F69*D69+F70*D70+F71*D71+F72*D72</f>
        <v>1185.535</v>
      </c>
      <c r="H73" s="16">
        <v>1190</v>
      </c>
      <c r="I73" s="16"/>
    </row>
    <row r="74" spans="1:9" ht="14.25">
      <c r="A74" s="21" t="s">
        <v>44</v>
      </c>
      <c r="B74" s="20" t="s">
        <v>41</v>
      </c>
      <c r="C74" s="21"/>
      <c r="D74" s="29">
        <v>1</v>
      </c>
      <c r="E74" s="22">
        <v>221.96</v>
      </c>
      <c r="F74" s="22">
        <f>E74*1.15</f>
        <v>255.254</v>
      </c>
      <c r="G74" s="22"/>
      <c r="H74" s="21"/>
      <c r="I74" s="21"/>
    </row>
    <row r="75" spans="1:9" ht="14.25">
      <c r="A75" s="3"/>
      <c r="B75" s="49" t="s">
        <v>27</v>
      </c>
      <c r="C75" s="3"/>
      <c r="D75" s="27">
        <v>0</v>
      </c>
      <c r="E75" s="6">
        <v>57.35</v>
      </c>
      <c r="F75" s="6">
        <f>E75*1.15</f>
        <v>65.9525</v>
      </c>
      <c r="G75" s="6"/>
      <c r="H75" s="3"/>
      <c r="I75" s="3"/>
    </row>
    <row r="76" spans="1:9" ht="14.25">
      <c r="A76" s="3"/>
      <c r="B76" s="3" t="s">
        <v>20</v>
      </c>
      <c r="C76" s="3"/>
      <c r="D76" s="27">
        <v>1</v>
      </c>
      <c r="E76" s="6">
        <v>156.66</v>
      </c>
      <c r="F76" s="6">
        <f>E76*1.15</f>
        <v>180.159</v>
      </c>
      <c r="G76" s="6"/>
      <c r="H76" s="3"/>
      <c r="I76" s="3"/>
    </row>
    <row r="77" spans="1:9" ht="15" thickBot="1">
      <c r="A77" s="16"/>
      <c r="B77" s="16"/>
      <c r="C77" s="16"/>
      <c r="D77" s="30"/>
      <c r="E77" s="17"/>
      <c r="F77" s="17"/>
      <c r="G77" s="17">
        <f>F74*D74+F75*D75+F76*D76</f>
        <v>435.413</v>
      </c>
      <c r="H77" s="16">
        <v>500</v>
      </c>
      <c r="I77" s="16"/>
    </row>
    <row r="78" spans="1:9" ht="14.25">
      <c r="A78" s="21" t="s">
        <v>45</v>
      </c>
      <c r="B78" s="20" t="s">
        <v>41</v>
      </c>
      <c r="C78" s="21"/>
      <c r="D78" s="31">
        <v>1</v>
      </c>
      <c r="E78" s="22">
        <v>221.96</v>
      </c>
      <c r="F78" s="22">
        <f aca="true" t="shared" si="1" ref="F78:F84">E78*1.15</f>
        <v>255.254</v>
      </c>
      <c r="G78" s="22"/>
      <c r="H78" s="21"/>
      <c r="I78" s="21"/>
    </row>
    <row r="79" spans="1:9" ht="14.25">
      <c r="A79" s="3"/>
      <c r="B79" s="49" t="s">
        <v>27</v>
      </c>
      <c r="C79" s="3"/>
      <c r="D79" s="32">
        <v>0</v>
      </c>
      <c r="E79" s="6">
        <v>57.35</v>
      </c>
      <c r="F79" s="6">
        <f t="shared" si="1"/>
        <v>65.9525</v>
      </c>
      <c r="G79" s="6"/>
      <c r="H79" s="3"/>
      <c r="I79" s="3"/>
    </row>
    <row r="80" spans="1:9" ht="14.25">
      <c r="A80" s="3"/>
      <c r="B80" s="3" t="s">
        <v>17</v>
      </c>
      <c r="C80" s="3"/>
      <c r="D80" s="32">
        <v>1</v>
      </c>
      <c r="E80" s="24">
        <v>101.19</v>
      </c>
      <c r="F80" s="6">
        <f t="shared" si="1"/>
        <v>116.36849999999998</v>
      </c>
      <c r="G80" s="6"/>
      <c r="H80" s="3"/>
      <c r="I80" s="3"/>
    </row>
    <row r="81" spans="1:9" ht="14.25">
      <c r="A81" s="3"/>
      <c r="B81" s="3" t="s">
        <v>20</v>
      </c>
      <c r="C81" s="3"/>
      <c r="D81" s="32">
        <v>1</v>
      </c>
      <c r="E81" s="6">
        <v>156.66</v>
      </c>
      <c r="F81" s="6">
        <f t="shared" si="1"/>
        <v>180.159</v>
      </c>
      <c r="G81" s="6"/>
      <c r="H81" s="3"/>
      <c r="I81" s="3"/>
    </row>
    <row r="82" spans="1:9" ht="14.25">
      <c r="A82" s="3"/>
      <c r="B82" s="3" t="s">
        <v>46</v>
      </c>
      <c r="C82" s="3"/>
      <c r="D82" s="32">
        <v>1</v>
      </c>
      <c r="E82" s="6">
        <v>45.01</v>
      </c>
      <c r="F82" s="6">
        <f t="shared" si="1"/>
        <v>51.76149999999999</v>
      </c>
      <c r="G82" s="6"/>
      <c r="H82" s="3"/>
      <c r="I82" s="3"/>
    </row>
    <row r="83" spans="1:9" ht="14.25">
      <c r="A83" s="3"/>
      <c r="B83" s="3" t="s">
        <v>31</v>
      </c>
      <c r="C83" s="3"/>
      <c r="D83" s="32">
        <v>1</v>
      </c>
      <c r="E83" s="6">
        <v>147.51</v>
      </c>
      <c r="F83" s="6">
        <f t="shared" si="1"/>
        <v>169.63649999999998</v>
      </c>
      <c r="G83" s="6"/>
      <c r="H83" s="3"/>
      <c r="I83" s="3"/>
    </row>
    <row r="84" spans="1:9" ht="14.25">
      <c r="A84" s="3"/>
      <c r="B84" s="3" t="s">
        <v>47</v>
      </c>
      <c r="C84" s="3"/>
      <c r="D84" s="32">
        <v>1</v>
      </c>
      <c r="E84" s="6">
        <v>225.2</v>
      </c>
      <c r="F84" s="6">
        <f t="shared" si="1"/>
        <v>258.97999999999996</v>
      </c>
      <c r="G84" s="6"/>
      <c r="H84" s="3"/>
      <c r="I84" s="3"/>
    </row>
    <row r="85" spans="1:9" ht="15" thickBot="1">
      <c r="A85" s="16"/>
      <c r="B85" s="16"/>
      <c r="C85" s="16"/>
      <c r="D85" s="30"/>
      <c r="E85" s="17"/>
      <c r="F85" s="17"/>
      <c r="G85" s="17">
        <f>F78*D78+F79*D79+F80*D80+F81*D81+F82*D82+F83*D83+F84*D84</f>
        <v>1032.1594999999998</v>
      </c>
      <c r="H85" s="16">
        <v>1040</v>
      </c>
      <c r="I85" s="16"/>
    </row>
    <row r="86" spans="1:9" ht="14.25">
      <c r="A86" s="21" t="s">
        <v>48</v>
      </c>
      <c r="B86" s="21" t="s">
        <v>15</v>
      </c>
      <c r="C86" s="21"/>
      <c r="D86" s="29">
        <v>1</v>
      </c>
      <c r="E86" s="22">
        <v>89.3</v>
      </c>
      <c r="F86" s="22">
        <f aca="true" t="shared" si="2" ref="F86:F91">E86*1.15</f>
        <v>102.695</v>
      </c>
      <c r="G86" s="22"/>
      <c r="H86" s="21"/>
      <c r="I86" s="21"/>
    </row>
    <row r="87" spans="1:9" ht="14.25">
      <c r="A87" s="3"/>
      <c r="B87" s="49" t="s">
        <v>27</v>
      </c>
      <c r="C87" s="3"/>
      <c r="D87" s="27">
        <v>0</v>
      </c>
      <c r="E87" s="6">
        <v>57.35</v>
      </c>
      <c r="F87" s="6">
        <f t="shared" si="2"/>
        <v>65.9525</v>
      </c>
      <c r="G87" s="6"/>
      <c r="H87" s="3"/>
      <c r="I87" s="3"/>
    </row>
    <row r="88" spans="1:9" ht="14.25">
      <c r="A88" s="3"/>
      <c r="B88" s="3" t="s">
        <v>17</v>
      </c>
      <c r="C88" s="3"/>
      <c r="D88" s="27">
        <v>1</v>
      </c>
      <c r="E88" s="6">
        <v>101.19</v>
      </c>
      <c r="F88" s="6">
        <f t="shared" si="2"/>
        <v>116.36849999999998</v>
      </c>
      <c r="G88" s="6"/>
      <c r="H88" s="3"/>
      <c r="I88" s="3"/>
    </row>
    <row r="89" spans="1:9" ht="14.25">
      <c r="A89" s="3"/>
      <c r="B89" s="3" t="s">
        <v>20</v>
      </c>
      <c r="C89" s="3"/>
      <c r="D89" s="27">
        <v>1</v>
      </c>
      <c r="E89" s="6">
        <v>156.66</v>
      </c>
      <c r="F89" s="6">
        <f t="shared" si="2"/>
        <v>180.159</v>
      </c>
      <c r="G89" s="6"/>
      <c r="H89" s="3"/>
      <c r="I89" s="3"/>
    </row>
    <row r="90" spans="1:9" ht="14.25">
      <c r="A90" s="3"/>
      <c r="B90" s="3" t="s">
        <v>46</v>
      </c>
      <c r="C90" s="3"/>
      <c r="D90" s="27">
        <v>1</v>
      </c>
      <c r="E90" s="6">
        <v>45.01</v>
      </c>
      <c r="F90" s="6">
        <f t="shared" si="2"/>
        <v>51.76149999999999</v>
      </c>
      <c r="G90" s="6"/>
      <c r="H90" s="3"/>
      <c r="I90" s="3"/>
    </row>
    <row r="91" spans="1:9" ht="14.25">
      <c r="A91" s="3"/>
      <c r="B91" s="48" t="s">
        <v>11</v>
      </c>
      <c r="C91" s="3"/>
      <c r="D91" s="27">
        <v>1</v>
      </c>
      <c r="E91" s="6">
        <v>74.01</v>
      </c>
      <c r="F91" s="6">
        <f t="shared" si="2"/>
        <v>85.11149999999999</v>
      </c>
      <c r="G91" s="6"/>
      <c r="H91" s="3"/>
      <c r="I91" s="3"/>
    </row>
    <row r="92" spans="1:9" ht="15" thickBot="1">
      <c r="A92" s="16"/>
      <c r="B92" s="16"/>
      <c r="C92" s="16"/>
      <c r="D92" s="30"/>
      <c r="E92" s="17"/>
      <c r="F92" s="17"/>
      <c r="G92" s="17">
        <f>F86*D86+F87*D87+F88*D88+F89*D89+F90*D90+F91*D91</f>
        <v>536.0955</v>
      </c>
      <c r="H92" s="16"/>
      <c r="I92" s="16"/>
    </row>
    <row r="93" spans="1:9" ht="14.25">
      <c r="A93" s="21" t="s">
        <v>49</v>
      </c>
      <c r="B93" s="21" t="s">
        <v>15</v>
      </c>
      <c r="C93" s="21"/>
      <c r="D93" s="29">
        <v>1</v>
      </c>
      <c r="E93" s="22">
        <v>89.3</v>
      </c>
      <c r="F93" s="22">
        <f aca="true" t="shared" si="3" ref="F93:F99">E93*1.15</f>
        <v>102.695</v>
      </c>
      <c r="G93" s="22"/>
      <c r="H93" s="21"/>
      <c r="I93" s="21"/>
    </row>
    <row r="94" spans="1:9" ht="14.25">
      <c r="A94" s="3"/>
      <c r="B94" s="49" t="s">
        <v>27</v>
      </c>
      <c r="C94" s="3"/>
      <c r="D94" s="27">
        <v>0</v>
      </c>
      <c r="E94" s="6">
        <v>57.35</v>
      </c>
      <c r="F94" s="6">
        <f t="shared" si="3"/>
        <v>65.9525</v>
      </c>
      <c r="G94" s="6"/>
      <c r="H94" s="3"/>
      <c r="I94" s="3"/>
    </row>
    <row r="95" spans="1:9" ht="14.25">
      <c r="A95" s="3"/>
      <c r="B95" s="3" t="s">
        <v>39</v>
      </c>
      <c r="C95" s="3"/>
      <c r="D95" s="27">
        <v>2</v>
      </c>
      <c r="E95" s="6">
        <v>67.59</v>
      </c>
      <c r="F95" s="6">
        <f t="shared" si="3"/>
        <v>77.7285</v>
      </c>
      <c r="G95" s="6"/>
      <c r="H95" s="3"/>
      <c r="I95" s="3"/>
    </row>
    <row r="96" spans="1:9" ht="14.25">
      <c r="A96" s="3"/>
      <c r="B96" s="3" t="s">
        <v>17</v>
      </c>
      <c r="C96" s="3"/>
      <c r="D96" s="27">
        <v>1</v>
      </c>
      <c r="E96" s="6">
        <v>101.19</v>
      </c>
      <c r="F96" s="6">
        <f t="shared" si="3"/>
        <v>116.36849999999998</v>
      </c>
      <c r="G96" s="6"/>
      <c r="H96" s="3"/>
      <c r="I96" s="3"/>
    </row>
    <row r="97" spans="1:9" ht="14.25">
      <c r="A97" s="3"/>
      <c r="B97" s="3" t="s">
        <v>20</v>
      </c>
      <c r="C97" s="3"/>
      <c r="D97" s="27">
        <v>1</v>
      </c>
      <c r="E97" s="6">
        <v>156.66</v>
      </c>
      <c r="F97" s="6">
        <f t="shared" si="3"/>
        <v>180.159</v>
      </c>
      <c r="G97" s="6"/>
      <c r="H97" s="3"/>
      <c r="I97" s="3"/>
    </row>
    <row r="98" spans="1:9" ht="14.25">
      <c r="A98" s="3"/>
      <c r="B98" s="3" t="s">
        <v>46</v>
      </c>
      <c r="C98" s="3"/>
      <c r="D98" s="27">
        <v>1</v>
      </c>
      <c r="E98" s="6">
        <v>45.01</v>
      </c>
      <c r="F98" s="6">
        <f t="shared" si="3"/>
        <v>51.76149999999999</v>
      </c>
      <c r="G98" s="6"/>
      <c r="H98" s="3"/>
      <c r="I98" s="3"/>
    </row>
    <row r="99" spans="1:9" ht="14.25">
      <c r="A99" s="3"/>
      <c r="B99" s="3" t="s">
        <v>43</v>
      </c>
      <c r="C99" s="3"/>
      <c r="D99" s="27">
        <v>1</v>
      </c>
      <c r="E99" s="6">
        <v>114.09</v>
      </c>
      <c r="F99" s="6">
        <f t="shared" si="3"/>
        <v>131.2035</v>
      </c>
      <c r="G99" s="6"/>
      <c r="H99" s="3"/>
      <c r="I99" s="3"/>
    </row>
    <row r="100" spans="1:9" ht="15" thickBot="1">
      <c r="A100" s="16"/>
      <c r="B100" s="16"/>
      <c r="C100" s="16"/>
      <c r="D100" s="30"/>
      <c r="E100" s="17"/>
      <c r="F100" s="17"/>
      <c r="G100" s="17">
        <f>F93*D93+F94*D94+F95*D95+F96*D96+F97*D97+F98*D98+F99*D99</f>
        <v>737.6444999999999</v>
      </c>
      <c r="H100" s="16"/>
      <c r="I100" s="16"/>
    </row>
    <row r="101" spans="1:9" ht="14.25">
      <c r="A101" s="21" t="s">
        <v>50</v>
      </c>
      <c r="B101" s="21" t="s">
        <v>15</v>
      </c>
      <c r="C101" s="21"/>
      <c r="D101" s="29">
        <v>2</v>
      </c>
      <c r="E101" s="22">
        <v>89.3</v>
      </c>
      <c r="F101" s="22">
        <f>E101*1.15</f>
        <v>102.695</v>
      </c>
      <c r="G101" s="22"/>
      <c r="H101" s="21"/>
      <c r="I101" s="21"/>
    </row>
    <row r="102" spans="1:9" ht="14.25">
      <c r="A102" s="3"/>
      <c r="B102" s="3" t="s">
        <v>20</v>
      </c>
      <c r="C102" s="3"/>
      <c r="D102" s="27">
        <v>1</v>
      </c>
      <c r="E102" s="6">
        <v>156.66</v>
      </c>
      <c r="F102" s="6">
        <f>E102*1.15</f>
        <v>180.159</v>
      </c>
      <c r="G102" s="6"/>
      <c r="H102" s="3"/>
      <c r="I102" s="3"/>
    </row>
    <row r="103" spans="1:9" ht="14.25">
      <c r="A103" s="3"/>
      <c r="B103" s="3" t="s">
        <v>51</v>
      </c>
      <c r="C103" s="3"/>
      <c r="D103" s="27">
        <v>2</v>
      </c>
      <c r="E103" s="6">
        <v>100.88</v>
      </c>
      <c r="F103" s="6">
        <f>E103*1.15</f>
        <v>116.01199999999999</v>
      </c>
      <c r="G103" s="6"/>
      <c r="H103" s="3"/>
      <c r="I103" s="3"/>
    </row>
    <row r="104" spans="1:9" ht="14.25">
      <c r="A104" s="3"/>
      <c r="B104" s="3" t="s">
        <v>43</v>
      </c>
      <c r="C104" s="3"/>
      <c r="D104" s="27">
        <v>3</v>
      </c>
      <c r="E104" s="6">
        <v>114.09</v>
      </c>
      <c r="F104" s="6">
        <f>E104*1.15</f>
        <v>131.2035</v>
      </c>
      <c r="G104" s="6"/>
      <c r="H104" s="3"/>
      <c r="I104" s="3"/>
    </row>
    <row r="105" spans="1:9" ht="14.25">
      <c r="A105" s="3"/>
      <c r="B105" s="49" t="s">
        <v>27</v>
      </c>
      <c r="C105" s="3"/>
      <c r="D105" s="27">
        <v>0</v>
      </c>
      <c r="E105" s="6">
        <v>57.35</v>
      </c>
      <c r="F105" s="6">
        <f>E105*1.15</f>
        <v>65.9525</v>
      </c>
      <c r="G105" s="6"/>
      <c r="H105" s="3"/>
      <c r="I105" s="3"/>
    </row>
    <row r="106" spans="1:9" ht="15" thickBot="1">
      <c r="A106" s="16"/>
      <c r="B106" s="16"/>
      <c r="C106" s="16"/>
      <c r="D106" s="30"/>
      <c r="E106" s="17"/>
      <c r="F106" s="17"/>
      <c r="G106" s="17">
        <f>F101*D101+F102*D102+F103*D103+F104*D104+F105*D105</f>
        <v>1011.1835</v>
      </c>
      <c r="H106" s="16"/>
      <c r="I106" s="16"/>
    </row>
    <row r="107" spans="1:9" ht="14.25">
      <c r="A107" s="21" t="s">
        <v>52</v>
      </c>
      <c r="B107" s="21" t="s">
        <v>15</v>
      </c>
      <c r="C107" s="21"/>
      <c r="D107" s="29">
        <v>1</v>
      </c>
      <c r="E107" s="22">
        <v>89.3</v>
      </c>
      <c r="F107" s="22">
        <f aca="true" t="shared" si="4" ref="F107:F114">E107*1.15</f>
        <v>102.695</v>
      </c>
      <c r="G107" s="22"/>
      <c r="H107" s="21"/>
      <c r="I107" s="21"/>
    </row>
    <row r="108" spans="1:9" ht="14.25">
      <c r="A108" s="3"/>
      <c r="B108" s="49" t="s">
        <v>27</v>
      </c>
      <c r="C108" s="3"/>
      <c r="D108" s="27">
        <v>0</v>
      </c>
      <c r="E108" s="6">
        <v>57.35</v>
      </c>
      <c r="F108" s="6">
        <f t="shared" si="4"/>
        <v>65.9525</v>
      </c>
      <c r="G108" s="6"/>
      <c r="H108" s="3"/>
      <c r="I108" s="3"/>
    </row>
    <row r="109" spans="1:9" ht="14.25">
      <c r="A109" s="3"/>
      <c r="B109" s="3" t="s">
        <v>20</v>
      </c>
      <c r="C109" s="3"/>
      <c r="D109" s="27">
        <v>1</v>
      </c>
      <c r="E109" s="6">
        <v>156.66</v>
      </c>
      <c r="F109" s="6">
        <f t="shared" si="4"/>
        <v>180.159</v>
      </c>
      <c r="G109" s="6"/>
      <c r="H109" s="3"/>
      <c r="I109" s="3"/>
    </row>
    <row r="110" spans="1:9" ht="14.25">
      <c r="A110" s="3"/>
      <c r="B110" s="3" t="s">
        <v>46</v>
      </c>
      <c r="C110" s="3"/>
      <c r="D110" s="27">
        <v>1</v>
      </c>
      <c r="E110" s="6">
        <v>45.01</v>
      </c>
      <c r="F110" s="6">
        <f t="shared" si="4"/>
        <v>51.76149999999999</v>
      </c>
      <c r="G110" s="6"/>
      <c r="H110" s="3"/>
      <c r="I110" s="3"/>
    </row>
    <row r="111" spans="1:9" ht="14.25">
      <c r="A111" s="3"/>
      <c r="B111" s="3" t="s">
        <v>43</v>
      </c>
      <c r="C111" s="3"/>
      <c r="D111" s="27">
        <v>1</v>
      </c>
      <c r="E111" s="6">
        <v>114.09</v>
      </c>
      <c r="F111" s="6">
        <f t="shared" si="4"/>
        <v>131.2035</v>
      </c>
      <c r="G111" s="6"/>
      <c r="H111" s="3"/>
      <c r="I111" s="3"/>
    </row>
    <row r="112" spans="1:9" ht="14.25">
      <c r="A112" s="3"/>
      <c r="B112" s="3" t="s">
        <v>47</v>
      </c>
      <c r="C112" s="3"/>
      <c r="D112" s="27">
        <v>1</v>
      </c>
      <c r="E112" s="6">
        <v>225.2</v>
      </c>
      <c r="F112" s="6">
        <f t="shared" si="4"/>
        <v>258.97999999999996</v>
      </c>
      <c r="G112" s="6"/>
      <c r="H112" s="3"/>
      <c r="I112" s="3"/>
    </row>
    <row r="113" spans="1:9" ht="14.25">
      <c r="A113" s="3"/>
      <c r="B113" s="3" t="s">
        <v>67</v>
      </c>
      <c r="C113" s="3"/>
      <c r="D113" s="27">
        <v>1</v>
      </c>
      <c r="E113" s="6">
        <v>174.47</v>
      </c>
      <c r="F113" s="6">
        <f t="shared" si="4"/>
        <v>200.64049999999997</v>
      </c>
      <c r="G113" s="6"/>
      <c r="H113" s="3"/>
      <c r="I113" s="3"/>
    </row>
    <row r="114" spans="1:9" ht="14.25">
      <c r="A114" s="3"/>
      <c r="B114" s="3" t="s">
        <v>39</v>
      </c>
      <c r="C114" s="3"/>
      <c r="D114" s="27">
        <v>1</v>
      </c>
      <c r="E114" s="6">
        <v>67.59</v>
      </c>
      <c r="F114" s="6">
        <f t="shared" si="4"/>
        <v>77.7285</v>
      </c>
      <c r="G114" s="6"/>
      <c r="H114" s="3"/>
      <c r="I114" s="3"/>
    </row>
    <row r="115" spans="1:9" ht="15" thickBot="1">
      <c r="A115" s="16"/>
      <c r="B115" s="16"/>
      <c r="C115" s="16"/>
      <c r="D115" s="30"/>
      <c r="E115" s="17"/>
      <c r="F115" s="17"/>
      <c r="G115" s="17">
        <f>F107*D107+F108*D108+F109*D109+F110*D110+F111*D111+F112*D112+F113*D113+F114*D114</f>
        <v>1003.1679999999999</v>
      </c>
      <c r="H115" s="16"/>
      <c r="I115" s="16"/>
    </row>
    <row r="116" spans="1:9" ht="14.25">
      <c r="A116" s="21" t="s">
        <v>53</v>
      </c>
      <c r="B116" s="21" t="s">
        <v>15</v>
      </c>
      <c r="C116" s="21"/>
      <c r="D116" s="29">
        <v>1</v>
      </c>
      <c r="E116" s="22">
        <v>89.3</v>
      </c>
      <c r="F116" s="22">
        <f>E116*1.15</f>
        <v>102.695</v>
      </c>
      <c r="G116" s="22"/>
      <c r="H116" s="21"/>
      <c r="I116" s="21"/>
    </row>
    <row r="117" spans="1:9" ht="14.25">
      <c r="A117" s="3"/>
      <c r="B117" s="3" t="s">
        <v>20</v>
      </c>
      <c r="C117" s="3"/>
      <c r="D117" s="27">
        <v>1</v>
      </c>
      <c r="E117" s="6">
        <v>156.66</v>
      </c>
      <c r="F117" s="6">
        <f>E117*1.15</f>
        <v>180.159</v>
      </c>
      <c r="G117" s="6"/>
      <c r="H117" s="3"/>
      <c r="I117" s="3"/>
    </row>
    <row r="118" spans="1:9" ht="14.25">
      <c r="A118" s="3"/>
      <c r="B118" s="3" t="s">
        <v>46</v>
      </c>
      <c r="C118" s="3"/>
      <c r="D118" s="27">
        <v>1</v>
      </c>
      <c r="E118" s="6">
        <v>45.01</v>
      </c>
      <c r="F118" s="6">
        <f>E118*1.15</f>
        <v>51.76149999999999</v>
      </c>
      <c r="G118" s="6"/>
      <c r="H118" s="3"/>
      <c r="I118" s="3"/>
    </row>
    <row r="119" spans="1:9" ht="15" thickBot="1">
      <c r="A119" s="16"/>
      <c r="B119" s="16"/>
      <c r="C119" s="16"/>
      <c r="D119" s="30"/>
      <c r="E119" s="17"/>
      <c r="F119" s="17"/>
      <c r="G119" s="17">
        <f>F116*D116+F117*D117+F118*D118</f>
        <v>334.6155</v>
      </c>
      <c r="H119" s="16"/>
      <c r="I119" s="16"/>
    </row>
    <row r="120" spans="1:9" ht="14.25">
      <c r="A120" s="3" t="s">
        <v>54</v>
      </c>
      <c r="B120" s="5" t="s">
        <v>20</v>
      </c>
      <c r="C120" s="3"/>
      <c r="D120" s="27">
        <v>1</v>
      </c>
      <c r="E120" s="6">
        <v>156.66</v>
      </c>
      <c r="F120" s="6">
        <f>E120*1.15</f>
        <v>180.159</v>
      </c>
      <c r="G120" s="6"/>
      <c r="H120" s="3"/>
      <c r="I120" s="3"/>
    </row>
    <row r="121" spans="1:9" ht="14.25">
      <c r="A121" s="3"/>
      <c r="B121" s="3" t="s">
        <v>17</v>
      </c>
      <c r="C121" s="3"/>
      <c r="D121" s="27">
        <v>1</v>
      </c>
      <c r="E121" s="6">
        <v>101.19</v>
      </c>
      <c r="F121" s="6">
        <f>E121*1.15</f>
        <v>116.36849999999998</v>
      </c>
      <c r="G121" s="6"/>
      <c r="H121" s="3"/>
      <c r="I121" s="3"/>
    </row>
    <row r="122" spans="1:9" ht="14.25">
      <c r="A122" s="3"/>
      <c r="B122" s="49" t="s">
        <v>27</v>
      </c>
      <c r="C122" s="3"/>
      <c r="D122" s="27">
        <v>0</v>
      </c>
      <c r="E122" s="6">
        <v>57.35</v>
      </c>
      <c r="F122" s="6">
        <f>E122*1.15</f>
        <v>65.9525</v>
      </c>
      <c r="G122" s="6"/>
      <c r="H122" s="3"/>
      <c r="I122" s="3"/>
    </row>
    <row r="123" spans="1:9" ht="14.25">
      <c r="A123" s="3"/>
      <c r="B123" s="33" t="s">
        <v>61</v>
      </c>
      <c r="D123" s="27">
        <v>1</v>
      </c>
      <c r="E123" s="2">
        <v>89.3</v>
      </c>
      <c r="F123" s="6">
        <f>E123*1.15</f>
        <v>102.695</v>
      </c>
      <c r="G123" s="6"/>
      <c r="H123" s="3"/>
      <c r="I123" s="3"/>
    </row>
    <row r="124" spans="1:9" ht="14.25">
      <c r="A124" s="3"/>
      <c r="B124" s="33" t="s">
        <v>84</v>
      </c>
      <c r="C124" s="3"/>
      <c r="D124" s="27">
        <v>1</v>
      </c>
      <c r="E124" s="6">
        <v>62.65</v>
      </c>
      <c r="F124" s="6">
        <f>E124*1.15</f>
        <v>72.0475</v>
      </c>
      <c r="G124" s="6"/>
      <c r="H124" s="3"/>
      <c r="I124" s="3"/>
    </row>
    <row r="125" spans="1:9" ht="15" thickBot="1">
      <c r="A125" s="16"/>
      <c r="B125" s="16"/>
      <c r="C125" s="16"/>
      <c r="D125" s="30"/>
      <c r="E125" s="17"/>
      <c r="F125" s="17"/>
      <c r="G125" s="17">
        <f>F120*D120+F121*D121+F122*D122+F123*D123+F124*D124</f>
        <v>471.27</v>
      </c>
      <c r="H125" s="16"/>
      <c r="I125" s="16"/>
    </row>
    <row r="126" spans="1:9" ht="14.25">
      <c r="A126" s="21" t="s">
        <v>55</v>
      </c>
      <c r="B126" s="21" t="s">
        <v>20</v>
      </c>
      <c r="C126" s="21"/>
      <c r="D126" s="29">
        <v>1</v>
      </c>
      <c r="E126" s="22">
        <v>156.66</v>
      </c>
      <c r="F126" s="22">
        <f>E126*1.15</f>
        <v>180.159</v>
      </c>
      <c r="G126" s="22"/>
      <c r="H126" s="21"/>
      <c r="I126" s="21"/>
    </row>
    <row r="127" spans="1:9" ht="14.25">
      <c r="A127" s="3"/>
      <c r="B127" s="3" t="s">
        <v>43</v>
      </c>
      <c r="C127" s="3"/>
      <c r="D127" s="27">
        <v>1</v>
      </c>
      <c r="E127" s="6">
        <v>114.09</v>
      </c>
      <c r="F127" s="6">
        <f>E127*1.15</f>
        <v>131.2035</v>
      </c>
      <c r="G127" s="6"/>
      <c r="H127" s="3"/>
      <c r="I127" s="3"/>
    </row>
    <row r="128" spans="1:9" ht="15" thickBot="1">
      <c r="A128" s="16"/>
      <c r="B128" s="16"/>
      <c r="C128" s="16"/>
      <c r="D128" s="30"/>
      <c r="E128" s="17"/>
      <c r="F128" s="17"/>
      <c r="G128" s="17">
        <f>F126*D126+F127*D127</f>
        <v>311.36249999999995</v>
      </c>
      <c r="H128" s="16">
        <v>320</v>
      </c>
      <c r="I128" s="16"/>
    </row>
    <row r="129" spans="1:9" ht="14.25">
      <c r="A129" s="20" t="s">
        <v>8</v>
      </c>
      <c r="B129" s="20" t="s">
        <v>10</v>
      </c>
      <c r="C129" s="21"/>
      <c r="D129" s="29">
        <v>20</v>
      </c>
      <c r="E129" s="22">
        <v>64.33</v>
      </c>
      <c r="F129" s="22">
        <f>E129*1.15</f>
        <v>73.97949999999999</v>
      </c>
      <c r="G129" s="22"/>
      <c r="H129" s="21"/>
      <c r="I129" s="21"/>
    </row>
    <row r="130" spans="1:9" ht="14.25">
      <c r="A130" s="3"/>
      <c r="B130" s="3" t="s">
        <v>39</v>
      </c>
      <c r="C130" s="3"/>
      <c r="D130" s="27">
        <v>20</v>
      </c>
      <c r="E130" s="6">
        <v>67.59</v>
      </c>
      <c r="F130" s="6">
        <f>E130*1.15</f>
        <v>77.7285</v>
      </c>
      <c r="G130" s="6"/>
      <c r="H130" s="3"/>
      <c r="I130" s="3"/>
    </row>
    <row r="131" spans="1:9" ht="14.25">
      <c r="A131" s="3"/>
      <c r="B131" s="1" t="s">
        <v>47</v>
      </c>
      <c r="D131" s="25">
        <v>1</v>
      </c>
      <c r="E131" s="2">
        <v>225.2</v>
      </c>
      <c r="F131" s="6">
        <f>E131*1.15</f>
        <v>258.97999999999996</v>
      </c>
      <c r="G131" s="6"/>
      <c r="H131" s="3"/>
      <c r="I131" s="3"/>
    </row>
    <row r="132" spans="1:9" ht="15" thickBot="1">
      <c r="A132" s="16"/>
      <c r="B132" s="16"/>
      <c r="C132" s="16"/>
      <c r="D132" s="30"/>
      <c r="E132" s="17"/>
      <c r="F132" s="17"/>
      <c r="G132" s="17">
        <f>F129*D129+F130*D130+F131*D131</f>
        <v>3293.14</v>
      </c>
      <c r="H132" s="16">
        <v>3295</v>
      </c>
      <c r="I132" s="16"/>
    </row>
    <row r="133" spans="1:9" ht="14.25">
      <c r="A133" s="3" t="s">
        <v>59</v>
      </c>
      <c r="B133" s="3" t="s">
        <v>14</v>
      </c>
      <c r="C133" s="3"/>
      <c r="D133" s="27">
        <v>1</v>
      </c>
      <c r="E133" s="6">
        <v>221.96</v>
      </c>
      <c r="F133" s="6">
        <f aca="true" t="shared" si="5" ref="F133:F140">E133*1.15</f>
        <v>255.254</v>
      </c>
      <c r="G133" s="6"/>
      <c r="H133" s="3"/>
      <c r="I133" s="3"/>
    </row>
    <row r="134" spans="1:9" ht="14.25">
      <c r="A134" s="3"/>
      <c r="B134" s="3" t="s">
        <v>42</v>
      </c>
      <c r="C134" s="3"/>
      <c r="D134" s="27">
        <v>1</v>
      </c>
      <c r="E134" s="6">
        <v>45.01</v>
      </c>
      <c r="F134" s="6">
        <f t="shared" si="5"/>
        <v>51.76149999999999</v>
      </c>
      <c r="G134" s="6"/>
      <c r="H134" s="3"/>
      <c r="I134" s="3"/>
    </row>
    <row r="135" spans="1:9" ht="14.25">
      <c r="A135" s="3"/>
      <c r="B135" s="3" t="s">
        <v>20</v>
      </c>
      <c r="C135" s="3"/>
      <c r="D135" s="27">
        <v>1</v>
      </c>
      <c r="E135" s="6">
        <v>156.66</v>
      </c>
      <c r="F135" s="6">
        <f t="shared" si="5"/>
        <v>180.159</v>
      </c>
      <c r="G135" s="6"/>
      <c r="H135" s="3"/>
      <c r="I135" s="3"/>
    </row>
    <row r="136" spans="1:9" ht="14.25">
      <c r="A136" s="3"/>
      <c r="B136" s="3" t="s">
        <v>39</v>
      </c>
      <c r="C136" s="3"/>
      <c r="D136" s="27">
        <v>2</v>
      </c>
      <c r="E136" s="24">
        <v>67.59</v>
      </c>
      <c r="F136" s="6">
        <f t="shared" si="5"/>
        <v>77.7285</v>
      </c>
      <c r="G136" s="6"/>
      <c r="H136" s="3"/>
      <c r="I136" s="3"/>
    </row>
    <row r="137" spans="1:9" ht="14.25">
      <c r="A137" s="3"/>
      <c r="B137" s="3" t="s">
        <v>31</v>
      </c>
      <c r="C137" s="3"/>
      <c r="D137" s="27">
        <v>1</v>
      </c>
      <c r="E137" s="6">
        <v>147.51</v>
      </c>
      <c r="F137" s="6">
        <f t="shared" si="5"/>
        <v>169.63649999999998</v>
      </c>
      <c r="G137" s="6"/>
      <c r="H137" s="3"/>
      <c r="I137" s="3"/>
    </row>
    <row r="138" spans="1:9" ht="14.25">
      <c r="A138" s="3"/>
      <c r="B138" s="49" t="s">
        <v>27</v>
      </c>
      <c r="C138" s="3"/>
      <c r="D138" s="27">
        <v>0</v>
      </c>
      <c r="E138" s="6">
        <v>57.35</v>
      </c>
      <c r="F138" s="6">
        <f t="shared" si="5"/>
        <v>65.9525</v>
      </c>
      <c r="G138" s="6"/>
      <c r="H138" s="3"/>
      <c r="I138" s="3"/>
    </row>
    <row r="139" spans="1:9" ht="14.25">
      <c r="A139" s="3"/>
      <c r="B139" s="3" t="s">
        <v>58</v>
      </c>
      <c r="C139" s="3"/>
      <c r="D139" s="32">
        <v>1</v>
      </c>
      <c r="E139" s="6">
        <v>101.19</v>
      </c>
      <c r="F139" s="6">
        <f t="shared" si="5"/>
        <v>116.36849999999998</v>
      </c>
      <c r="G139" s="6"/>
      <c r="H139" s="3"/>
      <c r="I139" s="3"/>
    </row>
    <row r="140" spans="1:9" ht="14.25">
      <c r="A140" s="3"/>
      <c r="B140" s="3" t="s">
        <v>43</v>
      </c>
      <c r="C140" s="3"/>
      <c r="D140" s="32">
        <v>1</v>
      </c>
      <c r="E140" s="6">
        <v>114.09</v>
      </c>
      <c r="F140" s="6">
        <f t="shared" si="5"/>
        <v>131.2035</v>
      </c>
      <c r="G140" s="6"/>
      <c r="H140" s="3"/>
      <c r="I140" s="3"/>
    </row>
    <row r="141" spans="1:9" ht="15" thickBot="1">
      <c r="A141" s="16"/>
      <c r="B141" s="16"/>
      <c r="C141" s="16"/>
      <c r="D141" s="30"/>
      <c r="E141" s="17"/>
      <c r="F141" s="17"/>
      <c r="G141" s="17">
        <f>F133*D133+F134*D134+F135*D135+F136*D136+F137*D137+F138*D138+F139*D139+F140*D140</f>
        <v>1059.84</v>
      </c>
      <c r="H141" s="16">
        <v>1059.84</v>
      </c>
      <c r="I141" s="16"/>
    </row>
    <row r="142" spans="1:9" ht="14.25">
      <c r="A142" s="3" t="s">
        <v>60</v>
      </c>
      <c r="B142" s="33" t="s">
        <v>61</v>
      </c>
      <c r="C142" s="3"/>
      <c r="D142" s="27">
        <v>2</v>
      </c>
      <c r="E142" s="33">
        <v>89.3</v>
      </c>
      <c r="F142" s="6">
        <f aca="true" t="shared" si="6" ref="F142:F149">E142*1.15</f>
        <v>102.695</v>
      </c>
      <c r="G142" s="6"/>
      <c r="H142" s="3"/>
      <c r="I142" s="3"/>
    </row>
    <row r="143" spans="1:9" ht="14.25">
      <c r="A143" s="3"/>
      <c r="B143" s="50" t="s">
        <v>27</v>
      </c>
      <c r="C143" s="3"/>
      <c r="D143" s="27">
        <v>0</v>
      </c>
      <c r="E143" s="33">
        <v>57.35</v>
      </c>
      <c r="F143" s="2">
        <f t="shared" si="6"/>
        <v>65.9525</v>
      </c>
      <c r="G143" s="6"/>
      <c r="H143" s="3"/>
      <c r="I143" s="3"/>
    </row>
    <row r="144" spans="1:9" ht="14.25">
      <c r="A144" s="3"/>
      <c r="B144" s="1" t="s">
        <v>58</v>
      </c>
      <c r="C144" s="3"/>
      <c r="D144" s="27">
        <v>1</v>
      </c>
      <c r="E144" s="6">
        <v>101.19</v>
      </c>
      <c r="F144" s="2">
        <f t="shared" si="6"/>
        <v>116.36849999999998</v>
      </c>
      <c r="G144" s="6"/>
      <c r="H144" s="3"/>
      <c r="I144" s="3"/>
    </row>
    <row r="145" spans="1:9" ht="14.25">
      <c r="A145" s="3"/>
      <c r="B145" s="33" t="s">
        <v>20</v>
      </c>
      <c r="D145" s="25">
        <v>1</v>
      </c>
      <c r="E145" s="2">
        <v>156.6</v>
      </c>
      <c r="F145" s="2">
        <f t="shared" si="6"/>
        <v>180.08999999999997</v>
      </c>
      <c r="G145" s="6"/>
      <c r="H145" s="3"/>
      <c r="I145" s="3"/>
    </row>
    <row r="146" spans="1:9" ht="14.25">
      <c r="A146" s="3"/>
      <c r="B146" s="3" t="s">
        <v>42</v>
      </c>
      <c r="C146" s="3"/>
      <c r="D146" s="32">
        <v>1</v>
      </c>
      <c r="E146" s="6">
        <v>45.01</v>
      </c>
      <c r="F146" s="6">
        <f t="shared" si="6"/>
        <v>51.76149999999999</v>
      </c>
      <c r="G146" s="6"/>
      <c r="H146" s="3"/>
      <c r="I146" s="3"/>
    </row>
    <row r="147" spans="1:9" ht="14.25">
      <c r="A147" s="3"/>
      <c r="B147" s="34" t="s">
        <v>62</v>
      </c>
      <c r="C147" s="3"/>
      <c r="D147" s="32">
        <v>1</v>
      </c>
      <c r="E147" s="6">
        <v>100.88</v>
      </c>
      <c r="F147" s="6">
        <f t="shared" si="6"/>
        <v>116.01199999999999</v>
      </c>
      <c r="G147" s="6"/>
      <c r="H147" s="3"/>
      <c r="I147" s="3"/>
    </row>
    <row r="148" spans="1:9" ht="14.25">
      <c r="A148" s="3"/>
      <c r="B148" s="3" t="s">
        <v>43</v>
      </c>
      <c r="C148" s="3"/>
      <c r="D148" s="32">
        <v>1</v>
      </c>
      <c r="E148" s="6">
        <v>114.09</v>
      </c>
      <c r="F148" s="6">
        <f t="shared" si="6"/>
        <v>131.2035</v>
      </c>
      <c r="G148" s="6"/>
      <c r="H148" s="3"/>
      <c r="I148" s="3"/>
    </row>
    <row r="149" spans="1:9" ht="57">
      <c r="A149" s="3"/>
      <c r="B149" s="38" t="s">
        <v>68</v>
      </c>
      <c r="C149" s="3"/>
      <c r="D149" s="27">
        <v>1</v>
      </c>
      <c r="E149" s="6">
        <v>174.47</v>
      </c>
      <c r="F149" s="6">
        <f t="shared" si="6"/>
        <v>200.64049999999997</v>
      </c>
      <c r="G149" s="6"/>
      <c r="H149" s="3"/>
      <c r="I149" s="3"/>
    </row>
    <row r="150" spans="1:9" ht="15" thickBot="1">
      <c r="A150" s="16"/>
      <c r="B150" s="16"/>
      <c r="C150" s="16"/>
      <c r="D150" s="30"/>
      <c r="E150" s="17"/>
      <c r="F150" s="17"/>
      <c r="G150" s="17">
        <f>F142*D142+F143*D143+F144*D144+F145*D145+F146*D146+F147*D147+F148*D148+F149*D149</f>
        <v>1001.4659999999998</v>
      </c>
      <c r="H150" s="16">
        <v>1000</v>
      </c>
      <c r="I150" s="16"/>
    </row>
    <row r="151" spans="1:9" ht="14.25">
      <c r="A151" s="21" t="s">
        <v>63</v>
      </c>
      <c r="B151" s="21" t="s">
        <v>10</v>
      </c>
      <c r="C151" s="21"/>
      <c r="D151" s="29">
        <v>2</v>
      </c>
      <c r="E151" s="22">
        <v>64.33</v>
      </c>
      <c r="F151" s="22">
        <f>E151*1.15</f>
        <v>73.97949999999999</v>
      </c>
      <c r="G151" s="22"/>
      <c r="H151" s="21"/>
      <c r="I151" s="21"/>
    </row>
    <row r="152" spans="1:9" ht="14.25">
      <c r="A152" s="3"/>
      <c r="B152" s="3" t="s">
        <v>39</v>
      </c>
      <c r="C152" s="3"/>
      <c r="D152" s="27">
        <v>2</v>
      </c>
      <c r="E152" s="6">
        <v>67.59</v>
      </c>
      <c r="F152" s="6">
        <f>E152*1.15</f>
        <v>77.7285</v>
      </c>
      <c r="G152" s="6"/>
      <c r="H152" s="3"/>
      <c r="I152" s="3"/>
    </row>
    <row r="153" spans="1:9" ht="15" thickBot="1">
      <c r="A153" s="16"/>
      <c r="B153" s="16"/>
      <c r="C153" s="16"/>
      <c r="D153" s="30"/>
      <c r="E153" s="17"/>
      <c r="F153" s="17"/>
      <c r="G153" s="17">
        <f>F151*D151+F152*D152</f>
        <v>303.41599999999994</v>
      </c>
      <c r="H153" s="16">
        <v>304</v>
      </c>
      <c r="I153" s="16"/>
    </row>
    <row r="154" spans="1:9" ht="14.25">
      <c r="A154" s="21" t="s">
        <v>64</v>
      </c>
      <c r="B154" s="21" t="s">
        <v>10</v>
      </c>
      <c r="C154" s="21"/>
      <c r="D154" s="29">
        <v>2</v>
      </c>
      <c r="E154" s="22">
        <v>64.33</v>
      </c>
      <c r="F154" s="22">
        <f>E154*1.15</f>
        <v>73.97949999999999</v>
      </c>
      <c r="G154" s="22"/>
      <c r="H154" s="21"/>
      <c r="I154" s="21"/>
    </row>
    <row r="155" spans="1:9" ht="15" thickBot="1">
      <c r="A155" s="16"/>
      <c r="B155" s="16"/>
      <c r="C155" s="16"/>
      <c r="D155" s="30"/>
      <c r="E155" s="17"/>
      <c r="F155" s="17"/>
      <c r="G155" s="17">
        <f>F154*D154</f>
        <v>147.95899999999997</v>
      </c>
      <c r="H155" s="16">
        <v>150</v>
      </c>
      <c r="I155" s="16"/>
    </row>
    <row r="156" spans="1:9" ht="57">
      <c r="A156" s="21" t="s">
        <v>65</v>
      </c>
      <c r="B156" s="37" t="s">
        <v>68</v>
      </c>
      <c r="C156" s="21"/>
      <c r="D156" s="29">
        <v>2</v>
      </c>
      <c r="E156" s="22">
        <v>174.47</v>
      </c>
      <c r="F156" s="22">
        <f>E156*1.15</f>
        <v>200.64049999999997</v>
      </c>
      <c r="G156" s="22"/>
      <c r="H156" s="21"/>
      <c r="I156" s="21"/>
    </row>
    <row r="157" spans="1:9" ht="15.75" thickBot="1">
      <c r="A157" s="16"/>
      <c r="B157" s="36"/>
      <c r="C157" s="16"/>
      <c r="D157" s="28"/>
      <c r="E157" s="17"/>
      <c r="F157" s="17"/>
      <c r="G157" s="17">
        <f>F156*D156</f>
        <v>401.28099999999995</v>
      </c>
      <c r="H157" s="16"/>
      <c r="I157" s="16"/>
    </row>
    <row r="158" spans="1:9" ht="14.25">
      <c r="A158" s="3" t="s">
        <v>66</v>
      </c>
      <c r="B158" s="33" t="s">
        <v>61</v>
      </c>
      <c r="D158" s="27">
        <v>1</v>
      </c>
      <c r="E158" s="2">
        <v>89.3</v>
      </c>
      <c r="F158" s="6">
        <f>E158*1.15</f>
        <v>102.695</v>
      </c>
      <c r="G158" s="6"/>
      <c r="H158" s="3"/>
      <c r="I158" s="3"/>
    </row>
    <row r="159" spans="1:9" ht="14.25">
      <c r="A159" s="3"/>
      <c r="B159" s="1" t="s">
        <v>10</v>
      </c>
      <c r="D159" s="25">
        <v>1</v>
      </c>
      <c r="E159" s="2">
        <v>64.33</v>
      </c>
      <c r="F159" s="6">
        <f>E159*1.15</f>
        <v>73.97949999999999</v>
      </c>
      <c r="G159" s="6"/>
      <c r="H159" s="3"/>
      <c r="I159" s="3"/>
    </row>
    <row r="160" spans="1:9" ht="15.75" thickBot="1">
      <c r="A160" s="16"/>
      <c r="B160" s="36"/>
      <c r="C160" s="16"/>
      <c r="D160" s="28"/>
      <c r="E160" s="17"/>
      <c r="F160" s="17"/>
      <c r="G160" s="17">
        <f>F158+F159</f>
        <v>176.67449999999997</v>
      </c>
      <c r="H160" s="16">
        <v>180</v>
      </c>
      <c r="I160" s="16"/>
    </row>
    <row r="161" spans="1:9" ht="14.25">
      <c r="A161" s="40" t="s">
        <v>69</v>
      </c>
      <c r="B161" s="49" t="s">
        <v>27</v>
      </c>
      <c r="C161" s="3"/>
      <c r="D161" s="27">
        <v>0</v>
      </c>
      <c r="E161" s="6">
        <v>57.35</v>
      </c>
      <c r="F161" s="6">
        <f>E161*1.15</f>
        <v>65.9525</v>
      </c>
      <c r="G161" s="6"/>
      <c r="H161" s="3"/>
      <c r="I161" s="3"/>
    </row>
    <row r="162" spans="1:9" ht="14.25">
      <c r="A162" s="41"/>
      <c r="B162" s="33" t="s">
        <v>61</v>
      </c>
      <c r="D162" s="27">
        <v>1</v>
      </c>
      <c r="E162" s="2">
        <v>89.3</v>
      </c>
      <c r="F162" s="6">
        <f>E162*1.15</f>
        <v>102.695</v>
      </c>
      <c r="G162" s="6"/>
      <c r="H162" s="3"/>
      <c r="I162" s="3"/>
    </row>
    <row r="163" spans="1:9" ht="57">
      <c r="A163" s="41"/>
      <c r="B163" s="38" t="s">
        <v>20</v>
      </c>
      <c r="C163" s="3"/>
      <c r="D163" s="27">
        <v>1</v>
      </c>
      <c r="E163" s="6">
        <v>156.66</v>
      </c>
      <c r="F163" s="6">
        <f>E163*1.15</f>
        <v>180.159</v>
      </c>
      <c r="G163" s="6"/>
      <c r="H163" s="3"/>
      <c r="I163" s="3"/>
    </row>
    <row r="164" spans="1:9" ht="14.25">
      <c r="A164" s="41"/>
      <c r="B164" s="3" t="s">
        <v>43</v>
      </c>
      <c r="C164" s="3"/>
      <c r="D164" s="32">
        <v>1</v>
      </c>
      <c r="E164" s="6">
        <v>114.09</v>
      </c>
      <c r="F164" s="6">
        <f>E164*1.15</f>
        <v>131.2035</v>
      </c>
      <c r="G164" s="6"/>
      <c r="H164" s="3"/>
      <c r="I164" s="3"/>
    </row>
    <row r="165" spans="1:9" ht="15.75" thickBot="1">
      <c r="A165" s="42"/>
      <c r="B165" s="36"/>
      <c r="C165" s="16"/>
      <c r="D165" s="28"/>
      <c r="E165" s="17"/>
      <c r="F165" s="17"/>
      <c r="G165" s="17">
        <f>F161*D161+F162*D162+F163*D163+F164*D164</f>
        <v>414.0575</v>
      </c>
      <c r="H165" s="16">
        <v>420</v>
      </c>
      <c r="I165" s="16"/>
    </row>
    <row r="166" spans="1:9" ht="57">
      <c r="A166" s="40" t="s">
        <v>70</v>
      </c>
      <c r="B166" s="38" t="s">
        <v>20</v>
      </c>
      <c r="C166" s="3"/>
      <c r="D166" s="27">
        <v>1</v>
      </c>
      <c r="E166" s="6">
        <v>156.66</v>
      </c>
      <c r="F166" s="6">
        <f>E166*1.15</f>
        <v>180.159</v>
      </c>
      <c r="G166" s="6"/>
      <c r="H166" s="3"/>
      <c r="I166" s="3"/>
    </row>
    <row r="167" spans="1:9" ht="14.25">
      <c r="A167" s="41"/>
      <c r="B167" s="34" t="s">
        <v>61</v>
      </c>
      <c r="C167" s="3"/>
      <c r="D167" s="27">
        <v>3</v>
      </c>
      <c r="E167" s="6">
        <v>89.3</v>
      </c>
      <c r="F167" s="6">
        <f>E167*1.15</f>
        <v>102.695</v>
      </c>
      <c r="G167" s="6"/>
      <c r="H167" s="3"/>
      <c r="I167" s="3"/>
    </row>
    <row r="168" spans="1:9" ht="14.25">
      <c r="A168" s="41"/>
      <c r="B168" s="3" t="s">
        <v>51</v>
      </c>
      <c r="C168" s="3"/>
      <c r="D168" s="27">
        <v>2</v>
      </c>
      <c r="E168" s="6">
        <v>100.88</v>
      </c>
      <c r="F168" s="6">
        <f>E168*1.15</f>
        <v>116.01199999999999</v>
      </c>
      <c r="G168" s="6"/>
      <c r="H168" s="3"/>
      <c r="I168" s="3"/>
    </row>
    <row r="169" spans="1:9" ht="14.25">
      <c r="A169" s="41"/>
      <c r="B169" s="33" t="s">
        <v>42</v>
      </c>
      <c r="C169" s="3"/>
      <c r="D169" s="27">
        <v>1</v>
      </c>
      <c r="E169" s="6">
        <v>45.01</v>
      </c>
      <c r="F169" s="6">
        <f>E169*1.15</f>
        <v>51.76149999999999</v>
      </c>
      <c r="G169" s="6"/>
      <c r="H169" s="3"/>
      <c r="I169" s="3"/>
    </row>
    <row r="170" spans="1:9" ht="14.25">
      <c r="A170" s="41"/>
      <c r="B170" s="48" t="s">
        <v>11</v>
      </c>
      <c r="C170" s="3"/>
      <c r="D170" s="27">
        <v>2</v>
      </c>
      <c r="E170" s="6">
        <v>74.01</v>
      </c>
      <c r="F170" s="6">
        <f>E170*1.15</f>
        <v>85.11149999999999</v>
      </c>
      <c r="G170" s="6"/>
      <c r="H170" s="3"/>
      <c r="I170" s="3"/>
    </row>
    <row r="171" spans="1:9" ht="15.75" thickBot="1">
      <c r="A171" s="42"/>
      <c r="B171" s="36"/>
      <c r="C171" s="16"/>
      <c r="D171" s="28"/>
      <c r="E171" s="17"/>
      <c r="F171" s="17"/>
      <c r="G171" s="17">
        <f>F166*D166+F167*D167+F168*D168+F169*D169+F170*D170</f>
        <v>942.2524999999998</v>
      </c>
      <c r="H171" s="16"/>
      <c r="I171" s="16"/>
    </row>
    <row r="172" spans="1:9" ht="57">
      <c r="A172" s="21" t="s">
        <v>71</v>
      </c>
      <c r="B172" s="39" t="s">
        <v>20</v>
      </c>
      <c r="C172" s="21"/>
      <c r="D172" s="29">
        <v>1</v>
      </c>
      <c r="E172" s="22">
        <v>156.66</v>
      </c>
      <c r="F172" s="22">
        <f>E172*1.15</f>
        <v>180.159</v>
      </c>
      <c r="G172" s="22"/>
      <c r="H172" s="21"/>
      <c r="I172" s="21"/>
    </row>
    <row r="173" spans="1:9" ht="15.75" thickBot="1">
      <c r="A173" s="16"/>
      <c r="B173" s="36"/>
      <c r="C173" s="16"/>
      <c r="D173" s="28"/>
      <c r="E173" s="17"/>
      <c r="F173" s="17"/>
      <c r="G173" s="17">
        <f>F172</f>
        <v>180.159</v>
      </c>
      <c r="H173" s="16"/>
      <c r="I173" s="16"/>
    </row>
    <row r="174" spans="1:9" ht="14.25">
      <c r="A174" s="21" t="s">
        <v>72</v>
      </c>
      <c r="B174" s="21" t="s">
        <v>10</v>
      </c>
      <c r="C174" s="21"/>
      <c r="D174" s="31">
        <v>2</v>
      </c>
      <c r="E174" s="22">
        <v>64.33</v>
      </c>
      <c r="F174" s="22">
        <f>E174*1.15</f>
        <v>73.97949999999999</v>
      </c>
      <c r="G174" s="22"/>
      <c r="H174" s="21"/>
      <c r="I174" s="21"/>
    </row>
    <row r="175" spans="1:9" ht="14.25">
      <c r="A175" s="3"/>
      <c r="B175" s="48" t="s">
        <v>11</v>
      </c>
      <c r="C175" s="3"/>
      <c r="D175" s="27">
        <v>2</v>
      </c>
      <c r="E175" s="6">
        <v>74.01</v>
      </c>
      <c r="F175" s="6">
        <f>E175*1.15</f>
        <v>85.11149999999999</v>
      </c>
      <c r="G175" s="6"/>
      <c r="H175" s="3"/>
      <c r="I175" s="3"/>
    </row>
    <row r="176" spans="1:9" ht="14.25">
      <c r="A176" s="3"/>
      <c r="B176" t="s">
        <v>76</v>
      </c>
      <c r="D176" s="25">
        <v>2</v>
      </c>
      <c r="E176" s="2">
        <v>101.19</v>
      </c>
      <c r="F176" s="6">
        <f>E176*1.15</f>
        <v>116.36849999999998</v>
      </c>
      <c r="G176" s="6"/>
      <c r="H176" s="3"/>
      <c r="I176" s="3"/>
    </row>
    <row r="177" spans="1:9" ht="15.75" thickBot="1">
      <c r="A177" s="16"/>
      <c r="B177" s="36"/>
      <c r="C177" s="16"/>
      <c r="D177" s="28"/>
      <c r="E177" s="17"/>
      <c r="F177" s="17"/>
      <c r="G177" s="17">
        <f>F174*D174+F175*D175+F176*D176</f>
        <v>550.9189999999999</v>
      </c>
      <c r="H177" s="16">
        <v>551</v>
      </c>
      <c r="I177" s="16"/>
    </row>
    <row r="178" spans="1:9" ht="14.25">
      <c r="A178" s="21" t="s">
        <v>73</v>
      </c>
      <c r="B178" s="21" t="s">
        <v>10</v>
      </c>
      <c r="C178" s="21"/>
      <c r="D178" s="31">
        <v>2</v>
      </c>
      <c r="E178" s="22">
        <v>64.33</v>
      </c>
      <c r="F178" s="22">
        <f>E178*1.15</f>
        <v>73.97949999999999</v>
      </c>
      <c r="G178" s="22"/>
      <c r="H178" s="21"/>
      <c r="I178" s="21"/>
    </row>
    <row r="179" spans="1:9" ht="15.75" thickBot="1">
      <c r="A179" s="16"/>
      <c r="B179" s="36"/>
      <c r="C179" s="16"/>
      <c r="D179" s="28"/>
      <c r="E179" s="17"/>
      <c r="F179" s="17"/>
      <c r="G179" s="17">
        <f>F178*D178</f>
        <v>147.95899999999997</v>
      </c>
      <c r="H179" s="16"/>
      <c r="I179" s="16"/>
    </row>
    <row r="180" spans="1:9" ht="14.25">
      <c r="A180" s="3" t="s">
        <v>74</v>
      </c>
      <c r="B180" s="1" t="s">
        <v>10</v>
      </c>
      <c r="D180" s="25">
        <v>1</v>
      </c>
      <c r="E180" s="2">
        <v>64.33</v>
      </c>
      <c r="F180" s="6">
        <f>E180*1.15</f>
        <v>73.97949999999999</v>
      </c>
      <c r="G180" s="6"/>
      <c r="H180" s="3"/>
      <c r="I180" s="3"/>
    </row>
    <row r="181" spans="1:9" ht="14.25">
      <c r="A181" s="3"/>
      <c r="B181" s="1" t="s">
        <v>14</v>
      </c>
      <c r="D181" s="25">
        <v>1</v>
      </c>
      <c r="E181" s="2">
        <v>221.96</v>
      </c>
      <c r="F181" s="6">
        <f aca="true" t="shared" si="7" ref="F181:F187">E181*1.15</f>
        <v>255.254</v>
      </c>
      <c r="G181" s="6"/>
      <c r="H181" s="3"/>
      <c r="I181" s="3"/>
    </row>
    <row r="182" spans="1:9" ht="14.25">
      <c r="A182" s="3"/>
      <c r="B182" s="1" t="s">
        <v>39</v>
      </c>
      <c r="D182" s="25">
        <v>1</v>
      </c>
      <c r="E182" s="2">
        <v>67.59</v>
      </c>
      <c r="F182" s="6">
        <f t="shared" si="7"/>
        <v>77.7285</v>
      </c>
      <c r="G182" s="6"/>
      <c r="H182" s="3"/>
      <c r="I182" s="3"/>
    </row>
    <row r="183" spans="1:9" ht="14.25">
      <c r="A183" s="3"/>
      <c r="B183" s="33" t="s">
        <v>61</v>
      </c>
      <c r="D183" s="27">
        <v>1</v>
      </c>
      <c r="E183" s="2">
        <v>89.3</v>
      </c>
      <c r="F183" s="6">
        <f t="shared" si="7"/>
        <v>102.695</v>
      </c>
      <c r="G183" s="6"/>
      <c r="H183" s="3"/>
      <c r="I183" s="3"/>
    </row>
    <row r="184" spans="1:9" ht="14.25">
      <c r="A184" s="3"/>
      <c r="B184" s="3" t="s">
        <v>25</v>
      </c>
      <c r="C184" s="3"/>
      <c r="D184" s="27">
        <v>1</v>
      </c>
      <c r="E184" s="6">
        <v>147.51</v>
      </c>
      <c r="F184" s="6">
        <f t="shared" si="7"/>
        <v>169.63649999999998</v>
      </c>
      <c r="G184" s="6"/>
      <c r="H184" s="3"/>
      <c r="I184" s="3"/>
    </row>
    <row r="185" spans="1:9" ht="14.25">
      <c r="A185" s="3"/>
      <c r="B185" s="3" t="s">
        <v>43</v>
      </c>
      <c r="C185" s="3"/>
      <c r="D185" s="32">
        <v>1</v>
      </c>
      <c r="E185" s="6">
        <v>114.09</v>
      </c>
      <c r="F185" s="6">
        <f t="shared" si="7"/>
        <v>131.2035</v>
      </c>
      <c r="G185" s="6"/>
      <c r="H185" s="3"/>
      <c r="I185" s="3"/>
    </row>
    <row r="186" spans="1:9" ht="57">
      <c r="A186" s="3"/>
      <c r="B186" s="38" t="s">
        <v>20</v>
      </c>
      <c r="C186" s="3"/>
      <c r="D186" s="27">
        <v>1</v>
      </c>
      <c r="E186" s="6">
        <v>156.66</v>
      </c>
      <c r="F186" s="6">
        <f t="shared" si="7"/>
        <v>180.159</v>
      </c>
      <c r="G186" s="6"/>
      <c r="H186" s="3"/>
      <c r="I186" s="3"/>
    </row>
    <row r="187" spans="1:9" ht="14.25">
      <c r="A187" s="3"/>
      <c r="B187" s="33" t="s">
        <v>84</v>
      </c>
      <c r="C187" s="3"/>
      <c r="D187" s="27">
        <v>1</v>
      </c>
      <c r="E187" s="6">
        <v>62.65</v>
      </c>
      <c r="F187" s="6">
        <f t="shared" si="7"/>
        <v>72.0475</v>
      </c>
      <c r="G187" s="6"/>
      <c r="H187" s="3"/>
      <c r="I187" s="3"/>
    </row>
    <row r="188" spans="1:9" ht="15.75" thickBot="1">
      <c r="A188" s="16"/>
      <c r="B188" s="36"/>
      <c r="C188" s="16"/>
      <c r="D188" s="28"/>
      <c r="E188" s="17"/>
      <c r="F188" s="17"/>
      <c r="G188" s="17">
        <f>F180+F181+F182+F183+F184+F185+F186+F187</f>
        <v>1062.7034999999998</v>
      </c>
      <c r="H188" s="16"/>
      <c r="I188" s="16"/>
    </row>
    <row r="189" spans="1:9" ht="14.25">
      <c r="A189" s="21" t="s">
        <v>75</v>
      </c>
      <c r="B189" s="21" t="s">
        <v>10</v>
      </c>
      <c r="C189" s="21"/>
      <c r="D189" s="31">
        <v>1</v>
      </c>
      <c r="E189" s="22">
        <v>64.33</v>
      </c>
      <c r="F189" s="22">
        <f>E189*1.15</f>
        <v>73.97949999999999</v>
      </c>
      <c r="G189" s="22"/>
      <c r="H189" s="21"/>
      <c r="I189" s="21"/>
    </row>
    <row r="190" spans="1:9" ht="15.75" thickBot="1">
      <c r="A190" s="16"/>
      <c r="B190" s="36"/>
      <c r="C190" s="16"/>
      <c r="D190" s="28"/>
      <c r="E190" s="17"/>
      <c r="F190" s="17"/>
      <c r="G190" s="17">
        <f>F189*D189</f>
        <v>73.97949999999999</v>
      </c>
      <c r="H190" s="16">
        <v>74</v>
      </c>
      <c r="I190" s="16"/>
    </row>
    <row r="191" spans="1:9" ht="14.25">
      <c r="A191" s="3" t="s">
        <v>77</v>
      </c>
      <c r="B191" s="33" t="s">
        <v>84</v>
      </c>
      <c r="C191" s="3"/>
      <c r="D191" s="27">
        <v>1</v>
      </c>
      <c r="E191" s="6">
        <v>62.65</v>
      </c>
      <c r="F191" s="6">
        <f>E191*1.15</f>
        <v>72.0475</v>
      </c>
      <c r="G191" s="6"/>
      <c r="H191" s="3"/>
      <c r="I191" s="3"/>
    </row>
    <row r="192" spans="1:9" ht="14.25">
      <c r="A192" s="3"/>
      <c r="B192" s="5" t="s">
        <v>76</v>
      </c>
      <c r="C192" s="3"/>
      <c r="D192" s="32">
        <v>1</v>
      </c>
      <c r="E192" s="6">
        <v>101.19</v>
      </c>
      <c r="F192" s="6">
        <f>E192*1.15</f>
        <v>116.36849999999998</v>
      </c>
      <c r="G192" s="6"/>
      <c r="H192" s="3"/>
      <c r="I192" s="3"/>
    </row>
    <row r="193" spans="1:9" ht="15.75" thickBot="1">
      <c r="A193" s="16"/>
      <c r="B193" s="36"/>
      <c r="C193" s="16"/>
      <c r="D193" s="28"/>
      <c r="E193" s="17"/>
      <c r="F193" s="17"/>
      <c r="G193" s="17">
        <f>F191*D191+F192*D192</f>
        <v>188.416</v>
      </c>
      <c r="H193" s="16"/>
      <c r="I193" s="16"/>
    </row>
    <row r="194" spans="1:9" ht="14.25">
      <c r="A194" s="21" t="s">
        <v>78</v>
      </c>
      <c r="B194" s="48" t="s">
        <v>11</v>
      </c>
      <c r="C194" s="3"/>
      <c r="D194" s="27">
        <v>2</v>
      </c>
      <c r="E194" s="6">
        <v>74.01</v>
      </c>
      <c r="F194" s="22">
        <f>E194*1.15</f>
        <v>85.11149999999999</v>
      </c>
      <c r="G194" s="22"/>
      <c r="H194" s="21"/>
      <c r="I194" s="21"/>
    </row>
    <row r="195" spans="1:9" ht="15.75" thickBot="1">
      <c r="A195" s="16"/>
      <c r="B195" s="36"/>
      <c r="C195" s="16"/>
      <c r="D195" s="28"/>
      <c r="E195" s="17"/>
      <c r="F195" s="17"/>
      <c r="G195" s="17">
        <f>F194*D194</f>
        <v>170.22299999999998</v>
      </c>
      <c r="H195" s="16">
        <v>170</v>
      </c>
      <c r="I195" s="16"/>
    </row>
    <row r="196" spans="1:9" ht="14.25">
      <c r="A196" s="3" t="s">
        <v>81</v>
      </c>
      <c r="B196" s="33" t="s">
        <v>84</v>
      </c>
      <c r="C196" s="3"/>
      <c r="D196" s="27">
        <v>1</v>
      </c>
      <c r="E196" s="6">
        <v>62.65</v>
      </c>
      <c r="F196" s="6">
        <f>E196*1.15</f>
        <v>72.0475</v>
      </c>
      <c r="G196" s="6"/>
      <c r="H196" s="3"/>
      <c r="I196" s="3"/>
    </row>
    <row r="197" spans="1:9" ht="14.25">
      <c r="A197" s="3"/>
      <c r="B197" t="s">
        <v>76</v>
      </c>
      <c r="D197" s="25">
        <v>1</v>
      </c>
      <c r="E197" s="2">
        <v>101.19</v>
      </c>
      <c r="F197" s="6">
        <f>E197*1.15</f>
        <v>116.36849999999998</v>
      </c>
      <c r="G197" s="6"/>
      <c r="H197" s="3"/>
      <c r="I197" s="3"/>
    </row>
    <row r="198" spans="1:9" ht="14.25">
      <c r="A198" s="3"/>
      <c r="B198" s="49" t="s">
        <v>27</v>
      </c>
      <c r="C198" s="3"/>
      <c r="D198" s="27">
        <v>0</v>
      </c>
      <c r="E198" s="6">
        <v>57.35</v>
      </c>
      <c r="F198" s="6">
        <f>E198*1.15</f>
        <v>65.9525</v>
      </c>
      <c r="G198" s="6"/>
      <c r="H198" s="3"/>
      <c r="I198" s="3"/>
    </row>
    <row r="199" spans="1:9" ht="15.75" thickBot="1">
      <c r="A199" s="16"/>
      <c r="B199" s="36"/>
      <c r="C199" s="16"/>
      <c r="D199" s="28"/>
      <c r="E199" s="17"/>
      <c r="F199" s="17"/>
      <c r="G199" s="17">
        <f>F196+F197+F198</f>
        <v>254.36849999999998</v>
      </c>
      <c r="H199" s="16"/>
      <c r="I199" s="16"/>
    </row>
    <row r="200" spans="1:9" ht="14.25">
      <c r="A200" s="3" t="s">
        <v>83</v>
      </c>
      <c r="B200" s="1" t="s">
        <v>10</v>
      </c>
      <c r="D200" s="45">
        <v>1</v>
      </c>
      <c r="E200" s="2">
        <v>64.33</v>
      </c>
      <c r="F200" s="6">
        <f>E200*1.15</f>
        <v>73.97949999999999</v>
      </c>
      <c r="G200" s="6"/>
      <c r="H200" s="3"/>
      <c r="I200" s="3"/>
    </row>
    <row r="201" spans="1:9" ht="14.25">
      <c r="A201" s="3"/>
      <c r="B201" t="s">
        <v>76</v>
      </c>
      <c r="D201" s="45">
        <v>1</v>
      </c>
      <c r="E201" s="2">
        <v>101.19</v>
      </c>
      <c r="F201" s="6">
        <f>E201*1.15</f>
        <v>116.36849999999998</v>
      </c>
      <c r="G201" s="6"/>
      <c r="H201" s="3"/>
      <c r="I201" s="3"/>
    </row>
    <row r="202" spans="1:9" ht="14.25">
      <c r="A202" s="3"/>
      <c r="B202" s="34" t="s">
        <v>84</v>
      </c>
      <c r="C202" s="3"/>
      <c r="D202" s="27">
        <v>1</v>
      </c>
      <c r="E202" s="6">
        <v>62.65</v>
      </c>
      <c r="F202" s="6">
        <f>E202*1.15</f>
        <v>72.0475</v>
      </c>
      <c r="G202" s="6"/>
      <c r="H202" s="3"/>
      <c r="I202" s="3"/>
    </row>
    <row r="203" spans="1:9" ht="15.75" thickBot="1">
      <c r="A203" s="16"/>
      <c r="B203" s="36"/>
      <c r="C203" s="16"/>
      <c r="D203" s="28"/>
      <c r="E203" s="17"/>
      <c r="F203" s="17"/>
      <c r="G203" s="17">
        <f>F200*D200+F201*D201+F202*D202</f>
        <v>262.39549999999997</v>
      </c>
      <c r="H203" s="16"/>
      <c r="I203" s="16"/>
    </row>
    <row r="204" spans="1:9" ht="14.25">
      <c r="A204" s="3" t="s">
        <v>86</v>
      </c>
      <c r="B204" s="1" t="s">
        <v>14</v>
      </c>
      <c r="D204" s="45">
        <v>1</v>
      </c>
      <c r="E204" s="2">
        <v>221.96</v>
      </c>
      <c r="F204" s="6">
        <f>E204*1.15</f>
        <v>255.254</v>
      </c>
      <c r="G204" s="6"/>
      <c r="H204" s="3"/>
      <c r="I204" s="3"/>
    </row>
    <row r="205" spans="1:9" ht="14.25">
      <c r="A205" s="3"/>
      <c r="B205" s="3" t="s">
        <v>51</v>
      </c>
      <c r="D205" s="27">
        <v>1</v>
      </c>
      <c r="E205" s="2">
        <v>100.88</v>
      </c>
      <c r="F205" s="6">
        <f>E205*1.15</f>
        <v>116.01199999999999</v>
      </c>
      <c r="G205" s="6"/>
      <c r="H205" s="3"/>
      <c r="I205" s="3"/>
    </row>
    <row r="206" spans="1:9" ht="14.25">
      <c r="A206" s="3"/>
      <c r="B206" s="33" t="s">
        <v>84</v>
      </c>
      <c r="C206" s="3"/>
      <c r="D206" s="27">
        <v>1</v>
      </c>
      <c r="E206" s="6">
        <v>62.65</v>
      </c>
      <c r="F206" s="6">
        <f>E206*1.15</f>
        <v>72.0475</v>
      </c>
      <c r="G206" s="6"/>
      <c r="H206" s="3"/>
      <c r="I206" s="3"/>
    </row>
    <row r="207" spans="1:9" ht="14.25">
      <c r="A207" s="3"/>
      <c r="B207" s="3" t="s">
        <v>20</v>
      </c>
      <c r="C207" s="3"/>
      <c r="D207" s="27">
        <v>1</v>
      </c>
      <c r="E207" s="6">
        <v>156.66</v>
      </c>
      <c r="F207" s="6">
        <f>E207*1.15</f>
        <v>180.159</v>
      </c>
      <c r="G207" s="6"/>
      <c r="H207" s="3"/>
      <c r="I207" s="3"/>
    </row>
    <row r="208" spans="1:9" ht="15.75" thickBot="1">
      <c r="A208" s="16"/>
      <c r="B208" s="36"/>
      <c r="C208" s="16"/>
      <c r="D208" s="28"/>
      <c r="E208" s="17"/>
      <c r="F208" s="17"/>
      <c r="G208" s="17">
        <f>F204*D204+F205*D205+F206*D206+F207*D207</f>
        <v>623.4725</v>
      </c>
      <c r="H208" s="16">
        <v>650</v>
      </c>
      <c r="I208" s="16"/>
    </row>
    <row r="209" spans="1:9" ht="14.25">
      <c r="A209" s="3" t="s">
        <v>87</v>
      </c>
      <c r="B209" s="1" t="s">
        <v>10</v>
      </c>
      <c r="D209" s="45">
        <v>2</v>
      </c>
      <c r="E209" s="2">
        <v>64.33</v>
      </c>
      <c r="F209" s="6">
        <f>E209*1.15</f>
        <v>73.97949999999999</v>
      </c>
      <c r="G209" s="6"/>
      <c r="H209" s="3"/>
      <c r="I209" s="3"/>
    </row>
    <row r="210" spans="1:9" ht="14.25">
      <c r="A210" s="3"/>
      <c r="B210" s="34" t="s">
        <v>84</v>
      </c>
      <c r="C210" s="3"/>
      <c r="D210" s="27">
        <v>1</v>
      </c>
      <c r="E210" s="6">
        <v>62.65</v>
      </c>
      <c r="F210" s="6">
        <f>E210*1.15</f>
        <v>72.0475</v>
      </c>
      <c r="G210" s="6"/>
      <c r="H210" s="3"/>
      <c r="I210" s="3"/>
    </row>
    <row r="211" spans="1:9" ht="15" thickBot="1">
      <c r="A211" s="16"/>
      <c r="B211" s="51"/>
      <c r="C211" s="16"/>
      <c r="D211" s="28"/>
      <c r="E211" s="17"/>
      <c r="F211" s="17"/>
      <c r="G211" s="17">
        <f>F209*D209+F210*D210</f>
        <v>220.00649999999996</v>
      </c>
      <c r="H211" s="16"/>
      <c r="I211" s="16"/>
    </row>
    <row r="212" spans="1:9" ht="14.25">
      <c r="A212" s="3" t="s">
        <v>88</v>
      </c>
      <c r="B212" s="1" t="s">
        <v>10</v>
      </c>
      <c r="D212" s="45">
        <v>1</v>
      </c>
      <c r="E212" s="2">
        <v>64.33</v>
      </c>
      <c r="F212" s="6">
        <f>E212*1.15</f>
        <v>73.97949999999999</v>
      </c>
      <c r="G212" s="6"/>
      <c r="H212" s="3"/>
      <c r="I212" s="3"/>
    </row>
    <row r="213" spans="1:9" ht="14.25">
      <c r="A213" s="3"/>
      <c r="B213" s="3" t="s">
        <v>20</v>
      </c>
      <c r="C213" s="3"/>
      <c r="D213" s="27">
        <v>1</v>
      </c>
      <c r="E213" s="6">
        <v>156.66</v>
      </c>
      <c r="F213" s="6">
        <f>E213*1.15</f>
        <v>180.159</v>
      </c>
      <c r="G213" s="6"/>
      <c r="H213" s="3"/>
      <c r="I213" s="3"/>
    </row>
    <row r="214" spans="1:9" ht="15" thickBot="1">
      <c r="A214" s="16"/>
      <c r="B214" s="51"/>
      <c r="C214" s="16"/>
      <c r="D214" s="28"/>
      <c r="E214" s="17"/>
      <c r="F214" s="17"/>
      <c r="G214" s="17">
        <f>F212+F213</f>
        <v>254.13849999999996</v>
      </c>
      <c r="H214" s="16">
        <v>540</v>
      </c>
      <c r="I214" s="16"/>
    </row>
    <row r="215" spans="1:9" ht="14.25">
      <c r="A215" s="20" t="s">
        <v>89</v>
      </c>
      <c r="B215" s="52" t="s">
        <v>84</v>
      </c>
      <c r="C215" s="21"/>
      <c r="D215" s="29">
        <v>2</v>
      </c>
      <c r="E215" s="22">
        <v>62.65</v>
      </c>
      <c r="F215" s="22">
        <f>E215*1.15</f>
        <v>72.0475</v>
      </c>
      <c r="G215" s="22"/>
      <c r="H215" s="21"/>
      <c r="I215" s="21"/>
    </row>
    <row r="216" spans="1:9" ht="15" thickBot="1">
      <c r="A216" s="16"/>
      <c r="B216" s="51"/>
      <c r="C216" s="16"/>
      <c r="D216" s="28"/>
      <c r="E216" s="17"/>
      <c r="F216" s="17"/>
      <c r="G216" s="17">
        <f>F215*D215</f>
        <v>144.095</v>
      </c>
      <c r="H216" s="16"/>
      <c r="I216" s="16"/>
    </row>
    <row r="217" spans="1:9" ht="14.25">
      <c r="A217" s="21" t="s">
        <v>90</v>
      </c>
      <c r="B217" s="20" t="s">
        <v>76</v>
      </c>
      <c r="C217" s="21"/>
      <c r="D217" s="29">
        <v>1</v>
      </c>
      <c r="E217" s="22">
        <v>101.19</v>
      </c>
      <c r="F217" s="22">
        <f>E217*1.15</f>
        <v>116.36849999999998</v>
      </c>
      <c r="G217" s="22"/>
      <c r="H217" s="21"/>
      <c r="I217" s="21"/>
    </row>
    <row r="218" spans="1:9" ht="15" thickBot="1">
      <c r="A218" s="16"/>
      <c r="B218" s="51"/>
      <c r="C218" s="16"/>
      <c r="D218" s="28"/>
      <c r="E218" s="17"/>
      <c r="F218" s="17"/>
      <c r="G218" s="17">
        <f>F217</f>
        <v>116.36849999999998</v>
      </c>
      <c r="H218" s="16"/>
      <c r="I218" s="16"/>
    </row>
    <row r="219" spans="1:9" ht="14.25">
      <c r="A219" s="3"/>
      <c r="B219" s="33"/>
      <c r="C219" s="3"/>
      <c r="D219" s="27"/>
      <c r="E219" s="6"/>
      <c r="F219" s="6"/>
      <c r="G219" s="6"/>
      <c r="H219" s="3"/>
      <c r="I219" s="3"/>
    </row>
    <row r="220" spans="1:9" ht="14.25">
      <c r="A220" s="3"/>
      <c r="B220" s="33"/>
      <c r="C220" s="3"/>
      <c r="D220" s="27"/>
      <c r="E220" s="6"/>
      <c r="F220" s="6"/>
      <c r="G220" s="6"/>
      <c r="H220" s="3"/>
      <c r="I220" s="3"/>
    </row>
    <row r="221" spans="1:9" ht="15">
      <c r="A221" s="3"/>
      <c r="B221" s="35"/>
      <c r="C221" s="3"/>
      <c r="D221" s="27"/>
      <c r="E221" s="6"/>
      <c r="F221" s="6"/>
      <c r="G221" s="6"/>
      <c r="H221" s="3"/>
      <c r="I221" s="3"/>
    </row>
    <row r="222" spans="1:9" ht="15">
      <c r="A222" s="3"/>
      <c r="B222" s="35"/>
      <c r="C222" s="3"/>
      <c r="D222" s="27"/>
      <c r="E222" s="6"/>
      <c r="F222" s="6"/>
      <c r="G222" s="6"/>
      <c r="H222" s="3"/>
      <c r="I222" s="3"/>
    </row>
    <row r="223" spans="1:9" ht="14.25">
      <c r="A223" s="3"/>
      <c r="B223" s="3"/>
      <c r="C223" s="3"/>
      <c r="D223" s="32"/>
      <c r="E223" s="6"/>
      <c r="F223" s="6"/>
      <c r="G223" s="6"/>
      <c r="H223" s="3"/>
      <c r="I223" s="3"/>
    </row>
    <row r="224" spans="1:9" ht="14.25">
      <c r="A224" s="3"/>
      <c r="B224" s="3"/>
      <c r="C224" s="3"/>
      <c r="D224" s="32"/>
      <c r="E224" s="6"/>
      <c r="F224" s="6"/>
      <c r="G224" s="6"/>
      <c r="H224" s="3"/>
      <c r="I224" s="3"/>
    </row>
    <row r="225" spans="1:7" ht="14.25">
      <c r="A225" t="s">
        <v>57</v>
      </c>
      <c r="B225" s="1" t="s">
        <v>10</v>
      </c>
      <c r="D225" s="45">
        <v>7</v>
      </c>
      <c r="E225" s="2">
        <v>64.33</v>
      </c>
      <c r="F225" s="2">
        <f>E225*1.15</f>
        <v>73.97949999999999</v>
      </c>
      <c r="G225" s="2">
        <v>0</v>
      </c>
    </row>
    <row r="226" spans="1:7" ht="14.25">
      <c r="A226"/>
      <c r="B226" t="s">
        <v>76</v>
      </c>
      <c r="D226" s="45">
        <v>0</v>
      </c>
      <c r="E226" s="2">
        <v>101.19</v>
      </c>
      <c r="F226" s="2">
        <f>E226*1.15</f>
        <v>116.36849999999998</v>
      </c>
      <c r="G226" s="2">
        <f>F226*D226</f>
        <v>0</v>
      </c>
    </row>
    <row r="227" spans="2:7" ht="14.25">
      <c r="B227" s="1" t="s">
        <v>14</v>
      </c>
      <c r="D227" s="45">
        <v>5</v>
      </c>
      <c r="E227" s="2">
        <v>221.96</v>
      </c>
      <c r="F227" s="2">
        <f aca="true" t="shared" si="8" ref="F227:F236">E227*1.15</f>
        <v>255.254</v>
      </c>
      <c r="G227" s="2">
        <f aca="true" t="shared" si="9" ref="G227:G236">F227*D227</f>
        <v>1276.27</v>
      </c>
    </row>
    <row r="228" spans="2:7" ht="57" hidden="1">
      <c r="B228" s="38" t="s">
        <v>68</v>
      </c>
      <c r="D228" s="45">
        <v>0</v>
      </c>
      <c r="E228" s="2">
        <v>174.47</v>
      </c>
      <c r="F228" s="2">
        <f t="shared" si="8"/>
        <v>200.64049999999997</v>
      </c>
      <c r="G228" s="2">
        <f t="shared" si="9"/>
        <v>0</v>
      </c>
    </row>
    <row r="229" spans="2:8" ht="14.25" hidden="1">
      <c r="B229" s="3" t="s">
        <v>27</v>
      </c>
      <c r="C229" s="3"/>
      <c r="D229" s="27">
        <v>0</v>
      </c>
      <c r="E229" s="6">
        <v>57.35</v>
      </c>
      <c r="F229" s="6">
        <f t="shared" si="8"/>
        <v>65.9525</v>
      </c>
      <c r="G229" s="2">
        <f t="shared" si="9"/>
        <v>0</v>
      </c>
      <c r="H229" t="s">
        <v>85</v>
      </c>
    </row>
    <row r="230" spans="2:8" ht="14.25">
      <c r="B230" s="33" t="s">
        <v>79</v>
      </c>
      <c r="C230" s="3"/>
      <c r="D230" s="27">
        <v>16</v>
      </c>
      <c r="E230" s="24">
        <v>67.59</v>
      </c>
      <c r="F230" s="6">
        <f t="shared" si="8"/>
        <v>77.7285</v>
      </c>
      <c r="G230" s="2">
        <f t="shared" si="9"/>
        <v>1243.656</v>
      </c>
      <c r="H230"/>
    </row>
    <row r="231" spans="2:7" ht="14.25">
      <c r="B231" s="3" t="s">
        <v>51</v>
      </c>
      <c r="D231" s="27">
        <v>4</v>
      </c>
      <c r="E231" s="2">
        <v>100.88</v>
      </c>
      <c r="F231" s="2">
        <f t="shared" si="8"/>
        <v>116.01199999999999</v>
      </c>
      <c r="G231" s="2">
        <f t="shared" si="9"/>
        <v>464.04799999999994</v>
      </c>
    </row>
    <row r="232" spans="1:9" ht="14.25" hidden="1">
      <c r="A232" s="3"/>
      <c r="B232" s="47" t="s">
        <v>11</v>
      </c>
      <c r="C232" s="3"/>
      <c r="D232" s="27">
        <v>0</v>
      </c>
      <c r="E232" s="6">
        <v>74.01</v>
      </c>
      <c r="F232" s="6">
        <f t="shared" si="8"/>
        <v>85.11149999999999</v>
      </c>
      <c r="G232" s="2">
        <f t="shared" si="9"/>
        <v>0</v>
      </c>
      <c r="H232" s="3"/>
      <c r="I232" s="3"/>
    </row>
    <row r="233" spans="1:9" ht="14.25" hidden="1">
      <c r="A233" s="3"/>
      <c r="B233" s="33" t="s">
        <v>84</v>
      </c>
      <c r="C233" s="3"/>
      <c r="D233" s="27">
        <v>0</v>
      </c>
      <c r="E233" s="6">
        <v>62.65</v>
      </c>
      <c r="F233" s="6">
        <f t="shared" si="8"/>
        <v>72.0475</v>
      </c>
      <c r="G233" s="2">
        <f t="shared" si="9"/>
        <v>0</v>
      </c>
      <c r="H233" s="3"/>
      <c r="I233" s="3"/>
    </row>
    <row r="234" spans="1:9" ht="14.25">
      <c r="A234" s="3"/>
      <c r="B234" s="3" t="s">
        <v>25</v>
      </c>
      <c r="C234" s="3"/>
      <c r="D234" s="27">
        <v>5</v>
      </c>
      <c r="E234" s="6">
        <v>147.51</v>
      </c>
      <c r="F234" s="6">
        <f t="shared" si="8"/>
        <v>169.63649999999998</v>
      </c>
      <c r="G234" s="6">
        <f t="shared" si="9"/>
        <v>848.1824999999999</v>
      </c>
      <c r="H234" s="43"/>
      <c r="I234" s="3"/>
    </row>
    <row r="235" spans="1:11" ht="14.25" hidden="1">
      <c r="A235" s="3"/>
      <c r="B235" s="3" t="s">
        <v>20</v>
      </c>
      <c r="C235" s="3"/>
      <c r="D235" s="27">
        <v>0</v>
      </c>
      <c r="E235" s="6">
        <v>156.66</v>
      </c>
      <c r="F235" s="6">
        <f t="shared" si="8"/>
        <v>180.159</v>
      </c>
      <c r="G235" s="6">
        <f t="shared" si="9"/>
        <v>0</v>
      </c>
      <c r="H235" s="43"/>
      <c r="I235" s="3"/>
      <c r="J235" s="3"/>
      <c r="K235" s="3"/>
    </row>
    <row r="236" spans="1:11" ht="15" hidden="1" thickBot="1">
      <c r="A236" s="16"/>
      <c r="B236" s="16" t="s">
        <v>43</v>
      </c>
      <c r="C236" s="16"/>
      <c r="D236" s="46">
        <v>0</v>
      </c>
      <c r="E236" s="17">
        <v>114.09</v>
      </c>
      <c r="F236" s="17">
        <f t="shared" si="8"/>
        <v>131.2035</v>
      </c>
      <c r="G236" s="17">
        <f t="shared" si="9"/>
        <v>0</v>
      </c>
      <c r="H236" s="15" t="s">
        <v>82</v>
      </c>
      <c r="I236" s="16"/>
      <c r="J236" s="3"/>
      <c r="K236" s="3"/>
    </row>
    <row r="237" spans="1:11" ht="15" thickBot="1">
      <c r="A237" s="16"/>
      <c r="B237" s="16"/>
      <c r="C237" s="16"/>
      <c r="D237" s="28"/>
      <c r="E237" s="17"/>
      <c r="F237" s="17"/>
      <c r="G237" s="17"/>
      <c r="H237" s="15"/>
      <c r="I237" s="16"/>
      <c r="J237" s="16"/>
      <c r="K237" s="16"/>
    </row>
    <row r="238" spans="1:9" ht="14.25">
      <c r="A238" s="3"/>
      <c r="B238" s="3"/>
      <c r="C238" s="3"/>
      <c r="D238" s="27"/>
      <c r="E238" s="6"/>
      <c r="F238" s="6"/>
      <c r="G238" s="6"/>
      <c r="H238" s="5"/>
      <c r="I238" s="3"/>
    </row>
    <row r="239" spans="1:9" ht="14.25">
      <c r="A239" s="3"/>
      <c r="B239" s="3"/>
      <c r="C239" s="3"/>
      <c r="D239" s="27"/>
      <c r="E239" s="6"/>
      <c r="F239" s="6"/>
      <c r="G239" s="6"/>
      <c r="H239" s="5"/>
      <c r="I239" s="3"/>
    </row>
    <row r="241" spans="2:4" ht="14.25">
      <c r="B241" s="1" t="s">
        <v>10</v>
      </c>
      <c r="D241" s="25">
        <f>D4+D8+D10+D15+D19+D22+D27+D31+D35+D41+D43+D45+D49+D51+D55+D58+D60+D62+D64++D129+D151+D154+D159+D174+D178+D180+D189+D200+D225</f>
        <v>78</v>
      </c>
    </row>
    <row r="242" spans="2:5" ht="14.25">
      <c r="B242" s="48" t="s">
        <v>11</v>
      </c>
      <c r="C242" s="3"/>
      <c r="D242" s="27">
        <f>D5+D17+D29+D32+D38+D53+D56+D91+D170+D175+D194</f>
        <v>16</v>
      </c>
      <c r="E242" s="6"/>
    </row>
    <row r="243" spans="2:5" ht="14.25">
      <c r="B243" s="33" t="s">
        <v>84</v>
      </c>
      <c r="C243" s="3"/>
      <c r="D243" s="27">
        <f>D124+D187+D196+D191+D202</f>
        <v>5</v>
      </c>
      <c r="E243" s="6"/>
    </row>
    <row r="244" spans="2:4" ht="14.25">
      <c r="B244" s="33" t="s">
        <v>14</v>
      </c>
      <c r="D244" s="25">
        <f>D11+D67+D74+D78+D133+D181+D227</f>
        <v>11</v>
      </c>
    </row>
    <row r="245" spans="2:4" ht="14.25">
      <c r="B245" s="33" t="s">
        <v>61</v>
      </c>
      <c r="D245" s="25">
        <f>D12+D68+D86+D93+D101+D107+D116+D123+D142+D158+D162+D167+D183</f>
        <v>20</v>
      </c>
    </row>
    <row r="246" spans="2:4" ht="14.25">
      <c r="B246" s="50" t="s">
        <v>27</v>
      </c>
      <c r="D246" s="25">
        <f>D36++D69+D75+D79+D87+D94+D105+D108+D122+D138+D143+D161+D198</f>
        <v>0</v>
      </c>
    </row>
    <row r="247" spans="2:4" ht="14.25">
      <c r="B247" s="33" t="s">
        <v>79</v>
      </c>
      <c r="D247" s="25">
        <f>D6+D23+D65+D70+D95+D114+D130+D136+D152+D182</f>
        <v>32</v>
      </c>
    </row>
    <row r="248" spans="2:4" ht="14.25">
      <c r="B248" s="33" t="s">
        <v>17</v>
      </c>
      <c r="D248" s="25">
        <f>D16+D20+D28+D37+D46+D52+D80+D88+D96+D121+D139+D144+D176+D192+D226+D201</f>
        <v>19</v>
      </c>
    </row>
    <row r="249" spans="2:5" ht="14.25">
      <c r="B249" s="33" t="s">
        <v>20</v>
      </c>
      <c r="D249" s="25">
        <f>D24+D76+D81+D89+D97+D102+D109+D117+D120+D126+D135+D145+D163+D166+D172+D186</f>
        <v>16</v>
      </c>
      <c r="E249" s="2">
        <f>D24+D76+D81+D89+D97+D102+D109+D117+D120+D126+D135+D145+D163+D166+D172+D186+D207+D213+D235</f>
        <v>18</v>
      </c>
    </row>
    <row r="250" spans="2:4" ht="14.25">
      <c r="B250" s="33" t="s">
        <v>42</v>
      </c>
      <c r="D250" s="25">
        <f>D25+D71+D82+D90+D98+D110+D118+D134+D146+D169</f>
        <v>15</v>
      </c>
    </row>
    <row r="251" spans="2:4" ht="14.25">
      <c r="B251" s="33" t="s">
        <v>80</v>
      </c>
      <c r="D251" s="25">
        <f>D33+D47+D83+D137+D184</f>
        <v>7</v>
      </c>
    </row>
    <row r="252" spans="2:4" ht="14.25">
      <c r="B252" s="33" t="s">
        <v>62</v>
      </c>
      <c r="D252" s="25">
        <f>D103+D147+D168</f>
        <v>5</v>
      </c>
    </row>
    <row r="253" spans="2:4" ht="14.25">
      <c r="B253" s="44" t="s">
        <v>43</v>
      </c>
      <c r="D253" s="25">
        <f>D13+D39+D72+D99+D104+D111+D127+D140+D148+D164+D185</f>
        <v>14</v>
      </c>
    </row>
  </sheetData>
  <sheetProtection/>
  <autoFilter ref="A3:I12"/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2009-09-01T14:49:04Z</cp:lastPrinted>
  <dcterms:created xsi:type="dcterms:W3CDTF">2009-06-04T04:01:41Z</dcterms:created>
  <dcterms:modified xsi:type="dcterms:W3CDTF">2009-10-19T13:49:59Z</dcterms:modified>
  <cp:category/>
  <cp:version/>
  <cp:contentType/>
  <cp:contentStatus/>
</cp:coreProperties>
</file>