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'остальные'!$A$3:$K$3</definedName>
    <definedName name="_xlnm._FilterDatabase" localSheetId="0" hidden="1">'Энвиросакс и японские'!$A$13:$L$14</definedName>
  </definedNames>
  <calcPr fullCalcOnLoad="1" refMode="R1C1"/>
</workbook>
</file>

<file path=xl/sharedStrings.xml><?xml version="1.0" encoding="utf-8"?>
<sst xmlns="http://schemas.openxmlformats.org/spreadsheetml/2006/main" count="208" uniqueCount="102">
  <si>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</si>
  <si>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</si>
  <si>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</si>
  <si>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</si>
  <si>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</si>
  <si>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</si>
  <si>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</si>
  <si>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</si>
  <si>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</si>
  <si>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</si>
  <si>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</si>
  <si>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</si>
  <si>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</si>
  <si>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</si>
  <si>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</si>
  <si>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</si>
  <si>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</si>
  <si>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оригами</t>
  </si>
  <si>
    <t>номанд</t>
  </si>
  <si>
    <t>микадо</t>
  </si>
  <si>
    <t>вид оплаты</t>
  </si>
  <si>
    <t>сумка путешественника</t>
  </si>
  <si>
    <t>цветок</t>
  </si>
  <si>
    <t>оазис</t>
  </si>
  <si>
    <t>оптимистичная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</si>
  <si>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</si>
  <si>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</si>
  <si>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</si>
  <si>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</si>
  <si>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</si>
  <si>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</si>
  <si>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</si>
  <si>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</si>
  <si>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роза</t>
  </si>
  <si>
    <t>саванна</t>
  </si>
  <si>
    <t>богема</t>
  </si>
  <si>
    <t>ракета В13</t>
  </si>
  <si>
    <t>робот В12</t>
  </si>
  <si>
    <t>сафари</t>
  </si>
  <si>
    <t>бумажные куклы В10</t>
  </si>
  <si>
    <t>Ulana</t>
  </si>
  <si>
    <t>Кубышка</t>
  </si>
  <si>
    <t>Flip and Tumble 24-7 голубая</t>
  </si>
  <si>
    <t>Flip and Tumble 24-7 коричневая</t>
  </si>
  <si>
    <t>Flip and Tumble 24-7 фиолетовая</t>
  </si>
  <si>
    <t>ChicoBag VITA Balance</t>
  </si>
  <si>
    <t>ChicoBag VITA Harmony</t>
  </si>
  <si>
    <t>ChicoBag VITA Lotus</t>
  </si>
  <si>
    <t>ChicoBag VITA Chocolate Truffle</t>
  </si>
  <si>
    <t>BAGGU BABY Navy Dot</t>
  </si>
  <si>
    <t>BAGGU BABY Black</t>
  </si>
  <si>
    <t>BAGGU BABY Mint</t>
  </si>
  <si>
    <t>BAGGU BABY Sea Stripe</t>
  </si>
  <si>
    <t>BAGGU Pink</t>
  </si>
  <si>
    <t>BAGGU Black</t>
  </si>
  <si>
    <t>BAGGU Blue Bloom</t>
  </si>
  <si>
    <t>BAGGU Grey Stripe</t>
  </si>
  <si>
    <t>BAGGU Pigment Green</t>
  </si>
  <si>
    <t>BAGGU Ocean Shapes</t>
  </si>
  <si>
    <t>BAGGU Slate Shapes</t>
  </si>
  <si>
    <t>BAGGU Alpaca</t>
  </si>
  <si>
    <t>BAGGU ZIPPER M Berries</t>
  </si>
  <si>
    <t>BAGGU ZIPPER L Dots</t>
  </si>
  <si>
    <t>RuMe - Keyboard</t>
  </si>
  <si>
    <t>RuMe - Blue Line Stripes</t>
  </si>
  <si>
    <t>BAGGU BABY Hot Pink Dot</t>
  </si>
  <si>
    <t>BAGGU Fox</t>
  </si>
  <si>
    <t>BAGGU Navy Dot</t>
  </si>
  <si>
    <t>BAGGU Smoke</t>
  </si>
  <si>
    <t>ChicoBag VITA Chai</t>
  </si>
  <si>
    <t>ChicoBag VITA Tiffany</t>
  </si>
  <si>
    <t>МУР</t>
  </si>
  <si>
    <t>к.н.</t>
  </si>
  <si>
    <t>Аглая Денисовна</t>
  </si>
  <si>
    <t>nata_m</t>
  </si>
  <si>
    <t>BAGGU BABY red</t>
  </si>
  <si>
    <t>Пристрой</t>
  </si>
  <si>
    <t>философ</t>
  </si>
  <si>
    <t>Tati78</t>
  </si>
  <si>
    <t>LadyBird</t>
  </si>
  <si>
    <t>К_Марина</t>
  </si>
  <si>
    <t>Сосенка</t>
  </si>
  <si>
    <t>Pylenok</t>
  </si>
  <si>
    <t xml:space="preserve">Таня-Катя </t>
  </si>
  <si>
    <t>НатаС</t>
  </si>
  <si>
    <t>сумка слинг</t>
  </si>
  <si>
    <t>Ниагара</t>
  </si>
  <si>
    <t>минисумка</t>
  </si>
  <si>
    <t xml:space="preserve">*MARI* </t>
  </si>
  <si>
    <t>М_а_р_и</t>
  </si>
  <si>
    <t>Нафаня</t>
  </si>
  <si>
    <t>bna1310</t>
  </si>
  <si>
    <t>АняСёма</t>
  </si>
  <si>
    <t>Пчелка Юля</t>
  </si>
  <si>
    <t>mila-401</t>
  </si>
  <si>
    <t>Fassolinka</t>
  </si>
  <si>
    <t>Kostumersha</t>
  </si>
  <si>
    <t>семейка баа В1</t>
  </si>
  <si>
    <t>вингнат В4</t>
  </si>
  <si>
    <t>Ametist</t>
  </si>
  <si>
    <t>черника В3</t>
  </si>
  <si>
    <t>ТР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</si>
</sst>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name val="Arial"/>
      <family val="2"/>
    </font>
    <font>
      <sz val="8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9"/>
      <color indexed="63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Courier New"/>
      <family val="3"/>
    </font>
    <font>
      <sz val="9"/>
      <color rgb="FF4A5148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1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1" fontId="23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1" fontId="4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9" fillId="33" borderId="0" xfId="0" applyFont="1" applyFill="1" applyAlignment="1">
      <alignment horizontal="right" vertical="center" wrapText="1"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1" fontId="49" fillId="0" borderId="10" xfId="0" applyNumberFormat="1" applyFont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pane ySplit="13" topLeftCell="A65" activePane="bottomLeft" state="frozen"/>
      <selection pane="topLeft" activeCell="A1" sqref="A1"/>
      <selection pane="bottomLeft" activeCell="F79" sqref="F79"/>
    </sheetView>
  </sheetViews>
  <sheetFormatPr defaultColWidth="9.140625" defaultRowHeight="15"/>
  <cols>
    <col min="1" max="1" width="11.140625" style="3" customWidth="1"/>
    <col min="2" max="2" width="2.140625" style="3" customWidth="1"/>
    <col min="3" max="3" width="15.140625" style="3" customWidth="1"/>
    <col min="4" max="4" width="4.57421875" style="8" customWidth="1"/>
    <col min="5" max="5" width="5.57421875" style="8" customWidth="1"/>
    <col min="6" max="7" width="7.28125" style="8" customWidth="1"/>
    <col min="8" max="8" width="6.7109375" style="8" customWidth="1"/>
    <col min="9" max="10" width="5.8515625" style="3" customWidth="1"/>
    <col min="11" max="11" width="19.00390625" style="3" customWidth="1"/>
    <col min="12" max="12" width="7.28125" style="11" customWidth="1"/>
    <col min="13" max="14" width="15.28125" style="3" customWidth="1"/>
    <col min="15" max="16384" width="9.140625" style="3" customWidth="1"/>
  </cols>
  <sheetData>
    <row r="1" spans="3:5" ht="15">
      <c r="C1" s="3" t="s">
        <v>101</v>
      </c>
      <c r="E1" s="8">
        <v>0.023</v>
      </c>
    </row>
    <row r="2" spans="3:13" ht="15">
      <c r="C2" s="8" t="s">
        <v>0</v>
      </c>
      <c r="D2" s="8">
        <v>32.16</v>
      </c>
      <c r="F2" s="9" t="s">
        <v>1</v>
      </c>
      <c r="G2" s="9"/>
      <c r="H2" s="9"/>
      <c r="I2" s="9"/>
      <c r="M2" s="24"/>
    </row>
    <row r="3" spans="2:12" s="5" customFormat="1" ht="12" hidden="1">
      <c r="B3" s="5" t="s">
        <v>2</v>
      </c>
      <c r="D3" s="17">
        <v>6.9</v>
      </c>
      <c r="E3" s="18">
        <f>$D$2</f>
        <v>32.16</v>
      </c>
      <c r="F3" s="18">
        <f>E3*D3</f>
        <v>221.904</v>
      </c>
      <c r="G3" s="18"/>
      <c r="H3" s="18"/>
      <c r="I3" s="18">
        <f>F3*1.15</f>
        <v>255.18959999999998</v>
      </c>
      <c r="L3" s="19"/>
    </row>
    <row r="4" spans="2:12" s="5" customFormat="1" ht="12" hidden="1">
      <c r="B4" s="5" t="s">
        <v>3</v>
      </c>
      <c r="D4" s="17">
        <v>7.9</v>
      </c>
      <c r="E4" s="18">
        <f aca="true" t="shared" si="0" ref="E4:E11">$D$2</f>
        <v>32.16</v>
      </c>
      <c r="F4" s="18">
        <f>E4*D4</f>
        <v>254.064</v>
      </c>
      <c r="G4" s="18"/>
      <c r="H4" s="18"/>
      <c r="I4" s="18">
        <f>F4*1.15</f>
        <v>292.17359999999996</v>
      </c>
      <c r="L4" s="19"/>
    </row>
    <row r="5" spans="2:12" s="5" customFormat="1" ht="12" hidden="1">
      <c r="B5" s="5" t="s">
        <v>21</v>
      </c>
      <c r="D5" s="17">
        <f>25.15/3</f>
        <v>8.383333333333333</v>
      </c>
      <c r="E5" s="18">
        <f t="shared" si="0"/>
        <v>32.16</v>
      </c>
      <c r="F5" s="18">
        <f>E5*D5</f>
        <v>269.60799999999995</v>
      </c>
      <c r="G5" s="18"/>
      <c r="H5" s="17">
        <f>F5*3</f>
        <v>808.8239999999998</v>
      </c>
      <c r="I5" s="18">
        <f>F5*1.3</f>
        <v>350.49039999999997</v>
      </c>
      <c r="L5" s="19"/>
    </row>
    <row r="6" spans="2:12" s="5" customFormat="1" ht="12" hidden="1">
      <c r="B6" s="5" t="s">
        <v>4</v>
      </c>
      <c r="D6" s="17">
        <v>24.95</v>
      </c>
      <c r="E6" s="18">
        <f t="shared" si="0"/>
        <v>32.16</v>
      </c>
      <c r="F6" s="18">
        <f>D6*E6</f>
        <v>802.3919999999999</v>
      </c>
      <c r="G6" s="18"/>
      <c r="H6" s="18"/>
      <c r="I6" s="18">
        <f>F6*1.1</f>
        <v>882.6312</v>
      </c>
      <c r="L6" s="19"/>
    </row>
    <row r="7" spans="2:12" s="5" customFormat="1" ht="12" hidden="1">
      <c r="B7" s="5" t="s">
        <v>5</v>
      </c>
      <c r="D7" s="17">
        <v>10.95</v>
      </c>
      <c r="E7" s="18">
        <f t="shared" si="0"/>
        <v>32.16</v>
      </c>
      <c r="F7" s="18">
        <f>D7*E7</f>
        <v>352.15199999999993</v>
      </c>
      <c r="G7" s="18"/>
      <c r="H7" s="18"/>
      <c r="I7" s="18">
        <f>F7*1.15</f>
        <v>404.9747999999999</v>
      </c>
      <c r="L7" s="19"/>
    </row>
    <row r="8" spans="2:12" s="5" customFormat="1" ht="12" hidden="1">
      <c r="B8" s="5" t="s">
        <v>6</v>
      </c>
      <c r="D8" s="17">
        <v>12.55</v>
      </c>
      <c r="E8" s="18">
        <f t="shared" si="0"/>
        <v>32.16</v>
      </c>
      <c r="F8" s="18">
        <v>403.03</v>
      </c>
      <c r="G8" s="18"/>
      <c r="H8" s="18"/>
      <c r="I8" s="18">
        <f>F8*1.15</f>
        <v>463.4844999999999</v>
      </c>
      <c r="L8" s="19"/>
    </row>
    <row r="9" spans="2:12" s="5" customFormat="1" ht="12" hidden="1">
      <c r="B9" s="5" t="s">
        <v>7</v>
      </c>
      <c r="D9" s="17">
        <v>4.95</v>
      </c>
      <c r="E9" s="18">
        <f t="shared" si="0"/>
        <v>32.16</v>
      </c>
      <c r="F9" s="18">
        <f>D9*E9</f>
        <v>159.19199999999998</v>
      </c>
      <c r="G9" s="18"/>
      <c r="H9" s="18"/>
      <c r="I9" s="18">
        <f>F9*1.15</f>
        <v>183.07079999999996</v>
      </c>
      <c r="L9" s="19"/>
    </row>
    <row r="10" spans="2:12" s="5" customFormat="1" ht="12" hidden="1">
      <c r="B10" s="5" t="s">
        <v>8</v>
      </c>
      <c r="D10" s="17">
        <v>5.4</v>
      </c>
      <c r="E10" s="18">
        <f t="shared" si="0"/>
        <v>32.16</v>
      </c>
      <c r="F10" s="18">
        <v>173.49</v>
      </c>
      <c r="G10" s="18"/>
      <c r="H10" s="18"/>
      <c r="I10" s="18">
        <f>F10*1.15</f>
        <v>199.5135</v>
      </c>
      <c r="L10" s="19"/>
    </row>
    <row r="11" spans="2:12" s="5" customFormat="1" ht="12" hidden="1">
      <c r="B11" s="5" t="s">
        <v>9</v>
      </c>
      <c r="D11" s="17">
        <v>1.95</v>
      </c>
      <c r="E11" s="18">
        <f t="shared" si="0"/>
        <v>32.16</v>
      </c>
      <c r="F11" s="18">
        <v>56.34</v>
      </c>
      <c r="G11" s="18"/>
      <c r="H11" s="18"/>
      <c r="I11" s="18">
        <f>F11*1.15</f>
        <v>64.791</v>
      </c>
      <c r="L11" s="19"/>
    </row>
    <row r="12" spans="4:12" s="5" customFormat="1" ht="12" hidden="1">
      <c r="D12" s="17"/>
      <c r="E12" s="18"/>
      <c r="F12" s="18"/>
      <c r="G12" s="18"/>
      <c r="H12" s="18"/>
      <c r="I12" s="18"/>
      <c r="L12" s="19"/>
    </row>
    <row r="13" spans="1:12" ht="15">
      <c r="A13" s="3" t="s">
        <v>10</v>
      </c>
      <c r="B13" s="3" t="s">
        <v>11</v>
      </c>
      <c r="C13" s="3" t="s">
        <v>12</v>
      </c>
      <c r="D13" s="8" t="s">
        <v>13</v>
      </c>
      <c r="E13" s="8" t="s">
        <v>14</v>
      </c>
      <c r="F13" s="9" t="s">
        <v>15</v>
      </c>
      <c r="G13" s="9" t="s">
        <v>101</v>
      </c>
      <c r="H13" s="6" t="s">
        <v>29</v>
      </c>
      <c r="I13" s="6" t="s">
        <v>30</v>
      </c>
      <c r="J13" s="3" t="s">
        <v>16</v>
      </c>
      <c r="K13" s="3" t="s">
        <v>20</v>
      </c>
      <c r="L13" s="11" t="s">
        <v>32</v>
      </c>
    </row>
    <row r="14" spans="1:9" ht="15">
      <c r="A14" s="12" t="s">
        <v>88</v>
      </c>
      <c r="C14" s="3" t="s">
        <v>33</v>
      </c>
      <c r="D14" s="8">
        <v>3</v>
      </c>
      <c r="E14" s="8">
        <v>1</v>
      </c>
      <c r="F14" s="9">
        <f>$F$4</f>
        <v>254.064</v>
      </c>
      <c r="G14" s="4">
        <f>E14*F14*$E$1</f>
        <v>5.843471999999999</v>
      </c>
      <c r="H14" s="4">
        <f>F14*E14*1.15</f>
        <v>292.17359999999996</v>
      </c>
      <c r="I14" s="4">
        <f>H14+G14</f>
        <v>298.017072</v>
      </c>
    </row>
    <row r="15" spans="1:9" ht="15">
      <c r="A15" s="12" t="s">
        <v>88</v>
      </c>
      <c r="C15" s="3" t="s">
        <v>33</v>
      </c>
      <c r="D15" s="8">
        <v>5</v>
      </c>
      <c r="E15" s="8">
        <v>1</v>
      </c>
      <c r="F15" s="9">
        <f>$F$4</f>
        <v>254.064</v>
      </c>
      <c r="G15" s="4">
        <f aca="true" t="shared" si="1" ref="G15:G84">E15*F15*$E$1</f>
        <v>5.843471999999999</v>
      </c>
      <c r="H15" s="4">
        <f aca="true" t="shared" si="2" ref="H15:H84">F15*E15*1.15</f>
        <v>292.17359999999996</v>
      </c>
      <c r="I15" s="4">
        <f aca="true" t="shared" si="3" ref="I15:I84">H15+G15</f>
        <v>298.017072</v>
      </c>
    </row>
    <row r="16" spans="1:12" ht="15">
      <c r="A16" s="20"/>
      <c r="B16" s="13"/>
      <c r="C16" s="13"/>
      <c r="D16" s="21"/>
      <c r="E16" s="21"/>
      <c r="F16" s="22"/>
      <c r="G16" s="15"/>
      <c r="H16" s="15"/>
      <c r="I16" s="15">
        <f>SUM(I14:I15)</f>
        <v>596.034144</v>
      </c>
      <c r="J16" s="13"/>
      <c r="K16" s="13"/>
      <c r="L16" s="23">
        <f>J16-I16</f>
        <v>-596.034144</v>
      </c>
    </row>
    <row r="17" spans="1:9" ht="15">
      <c r="A17" s="12" t="s">
        <v>99</v>
      </c>
      <c r="C17" s="3" t="s">
        <v>98</v>
      </c>
      <c r="E17" s="8">
        <v>1</v>
      </c>
      <c r="F17" s="9">
        <f>$F$4</f>
        <v>254.064</v>
      </c>
      <c r="G17" s="4">
        <f t="shared" si="1"/>
        <v>5.843471999999999</v>
      </c>
      <c r="H17" s="4">
        <f t="shared" si="2"/>
        <v>292.17359999999996</v>
      </c>
      <c r="I17" s="4">
        <f t="shared" si="3"/>
        <v>298.017072</v>
      </c>
    </row>
    <row r="18" spans="1:12" ht="15">
      <c r="A18" s="20"/>
      <c r="B18" s="13"/>
      <c r="C18" s="13"/>
      <c r="D18" s="21"/>
      <c r="E18" s="21"/>
      <c r="F18" s="22"/>
      <c r="G18" s="15"/>
      <c r="H18" s="15"/>
      <c r="I18" s="15">
        <f>SUM(I17:I17)</f>
        <v>298.017072</v>
      </c>
      <c r="J18" s="13"/>
      <c r="K18" s="13"/>
      <c r="L18" s="23">
        <f>J18-I18</f>
        <v>-298.017072</v>
      </c>
    </row>
    <row r="19" spans="1:9" ht="15">
      <c r="A19" s="12" t="s">
        <v>91</v>
      </c>
      <c r="C19" s="3" t="s">
        <v>21</v>
      </c>
      <c r="D19" s="8" t="s">
        <v>25</v>
      </c>
      <c r="E19" s="8">
        <v>3</v>
      </c>
      <c r="F19" s="9">
        <f>$F$5</f>
        <v>269.60799999999995</v>
      </c>
      <c r="G19" s="4">
        <f t="shared" si="1"/>
        <v>18.602951999999995</v>
      </c>
      <c r="H19" s="4">
        <f t="shared" si="2"/>
        <v>930.1475999999998</v>
      </c>
      <c r="I19" s="4">
        <f t="shared" si="3"/>
        <v>948.7505519999997</v>
      </c>
    </row>
    <row r="20" spans="1:12" ht="15">
      <c r="A20" s="20"/>
      <c r="B20" s="13"/>
      <c r="C20" s="13"/>
      <c r="D20" s="21"/>
      <c r="E20" s="21"/>
      <c r="F20" s="22"/>
      <c r="G20" s="15"/>
      <c r="H20" s="15"/>
      <c r="I20" s="15">
        <f>SUM(I19:I19)</f>
        <v>948.7505519999997</v>
      </c>
      <c r="J20" s="13"/>
      <c r="K20" s="13"/>
      <c r="L20" s="23">
        <f>J20-I20</f>
        <v>-948.7505519999997</v>
      </c>
    </row>
    <row r="21" spans="1:9" ht="15">
      <c r="A21" s="12" t="s">
        <v>95</v>
      </c>
      <c r="C21" s="3" t="s">
        <v>17</v>
      </c>
      <c r="D21" s="8">
        <v>1</v>
      </c>
      <c r="E21" s="8">
        <v>1</v>
      </c>
      <c r="F21" s="9">
        <f>$F$3</f>
        <v>221.904</v>
      </c>
      <c r="G21" s="4">
        <f t="shared" si="1"/>
        <v>5.103791999999999</v>
      </c>
      <c r="H21" s="4">
        <f t="shared" si="2"/>
        <v>255.18959999999998</v>
      </c>
      <c r="I21" s="4">
        <f t="shared" si="3"/>
        <v>260.293392</v>
      </c>
    </row>
    <row r="22" spans="1:12" ht="15">
      <c r="A22" s="20"/>
      <c r="B22" s="13"/>
      <c r="C22" s="13"/>
      <c r="D22" s="21"/>
      <c r="E22" s="21"/>
      <c r="F22" s="22"/>
      <c r="G22" s="15"/>
      <c r="H22" s="15"/>
      <c r="I22" s="15">
        <f>SUM(I21:I21)</f>
        <v>260.293392</v>
      </c>
      <c r="J22" s="13"/>
      <c r="K22" s="13"/>
      <c r="L22" s="23">
        <f>J22-I22</f>
        <v>-260.293392</v>
      </c>
    </row>
    <row r="23" spans="1:9" ht="15">
      <c r="A23" s="12" t="s">
        <v>96</v>
      </c>
      <c r="C23" s="3" t="s">
        <v>17</v>
      </c>
      <c r="D23" s="8">
        <v>3</v>
      </c>
      <c r="E23" s="8">
        <v>1</v>
      </c>
      <c r="F23" s="9">
        <f>$F$3</f>
        <v>221.904</v>
      </c>
      <c r="G23" s="4">
        <f t="shared" si="1"/>
        <v>5.103791999999999</v>
      </c>
      <c r="H23" s="4">
        <f t="shared" si="2"/>
        <v>255.18959999999998</v>
      </c>
      <c r="I23" s="4">
        <f t="shared" si="3"/>
        <v>260.293392</v>
      </c>
    </row>
    <row r="24" spans="1:9" ht="15">
      <c r="A24" s="12" t="s">
        <v>96</v>
      </c>
      <c r="C24" s="3" t="s">
        <v>38</v>
      </c>
      <c r="D24" s="8">
        <v>4</v>
      </c>
      <c r="E24" s="8">
        <v>1</v>
      </c>
      <c r="F24" s="9">
        <f>$F$4</f>
        <v>254.064</v>
      </c>
      <c r="G24" s="4">
        <f t="shared" si="1"/>
        <v>5.843471999999999</v>
      </c>
      <c r="H24" s="4">
        <f t="shared" si="2"/>
        <v>292.17359999999996</v>
      </c>
      <c r="I24" s="4">
        <f t="shared" si="3"/>
        <v>298.017072</v>
      </c>
    </row>
    <row r="25" spans="1:9" ht="15">
      <c r="A25" s="12" t="s">
        <v>96</v>
      </c>
      <c r="C25" s="3" t="s">
        <v>35</v>
      </c>
      <c r="D25" s="8">
        <v>3</v>
      </c>
      <c r="E25" s="8">
        <v>1</v>
      </c>
      <c r="F25" s="9">
        <f>$F$4</f>
        <v>254.064</v>
      </c>
      <c r="G25" s="4">
        <f t="shared" si="1"/>
        <v>5.843471999999999</v>
      </c>
      <c r="H25" s="4">
        <f t="shared" si="2"/>
        <v>292.17359999999996</v>
      </c>
      <c r="I25" s="4">
        <f t="shared" si="3"/>
        <v>298.017072</v>
      </c>
    </row>
    <row r="26" spans="1:12" ht="15">
      <c r="A26" s="20"/>
      <c r="B26" s="13"/>
      <c r="C26" s="13"/>
      <c r="D26" s="21"/>
      <c r="E26" s="21"/>
      <c r="F26" s="22"/>
      <c r="G26" s="15"/>
      <c r="H26" s="15"/>
      <c r="I26" s="15">
        <f>SUM(I23:I25)</f>
        <v>856.3275359999999</v>
      </c>
      <c r="J26" s="13"/>
      <c r="K26" s="13"/>
      <c r="L26" s="23">
        <f>J26-I26</f>
        <v>-856.3275359999999</v>
      </c>
    </row>
    <row r="27" spans="1:9" ht="15">
      <c r="A27" s="12" t="s">
        <v>79</v>
      </c>
      <c r="C27" s="3" t="s">
        <v>22</v>
      </c>
      <c r="D27" s="8">
        <v>5</v>
      </c>
      <c r="E27" s="8">
        <v>1</v>
      </c>
      <c r="F27" s="9">
        <f>$F$3</f>
        <v>221.904</v>
      </c>
      <c r="G27" s="4">
        <f t="shared" si="1"/>
        <v>5.103791999999999</v>
      </c>
      <c r="H27" s="4">
        <f t="shared" si="2"/>
        <v>255.18959999999998</v>
      </c>
      <c r="I27" s="4">
        <f t="shared" si="3"/>
        <v>260.293392</v>
      </c>
    </row>
    <row r="28" spans="1:12" ht="15">
      <c r="A28" s="20"/>
      <c r="B28" s="13"/>
      <c r="C28" s="13"/>
      <c r="D28" s="21"/>
      <c r="E28" s="21"/>
      <c r="F28" s="22"/>
      <c r="G28" s="15"/>
      <c r="H28" s="15"/>
      <c r="I28" s="15">
        <f>SUM(I27:I27)</f>
        <v>260.293392</v>
      </c>
      <c r="J28" s="13"/>
      <c r="K28" s="13"/>
      <c r="L28" s="23">
        <f>J28-I28</f>
        <v>-260.293392</v>
      </c>
    </row>
    <row r="29" spans="1:9" ht="15">
      <c r="A29" s="12" t="s">
        <v>94</v>
      </c>
      <c r="C29" s="3" t="s">
        <v>18</v>
      </c>
      <c r="D29" s="8" t="s">
        <v>25</v>
      </c>
      <c r="E29" s="8">
        <v>5</v>
      </c>
      <c r="F29" s="9">
        <f>$F$3</f>
        <v>221.904</v>
      </c>
      <c r="G29" s="4">
        <f t="shared" si="1"/>
        <v>25.51896</v>
      </c>
      <c r="H29" s="4">
        <f t="shared" si="2"/>
        <v>1275.9479999999999</v>
      </c>
      <c r="I29" s="4">
        <f t="shared" si="3"/>
        <v>1301.46696</v>
      </c>
    </row>
    <row r="30" spans="1:9" ht="15">
      <c r="A30" s="12" t="s">
        <v>94</v>
      </c>
      <c r="C30" s="3" t="s">
        <v>19</v>
      </c>
      <c r="D30" s="8">
        <v>2</v>
      </c>
      <c r="E30" s="8">
        <v>1</v>
      </c>
      <c r="F30" s="9">
        <f>$F$3</f>
        <v>221.904</v>
      </c>
      <c r="G30" s="4">
        <f t="shared" si="1"/>
        <v>5.103791999999999</v>
      </c>
      <c r="H30" s="4">
        <f t="shared" si="2"/>
        <v>255.18959999999998</v>
      </c>
      <c r="I30" s="4">
        <f t="shared" si="3"/>
        <v>260.293392</v>
      </c>
    </row>
    <row r="31" spans="1:9" ht="15">
      <c r="A31" s="12" t="s">
        <v>94</v>
      </c>
      <c r="C31" s="3" t="s">
        <v>19</v>
      </c>
      <c r="D31" s="8">
        <v>3</v>
      </c>
      <c r="E31" s="8">
        <v>1</v>
      </c>
      <c r="F31" s="9">
        <f>$F$3</f>
        <v>221.904</v>
      </c>
      <c r="G31" s="4">
        <f t="shared" si="1"/>
        <v>5.103791999999999</v>
      </c>
      <c r="H31" s="4">
        <f t="shared" si="2"/>
        <v>255.18959999999998</v>
      </c>
      <c r="I31" s="4">
        <f t="shared" si="3"/>
        <v>260.293392</v>
      </c>
    </row>
    <row r="32" spans="1:9" ht="15">
      <c r="A32" s="12" t="s">
        <v>94</v>
      </c>
      <c r="C32" s="3" t="s">
        <v>19</v>
      </c>
      <c r="D32" s="8">
        <v>4</v>
      </c>
      <c r="E32" s="8">
        <v>1</v>
      </c>
      <c r="F32" s="9">
        <f>$F$3</f>
        <v>221.904</v>
      </c>
      <c r="G32" s="4">
        <f t="shared" si="1"/>
        <v>5.103791999999999</v>
      </c>
      <c r="H32" s="4">
        <f t="shared" si="2"/>
        <v>255.18959999999998</v>
      </c>
      <c r="I32" s="4">
        <f t="shared" si="3"/>
        <v>260.293392</v>
      </c>
    </row>
    <row r="33" spans="1:9" ht="15">
      <c r="A33" s="12" t="s">
        <v>94</v>
      </c>
      <c r="C33" s="3" t="s">
        <v>97</v>
      </c>
      <c r="E33" s="8">
        <v>1</v>
      </c>
      <c r="F33" s="9">
        <f>$F$4</f>
        <v>254.064</v>
      </c>
      <c r="G33" s="4">
        <f t="shared" si="1"/>
        <v>5.843471999999999</v>
      </c>
      <c r="H33" s="4">
        <f t="shared" si="2"/>
        <v>292.17359999999996</v>
      </c>
      <c r="I33" s="4">
        <f t="shared" si="3"/>
        <v>298.017072</v>
      </c>
    </row>
    <row r="34" spans="1:12" ht="15">
      <c r="A34" s="20"/>
      <c r="B34" s="13"/>
      <c r="C34" s="13"/>
      <c r="D34" s="21"/>
      <c r="E34" s="21"/>
      <c r="F34" s="22"/>
      <c r="G34" s="15"/>
      <c r="H34" s="15"/>
      <c r="I34" s="15">
        <f>SUM(I29:I33)</f>
        <v>2380.364208</v>
      </c>
      <c r="J34" s="13"/>
      <c r="K34" s="13"/>
      <c r="L34" s="23">
        <f>J34-I34</f>
        <v>-2380.364208</v>
      </c>
    </row>
    <row r="35" spans="1:9" ht="15">
      <c r="A35" s="3" t="s">
        <v>74</v>
      </c>
      <c r="C35" s="3" t="s">
        <v>24</v>
      </c>
      <c r="D35" s="8">
        <v>5</v>
      </c>
      <c r="E35" s="8">
        <v>1</v>
      </c>
      <c r="F35" s="9">
        <f>$F$4</f>
        <v>254.064</v>
      </c>
      <c r="G35" s="4">
        <f t="shared" si="1"/>
        <v>5.843471999999999</v>
      </c>
      <c r="H35" s="4">
        <f t="shared" si="2"/>
        <v>292.17359999999996</v>
      </c>
      <c r="I35" s="4">
        <f t="shared" si="3"/>
        <v>298.017072</v>
      </c>
    </row>
    <row r="36" spans="1:12" ht="15">
      <c r="A36" s="20"/>
      <c r="B36" s="13"/>
      <c r="C36" s="13"/>
      <c r="D36" s="21"/>
      <c r="E36" s="21"/>
      <c r="F36" s="22"/>
      <c r="G36" s="15"/>
      <c r="H36" s="15"/>
      <c r="I36" s="15">
        <f>SUM(I35:I35)</f>
        <v>298.017072</v>
      </c>
      <c r="J36" s="13"/>
      <c r="K36" s="13"/>
      <c r="L36" s="23">
        <f>J36-I36</f>
        <v>-298.017072</v>
      </c>
    </row>
    <row r="37" spans="1:9" ht="15">
      <c r="A37" s="12" t="s">
        <v>78</v>
      </c>
      <c r="C37" s="3" t="s">
        <v>22</v>
      </c>
      <c r="D37" s="8">
        <v>1</v>
      </c>
      <c r="E37" s="8">
        <v>1</v>
      </c>
      <c r="F37" s="9">
        <f>$F$3</f>
        <v>221.904</v>
      </c>
      <c r="G37" s="4">
        <f t="shared" si="1"/>
        <v>5.103791999999999</v>
      </c>
      <c r="H37" s="4">
        <f t="shared" si="2"/>
        <v>255.18959999999998</v>
      </c>
      <c r="I37" s="4">
        <f t="shared" si="3"/>
        <v>260.293392</v>
      </c>
    </row>
    <row r="38" spans="1:9" ht="15">
      <c r="A38" s="12" t="s">
        <v>78</v>
      </c>
      <c r="C38" s="3" t="s">
        <v>97</v>
      </c>
      <c r="E38" s="8">
        <v>1</v>
      </c>
      <c r="F38" s="9">
        <f>$F$4</f>
        <v>254.064</v>
      </c>
      <c r="G38" s="4">
        <f t="shared" si="1"/>
        <v>5.843471999999999</v>
      </c>
      <c r="H38" s="4">
        <f t="shared" si="2"/>
        <v>292.17359999999996</v>
      </c>
      <c r="I38" s="4">
        <f t="shared" si="3"/>
        <v>298.017072</v>
      </c>
    </row>
    <row r="39" spans="1:9" ht="15">
      <c r="A39" s="12" t="s">
        <v>78</v>
      </c>
      <c r="C39" s="3" t="s">
        <v>24</v>
      </c>
      <c r="D39" s="8">
        <v>2</v>
      </c>
      <c r="E39" s="8">
        <v>1</v>
      </c>
      <c r="F39" s="9">
        <f>$F$4</f>
        <v>254.064</v>
      </c>
      <c r="G39" s="4">
        <f t="shared" si="1"/>
        <v>5.843471999999999</v>
      </c>
      <c r="H39" s="4">
        <f t="shared" si="2"/>
        <v>292.17359999999996</v>
      </c>
      <c r="I39" s="4">
        <f t="shared" si="3"/>
        <v>298.017072</v>
      </c>
    </row>
    <row r="40" spans="1:12" ht="15">
      <c r="A40" s="20"/>
      <c r="B40" s="13"/>
      <c r="C40" s="13"/>
      <c r="D40" s="21"/>
      <c r="E40" s="21"/>
      <c r="F40" s="22"/>
      <c r="G40" s="15"/>
      <c r="H40" s="15"/>
      <c r="I40" s="15">
        <f>SUM(I37:I39)</f>
        <v>856.3275359999999</v>
      </c>
      <c r="J40" s="13"/>
      <c r="K40" s="13"/>
      <c r="L40" s="23">
        <f>J40-I40</f>
        <v>-856.3275359999999</v>
      </c>
    </row>
    <row r="41" spans="1:9" ht="15">
      <c r="A41" s="12" t="s">
        <v>92</v>
      </c>
      <c r="C41" s="3" t="s">
        <v>22</v>
      </c>
      <c r="D41" s="8">
        <v>2</v>
      </c>
      <c r="E41" s="8">
        <v>1</v>
      </c>
      <c r="F41" s="9">
        <f>$F$3</f>
        <v>221.904</v>
      </c>
      <c r="G41" s="4">
        <f t="shared" si="1"/>
        <v>5.103791999999999</v>
      </c>
      <c r="H41" s="4">
        <f t="shared" si="2"/>
        <v>255.18959999999998</v>
      </c>
      <c r="I41" s="4">
        <f t="shared" si="3"/>
        <v>260.293392</v>
      </c>
    </row>
    <row r="42" spans="1:9" ht="15">
      <c r="A42" s="12" t="s">
        <v>92</v>
      </c>
      <c r="C42" s="3" t="s">
        <v>22</v>
      </c>
      <c r="D42" s="8">
        <v>4</v>
      </c>
      <c r="E42" s="8">
        <v>1</v>
      </c>
      <c r="F42" s="9">
        <f>$F$3</f>
        <v>221.904</v>
      </c>
      <c r="G42" s="4">
        <f t="shared" si="1"/>
        <v>5.103791999999999</v>
      </c>
      <c r="H42" s="4">
        <f t="shared" si="2"/>
        <v>255.18959999999998</v>
      </c>
      <c r="I42" s="4">
        <f t="shared" si="3"/>
        <v>260.293392</v>
      </c>
    </row>
    <row r="43" spans="1:12" ht="15">
      <c r="A43" s="20"/>
      <c r="B43" s="13"/>
      <c r="C43" s="13"/>
      <c r="D43" s="21"/>
      <c r="E43" s="21"/>
      <c r="F43" s="22"/>
      <c r="G43" s="15"/>
      <c r="H43" s="15"/>
      <c r="I43" s="15">
        <f>SUM(I41:I42)</f>
        <v>520.586784</v>
      </c>
      <c r="J43" s="13"/>
      <c r="K43" s="13"/>
      <c r="L43" s="23">
        <f>J43-I43</f>
        <v>-520.586784</v>
      </c>
    </row>
    <row r="44" spans="1:9" ht="15">
      <c r="A44" s="3" t="s">
        <v>72</v>
      </c>
      <c r="C44" s="3" t="s">
        <v>18</v>
      </c>
      <c r="D44" s="8">
        <v>3</v>
      </c>
      <c r="E44" s="8">
        <v>1</v>
      </c>
      <c r="F44" s="9">
        <f>$F$4</f>
        <v>254.064</v>
      </c>
      <c r="G44" s="4">
        <f t="shared" si="1"/>
        <v>5.843471999999999</v>
      </c>
      <c r="H44" s="4">
        <f t="shared" si="2"/>
        <v>292.17359999999996</v>
      </c>
      <c r="I44" s="4">
        <f t="shared" si="3"/>
        <v>298.017072</v>
      </c>
    </row>
    <row r="45" spans="1:12" ht="15">
      <c r="A45" s="20"/>
      <c r="B45" s="13"/>
      <c r="C45" s="13"/>
      <c r="D45" s="21"/>
      <c r="E45" s="21"/>
      <c r="F45" s="22"/>
      <c r="G45" s="15"/>
      <c r="H45" s="15"/>
      <c r="I45" s="15">
        <f>SUM(I44:I44)</f>
        <v>298.017072</v>
      </c>
      <c r="J45" s="13"/>
      <c r="K45" s="13"/>
      <c r="L45" s="23">
        <f>J45-I45</f>
        <v>-298.017072</v>
      </c>
    </row>
    <row r="46" spans="1:9" ht="15">
      <c r="A46" s="12" t="s">
        <v>89</v>
      </c>
      <c r="C46" s="3" t="s">
        <v>34</v>
      </c>
      <c r="D46" s="8">
        <v>1</v>
      </c>
      <c r="E46" s="8">
        <v>1</v>
      </c>
      <c r="F46" s="9">
        <f>$F$3</f>
        <v>221.904</v>
      </c>
      <c r="G46" s="4">
        <f t="shared" si="1"/>
        <v>5.103791999999999</v>
      </c>
      <c r="H46" s="4">
        <f t="shared" si="2"/>
        <v>255.18959999999998</v>
      </c>
      <c r="I46" s="4">
        <f t="shared" si="3"/>
        <v>260.293392</v>
      </c>
    </row>
    <row r="47" spans="1:9" ht="15">
      <c r="A47" s="12" t="s">
        <v>89</v>
      </c>
      <c r="C47" s="3" t="s">
        <v>24</v>
      </c>
      <c r="D47" s="8">
        <v>4</v>
      </c>
      <c r="E47" s="8">
        <v>1</v>
      </c>
      <c r="F47" s="9">
        <f>$F$4</f>
        <v>254.064</v>
      </c>
      <c r="G47" s="4">
        <f t="shared" si="1"/>
        <v>5.843471999999999</v>
      </c>
      <c r="H47" s="4">
        <f t="shared" si="2"/>
        <v>292.17359999999996</v>
      </c>
      <c r="I47" s="4">
        <f t="shared" si="3"/>
        <v>298.017072</v>
      </c>
    </row>
    <row r="48" spans="1:9" ht="15">
      <c r="A48" s="3" t="s">
        <v>89</v>
      </c>
      <c r="C48" s="3" t="s">
        <v>17</v>
      </c>
      <c r="D48" s="8">
        <v>5</v>
      </c>
      <c r="E48" s="8">
        <v>1</v>
      </c>
      <c r="F48" s="9">
        <f>$F$3</f>
        <v>221.904</v>
      </c>
      <c r="G48" s="4">
        <f t="shared" si="1"/>
        <v>5.103791999999999</v>
      </c>
      <c r="H48" s="4">
        <f t="shared" si="2"/>
        <v>255.18959999999998</v>
      </c>
      <c r="I48" s="4">
        <f t="shared" si="3"/>
        <v>260.293392</v>
      </c>
    </row>
    <row r="49" spans="1:9" ht="15">
      <c r="A49" s="3" t="s">
        <v>89</v>
      </c>
      <c r="C49" s="3" t="s">
        <v>38</v>
      </c>
      <c r="D49" s="8">
        <v>5</v>
      </c>
      <c r="E49" s="8">
        <v>1</v>
      </c>
      <c r="F49" s="9">
        <f>$F$4</f>
        <v>254.064</v>
      </c>
      <c r="G49" s="4">
        <f t="shared" si="1"/>
        <v>5.843471999999999</v>
      </c>
      <c r="H49" s="4">
        <f t="shared" si="2"/>
        <v>292.17359999999996</v>
      </c>
      <c r="I49" s="4">
        <f t="shared" si="3"/>
        <v>298.017072</v>
      </c>
    </row>
    <row r="50" spans="1:9" ht="15">
      <c r="A50" s="3" t="s">
        <v>89</v>
      </c>
      <c r="C50" s="3" t="s">
        <v>23</v>
      </c>
      <c r="D50" s="8">
        <v>3</v>
      </c>
      <c r="E50" s="8">
        <v>1</v>
      </c>
      <c r="F50" s="9">
        <f>$F$4</f>
        <v>254.064</v>
      </c>
      <c r="G50" s="4">
        <f t="shared" si="1"/>
        <v>5.843471999999999</v>
      </c>
      <c r="H50" s="4">
        <f t="shared" si="2"/>
        <v>292.17359999999996</v>
      </c>
      <c r="I50" s="4">
        <f t="shared" si="3"/>
        <v>298.017072</v>
      </c>
    </row>
    <row r="51" spans="1:9" ht="15">
      <c r="A51" s="3" t="s">
        <v>89</v>
      </c>
      <c r="C51" s="3" t="s">
        <v>23</v>
      </c>
      <c r="D51" s="8">
        <v>5</v>
      </c>
      <c r="E51" s="8">
        <v>1</v>
      </c>
      <c r="F51" s="9">
        <f>$F$4</f>
        <v>254.064</v>
      </c>
      <c r="G51" s="4">
        <f t="shared" si="1"/>
        <v>5.843471999999999</v>
      </c>
      <c r="H51" s="4">
        <f t="shared" si="2"/>
        <v>292.17359999999996</v>
      </c>
      <c r="I51" s="4">
        <f t="shared" si="3"/>
        <v>298.017072</v>
      </c>
    </row>
    <row r="52" spans="1:9" ht="15">
      <c r="A52" s="3" t="s">
        <v>89</v>
      </c>
      <c r="C52" s="3" t="s">
        <v>19</v>
      </c>
      <c r="D52" s="8">
        <v>1</v>
      </c>
      <c r="E52" s="8">
        <v>1</v>
      </c>
      <c r="F52" s="9">
        <f>$F$3</f>
        <v>221.904</v>
      </c>
      <c r="G52" s="4">
        <f t="shared" si="1"/>
        <v>5.103791999999999</v>
      </c>
      <c r="H52" s="4">
        <f t="shared" si="2"/>
        <v>255.18959999999998</v>
      </c>
      <c r="I52" s="4">
        <f t="shared" si="3"/>
        <v>260.293392</v>
      </c>
    </row>
    <row r="53" spans="1:9" ht="15">
      <c r="A53" s="3" t="s">
        <v>89</v>
      </c>
      <c r="C53" s="3" t="s">
        <v>36</v>
      </c>
      <c r="E53" s="8">
        <v>1</v>
      </c>
      <c r="F53" s="9">
        <f>$F$4</f>
        <v>254.064</v>
      </c>
      <c r="G53" s="4">
        <f t="shared" si="1"/>
        <v>5.843471999999999</v>
      </c>
      <c r="H53" s="4">
        <f t="shared" si="2"/>
        <v>292.17359999999996</v>
      </c>
      <c r="I53" s="4">
        <f t="shared" si="3"/>
        <v>298.017072</v>
      </c>
    </row>
    <row r="54" spans="1:9" ht="15">
      <c r="A54" s="3" t="s">
        <v>89</v>
      </c>
      <c r="C54" s="3" t="s">
        <v>97</v>
      </c>
      <c r="E54" s="8">
        <v>1</v>
      </c>
      <c r="F54" s="9">
        <f>$F$4</f>
        <v>254.064</v>
      </c>
      <c r="G54" s="4">
        <f t="shared" si="1"/>
        <v>5.843471999999999</v>
      </c>
      <c r="H54" s="4">
        <f t="shared" si="2"/>
        <v>292.17359999999996</v>
      </c>
      <c r="I54" s="4">
        <f t="shared" si="3"/>
        <v>298.017072</v>
      </c>
    </row>
    <row r="55" spans="1:12" ht="15">
      <c r="A55" s="20"/>
      <c r="B55" s="13"/>
      <c r="C55" s="13"/>
      <c r="D55" s="21"/>
      <c r="E55" s="21"/>
      <c r="F55" s="22"/>
      <c r="G55" s="15"/>
      <c r="H55" s="15"/>
      <c r="I55" s="15">
        <f>SUM(I46:I54)</f>
        <v>2568.9826080000003</v>
      </c>
      <c r="J55" s="13"/>
      <c r="K55" s="13"/>
      <c r="L55" s="23">
        <f>J55-I55</f>
        <v>-2568.9826080000003</v>
      </c>
    </row>
    <row r="56" spans="1:9" ht="15">
      <c r="A56" s="3" t="s">
        <v>71</v>
      </c>
      <c r="C56" s="3" t="s">
        <v>87</v>
      </c>
      <c r="D56" s="8">
        <v>1</v>
      </c>
      <c r="E56" s="8">
        <v>1</v>
      </c>
      <c r="F56" s="9">
        <f>$F$9</f>
        <v>159.19199999999998</v>
      </c>
      <c r="G56" s="4">
        <f t="shared" si="1"/>
        <v>3.6614159999999996</v>
      </c>
      <c r="H56" s="4">
        <f t="shared" si="2"/>
        <v>183.07079999999996</v>
      </c>
      <c r="I56" s="4">
        <f t="shared" si="3"/>
        <v>186.73221599999997</v>
      </c>
    </row>
    <row r="57" spans="1:9" ht="15">
      <c r="A57" s="3" t="s">
        <v>71</v>
      </c>
      <c r="C57" s="3" t="s">
        <v>87</v>
      </c>
      <c r="D57" s="8">
        <v>2</v>
      </c>
      <c r="E57" s="8">
        <v>1</v>
      </c>
      <c r="F57" s="9">
        <f>$F$10</f>
        <v>173.49</v>
      </c>
      <c r="G57" s="4">
        <f t="shared" si="1"/>
        <v>3.99027</v>
      </c>
      <c r="H57" s="4">
        <f t="shared" si="2"/>
        <v>199.5135</v>
      </c>
      <c r="I57" s="4">
        <f t="shared" si="3"/>
        <v>203.50377</v>
      </c>
    </row>
    <row r="58" spans="1:9" ht="15">
      <c r="A58" s="3" t="s">
        <v>71</v>
      </c>
      <c r="C58" s="3" t="s">
        <v>87</v>
      </c>
      <c r="D58" s="8">
        <v>3</v>
      </c>
      <c r="E58" s="8">
        <v>1</v>
      </c>
      <c r="F58" s="9">
        <f>$F$10</f>
        <v>173.49</v>
      </c>
      <c r="G58" s="4">
        <f t="shared" si="1"/>
        <v>3.99027</v>
      </c>
      <c r="H58" s="4">
        <f t="shared" si="2"/>
        <v>199.5135</v>
      </c>
      <c r="I58" s="4">
        <f t="shared" si="3"/>
        <v>203.50377</v>
      </c>
    </row>
    <row r="59" spans="1:9" ht="15">
      <c r="A59" s="3" t="s">
        <v>71</v>
      </c>
      <c r="C59" s="3" t="s">
        <v>17</v>
      </c>
      <c r="D59" s="8" t="s">
        <v>25</v>
      </c>
      <c r="E59" s="8">
        <v>5</v>
      </c>
      <c r="F59" s="9">
        <f>$F$3</f>
        <v>221.904</v>
      </c>
      <c r="G59" s="4">
        <f t="shared" si="1"/>
        <v>25.51896</v>
      </c>
      <c r="H59" s="4">
        <f t="shared" si="2"/>
        <v>1275.9479999999999</v>
      </c>
      <c r="I59" s="4">
        <f t="shared" si="3"/>
        <v>1301.46696</v>
      </c>
    </row>
    <row r="60" spans="1:9" ht="15">
      <c r="A60" s="3" t="s">
        <v>71</v>
      </c>
      <c r="C60" s="3" t="s">
        <v>100</v>
      </c>
      <c r="E60" s="8">
        <v>1</v>
      </c>
      <c r="F60" s="9">
        <f>$F$4</f>
        <v>254.064</v>
      </c>
      <c r="G60" s="4">
        <f t="shared" si="1"/>
        <v>5.843471999999999</v>
      </c>
      <c r="H60" s="4">
        <f t="shared" si="2"/>
        <v>292.17359999999996</v>
      </c>
      <c r="I60" s="4">
        <f t="shared" si="3"/>
        <v>298.017072</v>
      </c>
    </row>
    <row r="61" spans="1:12" ht="15">
      <c r="A61" s="20"/>
      <c r="B61" s="13"/>
      <c r="C61" s="13"/>
      <c r="D61" s="21"/>
      <c r="E61" s="21"/>
      <c r="F61" s="22"/>
      <c r="G61" s="15"/>
      <c r="H61" s="15"/>
      <c r="I61" s="15">
        <f>SUM(I56:I60)</f>
        <v>2193.223788</v>
      </c>
      <c r="J61" s="13"/>
      <c r="K61" s="13"/>
      <c r="L61" s="23">
        <f>J61-I61</f>
        <v>-2193.223788</v>
      </c>
    </row>
    <row r="62" spans="1:9" ht="15">
      <c r="A62" s="12" t="s">
        <v>84</v>
      </c>
      <c r="C62" s="3" t="s">
        <v>85</v>
      </c>
      <c r="D62" s="8">
        <v>5</v>
      </c>
      <c r="E62" s="8">
        <v>1</v>
      </c>
      <c r="F62" s="9">
        <f>$F$8</f>
        <v>403.03</v>
      </c>
      <c r="G62" s="4">
        <f t="shared" si="1"/>
        <v>9.269689999999999</v>
      </c>
      <c r="H62" s="4">
        <f t="shared" si="2"/>
        <v>463.4844999999999</v>
      </c>
      <c r="I62" s="4">
        <f t="shared" si="3"/>
        <v>472.75418999999994</v>
      </c>
    </row>
    <row r="63" spans="1:12" ht="15">
      <c r="A63" s="20"/>
      <c r="B63" s="13"/>
      <c r="C63" s="13"/>
      <c r="D63" s="21"/>
      <c r="E63" s="21"/>
      <c r="F63" s="22"/>
      <c r="G63" s="15"/>
      <c r="H63" s="15"/>
      <c r="I63" s="15">
        <f>SUM(I62:I62)</f>
        <v>472.75418999999994</v>
      </c>
      <c r="J63" s="13"/>
      <c r="K63" s="13"/>
      <c r="L63" s="23">
        <f>J63-I63</f>
        <v>-472.75418999999994</v>
      </c>
    </row>
    <row r="64" spans="1:9" ht="15">
      <c r="A64" s="3" t="s">
        <v>90</v>
      </c>
      <c r="C64" s="3" t="s">
        <v>34</v>
      </c>
      <c r="D64" s="8">
        <v>2</v>
      </c>
      <c r="E64" s="8">
        <v>1</v>
      </c>
      <c r="F64" s="9">
        <f>$F$3</f>
        <v>221.904</v>
      </c>
      <c r="G64" s="4">
        <f t="shared" si="1"/>
        <v>5.103791999999999</v>
      </c>
      <c r="H64" s="4">
        <f t="shared" si="2"/>
        <v>255.18959999999998</v>
      </c>
      <c r="I64" s="4">
        <f t="shared" si="3"/>
        <v>260.293392</v>
      </c>
    </row>
    <row r="65" spans="1:9" ht="15">
      <c r="A65" s="3" t="s">
        <v>90</v>
      </c>
      <c r="C65" s="3" t="s">
        <v>34</v>
      </c>
      <c r="D65" s="8">
        <v>3</v>
      </c>
      <c r="E65" s="8">
        <v>1</v>
      </c>
      <c r="F65" s="9">
        <f>$F$3</f>
        <v>221.904</v>
      </c>
      <c r="G65" s="4">
        <f t="shared" si="1"/>
        <v>5.103791999999999</v>
      </c>
      <c r="H65" s="4">
        <f t="shared" si="2"/>
        <v>255.18959999999998</v>
      </c>
      <c r="I65" s="4">
        <f t="shared" si="3"/>
        <v>260.293392</v>
      </c>
    </row>
    <row r="66" spans="1:9" ht="15">
      <c r="A66" s="3" t="s">
        <v>90</v>
      </c>
      <c r="C66" s="3" t="s">
        <v>34</v>
      </c>
      <c r="D66" s="8">
        <v>5</v>
      </c>
      <c r="E66" s="8">
        <v>1</v>
      </c>
      <c r="F66" s="9">
        <f>$F$3</f>
        <v>221.904</v>
      </c>
      <c r="G66" s="4">
        <f t="shared" si="1"/>
        <v>5.103791999999999</v>
      </c>
      <c r="H66" s="4">
        <f t="shared" si="2"/>
        <v>255.18959999999998</v>
      </c>
      <c r="I66" s="4">
        <f t="shared" si="3"/>
        <v>260.293392</v>
      </c>
    </row>
    <row r="67" spans="1:9" ht="15">
      <c r="A67" s="3" t="s">
        <v>90</v>
      </c>
      <c r="C67" s="3" t="s">
        <v>34</v>
      </c>
      <c r="D67" s="8">
        <v>1</v>
      </c>
      <c r="E67" s="8">
        <v>1</v>
      </c>
      <c r="F67" s="9">
        <f>$F$4</f>
        <v>254.064</v>
      </c>
      <c r="G67" s="4">
        <f t="shared" si="1"/>
        <v>5.843471999999999</v>
      </c>
      <c r="H67" s="4">
        <f t="shared" si="2"/>
        <v>292.17359999999996</v>
      </c>
      <c r="I67" s="4">
        <f t="shared" si="3"/>
        <v>298.017072</v>
      </c>
    </row>
    <row r="68" spans="1:9" ht="15">
      <c r="A68" s="3" t="s">
        <v>90</v>
      </c>
      <c r="C68" s="3" t="s">
        <v>17</v>
      </c>
      <c r="D68" s="8">
        <v>2</v>
      </c>
      <c r="E68" s="8">
        <v>1</v>
      </c>
      <c r="F68" s="9">
        <f>$F$3</f>
        <v>221.904</v>
      </c>
      <c r="G68" s="4">
        <f t="shared" si="1"/>
        <v>5.103791999999999</v>
      </c>
      <c r="H68" s="4">
        <f t="shared" si="2"/>
        <v>255.18959999999998</v>
      </c>
      <c r="I68" s="4">
        <f t="shared" si="3"/>
        <v>260.293392</v>
      </c>
    </row>
    <row r="69" spans="1:9" ht="15">
      <c r="A69" s="3" t="s">
        <v>90</v>
      </c>
      <c r="C69" s="3" t="s">
        <v>17</v>
      </c>
      <c r="D69" s="8">
        <v>1</v>
      </c>
      <c r="E69" s="8">
        <v>1</v>
      </c>
      <c r="F69" s="9">
        <f>$F$4</f>
        <v>254.064</v>
      </c>
      <c r="G69" s="4">
        <f t="shared" si="1"/>
        <v>5.843471999999999</v>
      </c>
      <c r="H69" s="4">
        <f t="shared" si="2"/>
        <v>292.17359999999996</v>
      </c>
      <c r="I69" s="4">
        <f t="shared" si="3"/>
        <v>298.017072</v>
      </c>
    </row>
    <row r="70" spans="1:9" ht="15">
      <c r="A70" s="3" t="s">
        <v>90</v>
      </c>
      <c r="C70" s="3" t="s">
        <v>17</v>
      </c>
      <c r="D70" s="8">
        <v>3</v>
      </c>
      <c r="E70" s="8">
        <v>1</v>
      </c>
      <c r="F70" s="9">
        <f>$F$4</f>
        <v>254.064</v>
      </c>
      <c r="G70" s="4">
        <f t="shared" si="1"/>
        <v>5.843471999999999</v>
      </c>
      <c r="H70" s="4">
        <f t="shared" si="2"/>
        <v>292.17359999999996</v>
      </c>
      <c r="I70" s="4">
        <f t="shared" si="3"/>
        <v>298.017072</v>
      </c>
    </row>
    <row r="71" spans="1:12" ht="15">
      <c r="A71" s="20"/>
      <c r="B71" s="13"/>
      <c r="C71" s="13"/>
      <c r="D71" s="21"/>
      <c r="E71" s="21"/>
      <c r="F71" s="22"/>
      <c r="G71" s="15"/>
      <c r="H71" s="15"/>
      <c r="I71" s="15">
        <f>SUM(I64:I70)</f>
        <v>1935.224784</v>
      </c>
      <c r="J71" s="13"/>
      <c r="K71" s="13"/>
      <c r="L71" s="23">
        <f>J71-I71</f>
        <v>-1935.224784</v>
      </c>
    </row>
    <row r="72" spans="1:9" ht="15">
      <c r="A72" s="3" t="s">
        <v>86</v>
      </c>
      <c r="C72" s="3" t="s">
        <v>87</v>
      </c>
      <c r="D72" s="8">
        <v>5</v>
      </c>
      <c r="E72" s="8">
        <v>1</v>
      </c>
      <c r="F72" s="9">
        <f>$F$9</f>
        <v>159.19199999999998</v>
      </c>
      <c r="G72" s="4">
        <f t="shared" si="1"/>
        <v>3.6614159999999996</v>
      </c>
      <c r="H72" s="4">
        <f t="shared" si="2"/>
        <v>183.07079999999996</v>
      </c>
      <c r="I72" s="4">
        <f t="shared" si="3"/>
        <v>186.73221599999997</v>
      </c>
    </row>
    <row r="73" spans="1:9" ht="15">
      <c r="A73" s="3" t="s">
        <v>86</v>
      </c>
      <c r="C73" s="3" t="s">
        <v>87</v>
      </c>
      <c r="D73" s="8">
        <v>2</v>
      </c>
      <c r="E73" s="8">
        <v>1</v>
      </c>
      <c r="F73" s="9">
        <f>$F$10</f>
        <v>173.49</v>
      </c>
      <c r="G73" s="4">
        <f t="shared" si="1"/>
        <v>3.99027</v>
      </c>
      <c r="H73" s="4">
        <f t="shared" si="2"/>
        <v>199.5135</v>
      </c>
      <c r="I73" s="4">
        <f t="shared" si="3"/>
        <v>203.50377</v>
      </c>
    </row>
    <row r="74" spans="1:12" ht="15">
      <c r="A74" s="20"/>
      <c r="B74" s="13"/>
      <c r="C74" s="13"/>
      <c r="D74" s="21"/>
      <c r="E74" s="21"/>
      <c r="F74" s="22"/>
      <c r="G74" s="15"/>
      <c r="H74" s="15"/>
      <c r="I74" s="15">
        <f>SUM(I72:I73)</f>
        <v>390.23598599999997</v>
      </c>
      <c r="J74" s="13"/>
      <c r="K74" s="13"/>
      <c r="L74" s="23">
        <f>J74-I74</f>
        <v>-390.23598599999997</v>
      </c>
    </row>
    <row r="75" spans="1:9" ht="15">
      <c r="A75" s="3" t="s">
        <v>76</v>
      </c>
      <c r="C75" s="3" t="s">
        <v>87</v>
      </c>
      <c r="D75" s="8">
        <v>4</v>
      </c>
      <c r="E75" s="8">
        <v>1</v>
      </c>
      <c r="F75" s="9">
        <f>$F$9</f>
        <v>159.19199999999998</v>
      </c>
      <c r="G75" s="4">
        <f t="shared" si="1"/>
        <v>3.6614159999999996</v>
      </c>
      <c r="H75" s="4">
        <f t="shared" si="2"/>
        <v>183.07079999999996</v>
      </c>
      <c r="I75" s="4">
        <f t="shared" si="3"/>
        <v>186.73221599999997</v>
      </c>
    </row>
    <row r="76" spans="1:9" ht="15">
      <c r="A76" s="3" t="s">
        <v>76</v>
      </c>
      <c r="C76" s="3" t="s">
        <v>34</v>
      </c>
      <c r="D76" s="8">
        <v>4</v>
      </c>
      <c r="E76" s="8">
        <v>1</v>
      </c>
      <c r="F76" s="9">
        <f>$F$3</f>
        <v>221.904</v>
      </c>
      <c r="G76" s="4">
        <f t="shared" si="1"/>
        <v>5.103791999999999</v>
      </c>
      <c r="H76" s="4">
        <f t="shared" si="2"/>
        <v>255.18959999999998</v>
      </c>
      <c r="I76" s="4">
        <f t="shared" si="3"/>
        <v>260.293392</v>
      </c>
    </row>
    <row r="77" spans="1:9" ht="15">
      <c r="A77" s="3" t="s">
        <v>76</v>
      </c>
      <c r="C77" s="3" t="s">
        <v>17</v>
      </c>
      <c r="D77" s="8">
        <v>4</v>
      </c>
      <c r="E77" s="8">
        <v>1</v>
      </c>
      <c r="F77" s="9">
        <f>$F$3</f>
        <v>221.904</v>
      </c>
      <c r="G77" s="4">
        <f t="shared" si="1"/>
        <v>5.103791999999999</v>
      </c>
      <c r="H77" s="4">
        <f t="shared" si="2"/>
        <v>255.18959999999998</v>
      </c>
      <c r="I77" s="4">
        <f t="shared" si="3"/>
        <v>260.293392</v>
      </c>
    </row>
    <row r="78" spans="1:9" ht="15">
      <c r="A78" s="3" t="s">
        <v>76</v>
      </c>
      <c r="C78" s="3" t="s">
        <v>37</v>
      </c>
      <c r="E78" s="8">
        <v>1</v>
      </c>
      <c r="F78" s="9">
        <f>$F$4</f>
        <v>254.064</v>
      </c>
      <c r="G78" s="4">
        <f t="shared" si="1"/>
        <v>5.843471999999999</v>
      </c>
      <c r="H78" s="4">
        <f t="shared" si="2"/>
        <v>292.17359999999996</v>
      </c>
      <c r="I78" s="4">
        <f t="shared" si="3"/>
        <v>298.017072</v>
      </c>
    </row>
    <row r="79" spans="1:9" ht="15">
      <c r="A79" s="3" t="s">
        <v>76</v>
      </c>
      <c r="C79" s="3" t="s">
        <v>39</v>
      </c>
      <c r="E79" s="8">
        <v>1</v>
      </c>
      <c r="F79" s="9">
        <f>$F$4</f>
        <v>254.064</v>
      </c>
      <c r="G79" s="4">
        <f t="shared" si="1"/>
        <v>5.843471999999999</v>
      </c>
      <c r="H79" s="4">
        <f t="shared" si="2"/>
        <v>292.17359999999996</v>
      </c>
      <c r="I79" s="4">
        <f t="shared" si="3"/>
        <v>298.017072</v>
      </c>
    </row>
    <row r="80" spans="1:12" ht="15">
      <c r="A80" s="20"/>
      <c r="B80" s="13"/>
      <c r="C80" s="13"/>
      <c r="D80" s="21"/>
      <c r="E80" s="21"/>
      <c r="F80" s="22"/>
      <c r="G80" s="15"/>
      <c r="H80" s="15"/>
      <c r="I80" s="15">
        <f>SUM(I75:I79)</f>
        <v>1303.353144</v>
      </c>
      <c r="J80" s="13"/>
      <c r="K80" s="13"/>
      <c r="L80" s="23">
        <f>J80-I80</f>
        <v>-1303.353144</v>
      </c>
    </row>
    <row r="81" spans="1:9" ht="15">
      <c r="A81" s="12" t="s">
        <v>93</v>
      </c>
      <c r="C81" s="3" t="s">
        <v>22</v>
      </c>
      <c r="D81" s="8">
        <v>3</v>
      </c>
      <c r="E81" s="8">
        <v>1</v>
      </c>
      <c r="F81" s="9">
        <f>$F$3</f>
        <v>221.904</v>
      </c>
      <c r="G81" s="4">
        <f t="shared" si="1"/>
        <v>5.103791999999999</v>
      </c>
      <c r="H81" s="4">
        <f t="shared" si="2"/>
        <v>255.18959999999998</v>
      </c>
      <c r="I81" s="4">
        <f t="shared" si="3"/>
        <v>260.293392</v>
      </c>
    </row>
    <row r="82" spans="1:12" ht="15">
      <c r="A82" s="20"/>
      <c r="B82" s="13"/>
      <c r="C82" s="13"/>
      <c r="D82" s="21"/>
      <c r="E82" s="21"/>
      <c r="F82" s="22"/>
      <c r="G82" s="15"/>
      <c r="H82" s="15"/>
      <c r="I82" s="15">
        <f>SUM(I81:I81)</f>
        <v>260.293392</v>
      </c>
      <c r="J82" s="13"/>
      <c r="K82" s="13"/>
      <c r="L82" s="23">
        <f>J82-I82</f>
        <v>-260.293392</v>
      </c>
    </row>
    <row r="83" spans="1:9" ht="15">
      <c r="A83" s="3" t="s">
        <v>81</v>
      </c>
      <c r="C83" s="3" t="s">
        <v>87</v>
      </c>
      <c r="D83" s="8">
        <v>2</v>
      </c>
      <c r="E83" s="8">
        <v>1</v>
      </c>
      <c r="F83" s="9">
        <f>$F$9</f>
        <v>159.19199999999998</v>
      </c>
      <c r="G83" s="4">
        <f t="shared" si="1"/>
        <v>3.6614159999999996</v>
      </c>
      <c r="H83" s="4">
        <f t="shared" si="2"/>
        <v>183.07079999999996</v>
      </c>
      <c r="I83" s="4">
        <f t="shared" si="3"/>
        <v>186.73221599999997</v>
      </c>
    </row>
    <row r="84" spans="1:9" ht="15">
      <c r="A84" s="3" t="s">
        <v>81</v>
      </c>
      <c r="C84" s="3" t="s">
        <v>87</v>
      </c>
      <c r="D84" s="8">
        <v>3</v>
      </c>
      <c r="E84" s="8">
        <v>1</v>
      </c>
      <c r="F84" s="9">
        <f>$F$9</f>
        <v>159.19199999999998</v>
      </c>
      <c r="G84" s="4">
        <f t="shared" si="1"/>
        <v>3.6614159999999996</v>
      </c>
      <c r="H84" s="4">
        <f t="shared" si="2"/>
        <v>183.07079999999996</v>
      </c>
      <c r="I84" s="4">
        <f t="shared" si="3"/>
        <v>186.73221599999997</v>
      </c>
    </row>
    <row r="85" spans="1:12" ht="15">
      <c r="A85" s="20"/>
      <c r="B85" s="13"/>
      <c r="C85" s="13"/>
      <c r="D85" s="21"/>
      <c r="E85" s="21"/>
      <c r="F85" s="22"/>
      <c r="G85" s="15"/>
      <c r="H85" s="15"/>
      <c r="I85" s="15">
        <f>SUM(I83:I84)</f>
        <v>373.46443199999993</v>
      </c>
      <c r="J85" s="13"/>
      <c r="K85" s="13"/>
      <c r="L85" s="23">
        <f>J85-I85</f>
        <v>-373.46443199999993</v>
      </c>
    </row>
    <row r="86" spans="7:8" ht="15">
      <c r="G86" s="10"/>
      <c r="H86" s="10"/>
    </row>
  </sheetData>
  <sheetProtection/>
  <autoFilter ref="A13:L14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21.421875" style="3" customWidth="1"/>
    <col min="2" max="2" width="1.421875" style="0" customWidth="1"/>
    <col min="3" max="3" width="29.28125" style="0" customWidth="1"/>
    <col min="4" max="4" width="3.140625" style="7" customWidth="1"/>
    <col min="5" max="5" width="5.00390625" style="0" customWidth="1"/>
    <col min="6" max="6" width="4.00390625" style="0" customWidth="1"/>
    <col min="7" max="7" width="6.8515625" style="30" customWidth="1"/>
    <col min="8" max="8" width="5.7109375" style="0" customWidth="1"/>
    <col min="9" max="9" width="5.28125" style="0" customWidth="1"/>
    <col min="10" max="10" width="21.28125" style="0" customWidth="1"/>
    <col min="11" max="11" width="5.7109375" style="0" customWidth="1"/>
    <col min="12" max="13" width="9.140625" style="0" customWidth="1"/>
  </cols>
  <sheetData>
    <row r="1" spans="2:12" ht="15">
      <c r="B1" s="1"/>
      <c r="C1" s="1" t="s">
        <v>26</v>
      </c>
      <c r="D1" s="2"/>
      <c r="E1" s="1">
        <v>0.066</v>
      </c>
      <c r="F1" s="1"/>
      <c r="J1" s="1"/>
      <c r="K1" s="1"/>
      <c r="L1" s="16"/>
    </row>
    <row r="3" spans="1:11" ht="15">
      <c r="A3" s="13" t="s">
        <v>10</v>
      </c>
      <c r="B3" s="6" t="s">
        <v>27</v>
      </c>
      <c r="C3" s="6" t="s">
        <v>12</v>
      </c>
      <c r="D3" s="14" t="s">
        <v>14</v>
      </c>
      <c r="E3" s="6"/>
      <c r="F3" s="6" t="s">
        <v>28</v>
      </c>
      <c r="G3" s="34" t="s">
        <v>29</v>
      </c>
      <c r="H3" s="6" t="s">
        <v>30</v>
      </c>
      <c r="I3" s="6" t="s">
        <v>16</v>
      </c>
      <c r="J3" s="6" t="s">
        <v>20</v>
      </c>
      <c r="K3" s="6" t="s">
        <v>31</v>
      </c>
    </row>
    <row r="4" spans="1:8" ht="15">
      <c r="A4" s="28" t="s">
        <v>79</v>
      </c>
      <c r="C4" t="s">
        <v>59</v>
      </c>
      <c r="D4" s="25">
        <v>1</v>
      </c>
      <c r="E4" s="26">
        <v>210</v>
      </c>
      <c r="F4" s="4">
        <f>D4*E4*$E$1</f>
        <v>13.860000000000001</v>
      </c>
      <c r="G4" s="27">
        <f>D4*E4*1.15</f>
        <v>241.49999999999997</v>
      </c>
      <c r="H4" s="4">
        <f>G4+F4</f>
        <v>255.35999999999999</v>
      </c>
    </row>
    <row r="5" spans="1:11" ht="15">
      <c r="A5" s="31"/>
      <c r="B5" s="6"/>
      <c r="C5" s="6"/>
      <c r="D5" s="32"/>
      <c r="E5" s="33"/>
      <c r="F5" s="15"/>
      <c r="G5" s="35"/>
      <c r="H5" s="15">
        <f>SUM(H4)</f>
        <v>255.35999999999999</v>
      </c>
      <c r="I5" s="6"/>
      <c r="J5" s="6"/>
      <c r="K5" s="34">
        <f>I5-H5</f>
        <v>-255.35999999999999</v>
      </c>
    </row>
    <row r="6" spans="1:8" ht="15">
      <c r="A6" s="28" t="s">
        <v>74</v>
      </c>
      <c r="C6" t="s">
        <v>49</v>
      </c>
      <c r="D6" s="25">
        <v>1</v>
      </c>
      <c r="E6" s="26">
        <v>190</v>
      </c>
      <c r="F6" s="4">
        <f>D6*E6*$E$1</f>
        <v>12.540000000000001</v>
      </c>
      <c r="G6" s="27">
        <f>D6*E6*1.15</f>
        <v>218.49999999999997</v>
      </c>
      <c r="H6" s="4">
        <f>G6+F6</f>
        <v>231.03999999999996</v>
      </c>
    </row>
    <row r="7" spans="1:11" ht="15">
      <c r="A7" s="31"/>
      <c r="B7" s="6"/>
      <c r="C7" s="6"/>
      <c r="D7" s="32"/>
      <c r="E7" s="33"/>
      <c r="F7" s="15"/>
      <c r="G7" s="35"/>
      <c r="H7" s="15">
        <f>SUM(H6)</f>
        <v>231.03999999999996</v>
      </c>
      <c r="I7" s="6"/>
      <c r="J7" s="6"/>
      <c r="K7" s="34">
        <f>I7-H7</f>
        <v>-231.03999999999996</v>
      </c>
    </row>
    <row r="8" spans="1:8" ht="15">
      <c r="A8" s="28" t="s">
        <v>82</v>
      </c>
      <c r="C8" t="s">
        <v>64</v>
      </c>
      <c r="D8" s="25">
        <v>1</v>
      </c>
      <c r="E8" s="26">
        <v>250</v>
      </c>
      <c r="F8" s="4">
        <f>D8*E8*$E$1</f>
        <v>16.5</v>
      </c>
      <c r="G8" s="27">
        <f>D8*E8*1.15</f>
        <v>287.5</v>
      </c>
      <c r="H8" s="4">
        <f>G8+F8</f>
        <v>304</v>
      </c>
    </row>
    <row r="9" spans="1:11" ht="15">
      <c r="A9" s="31"/>
      <c r="B9" s="6"/>
      <c r="C9" s="6"/>
      <c r="D9" s="32"/>
      <c r="E9" s="33"/>
      <c r="F9" s="15"/>
      <c r="G9" s="35"/>
      <c r="H9" s="15">
        <f>SUM(H8)</f>
        <v>304</v>
      </c>
      <c r="I9" s="6"/>
      <c r="J9" s="6"/>
      <c r="K9" s="34">
        <f>I9-H9</f>
        <v>-304</v>
      </c>
    </row>
    <row r="10" spans="1:8" ht="15">
      <c r="A10" s="28" t="s">
        <v>78</v>
      </c>
      <c r="C10" t="s">
        <v>55</v>
      </c>
      <c r="D10" s="25">
        <v>1</v>
      </c>
      <c r="E10" s="26">
        <v>210</v>
      </c>
      <c r="F10" s="4">
        <f>D10*E10*$E$1</f>
        <v>13.860000000000001</v>
      </c>
      <c r="G10" s="27">
        <f>D10*E10*1.15</f>
        <v>241.49999999999997</v>
      </c>
      <c r="H10" s="4">
        <f>G10+F10</f>
        <v>255.35999999999999</v>
      </c>
    </row>
    <row r="11" spans="1:11" ht="15">
      <c r="A11" s="31"/>
      <c r="B11" s="6"/>
      <c r="C11" s="6"/>
      <c r="D11" s="32"/>
      <c r="E11" s="33"/>
      <c r="F11" s="15"/>
      <c r="G11" s="35"/>
      <c r="H11" s="15">
        <f>SUM(H10)</f>
        <v>255.35999999999999</v>
      </c>
      <c r="I11" s="6"/>
      <c r="J11" s="6"/>
      <c r="K11" s="34">
        <f>I11-H11</f>
        <v>-255.35999999999999</v>
      </c>
    </row>
    <row r="12" spans="1:8" ht="15">
      <c r="A12" s="28" t="s">
        <v>40</v>
      </c>
      <c r="C12" t="s">
        <v>56</v>
      </c>
      <c r="D12" s="25">
        <v>1</v>
      </c>
      <c r="E12" s="26">
        <v>210</v>
      </c>
      <c r="F12" s="4">
        <f>D12*E12*$E$1</f>
        <v>13.860000000000001</v>
      </c>
      <c r="G12" s="27">
        <f>D12*E12*1.15</f>
        <v>241.49999999999997</v>
      </c>
      <c r="H12" s="4">
        <f>G12+F12</f>
        <v>255.35999999999999</v>
      </c>
    </row>
    <row r="13" spans="1:11" ht="15">
      <c r="A13" s="31"/>
      <c r="B13" s="6"/>
      <c r="C13" s="6"/>
      <c r="D13" s="32"/>
      <c r="E13" s="33"/>
      <c r="F13" s="15"/>
      <c r="G13" s="35"/>
      <c r="H13" s="15">
        <f>SUM(H12)</f>
        <v>255.35999999999999</v>
      </c>
      <c r="I13" s="6"/>
      <c r="J13" s="6"/>
      <c r="K13" s="34">
        <f>I13-H13</f>
        <v>-255.35999999999999</v>
      </c>
    </row>
    <row r="14" spans="1:8" ht="15">
      <c r="A14" s="28" t="s">
        <v>73</v>
      </c>
      <c r="C14" t="s">
        <v>47</v>
      </c>
      <c r="D14" s="25">
        <v>1</v>
      </c>
      <c r="E14" s="26">
        <v>260</v>
      </c>
      <c r="F14" s="4">
        <f>D14*E14*$E$1</f>
        <v>17.16</v>
      </c>
      <c r="G14" s="27">
        <f>D14*E14*1.15</f>
        <v>299</v>
      </c>
      <c r="H14" s="4">
        <f>G14+F14</f>
        <v>316.16</v>
      </c>
    </row>
    <row r="15" spans="1:11" ht="15">
      <c r="A15" s="31"/>
      <c r="B15" s="6"/>
      <c r="C15" s="6"/>
      <c r="D15" s="32"/>
      <c r="E15" s="33"/>
      <c r="F15" s="15"/>
      <c r="G15" s="35"/>
      <c r="H15" s="15">
        <f>SUM(H14)</f>
        <v>316.16</v>
      </c>
      <c r="I15" s="6"/>
      <c r="J15" s="6"/>
      <c r="K15" s="34">
        <f>I15-H15</f>
        <v>-316.16</v>
      </c>
    </row>
    <row r="16" spans="1:8" ht="15">
      <c r="A16" s="3" t="s">
        <v>72</v>
      </c>
      <c r="C16" t="s">
        <v>45</v>
      </c>
      <c r="D16" s="25">
        <v>1</v>
      </c>
      <c r="E16" s="26">
        <v>260</v>
      </c>
      <c r="F16" s="4">
        <f>D16*E16*$E$1</f>
        <v>17.16</v>
      </c>
      <c r="G16" s="27">
        <f>D16*E16*1.15</f>
        <v>299</v>
      </c>
      <c r="H16" s="4">
        <f>G16+F16</f>
        <v>316.16</v>
      </c>
    </row>
    <row r="17" spans="1:8" ht="15">
      <c r="A17" s="3" t="s">
        <v>72</v>
      </c>
      <c r="C17" t="s">
        <v>46</v>
      </c>
      <c r="D17" s="25">
        <v>1</v>
      </c>
      <c r="E17" s="26">
        <v>260</v>
      </c>
      <c r="F17" s="4">
        <f>D17*E17*$E$1</f>
        <v>17.16</v>
      </c>
      <c r="G17" s="27">
        <f>D17*E17*1.15</f>
        <v>299</v>
      </c>
      <c r="H17" s="4">
        <f>G17+F17</f>
        <v>316.16</v>
      </c>
    </row>
    <row r="18" spans="1:8" ht="15">
      <c r="A18" s="3" t="s">
        <v>72</v>
      </c>
      <c r="C18" t="s">
        <v>48</v>
      </c>
      <c r="D18" s="25">
        <v>1</v>
      </c>
      <c r="E18" s="26">
        <v>260</v>
      </c>
      <c r="F18" s="4">
        <f>D18*E18*$E$1</f>
        <v>17.16</v>
      </c>
      <c r="G18" s="27">
        <f>D18*E18*1.15</f>
        <v>299</v>
      </c>
      <c r="H18" s="4">
        <f>G18+F18</f>
        <v>316.16</v>
      </c>
    </row>
    <row r="19" spans="1:11" ht="15">
      <c r="A19" s="31"/>
      <c r="B19" s="6"/>
      <c r="C19" s="6"/>
      <c r="D19" s="32"/>
      <c r="E19" s="33"/>
      <c r="F19" s="15"/>
      <c r="G19" s="35"/>
      <c r="H19" s="15">
        <f>SUM(H16:H18)</f>
        <v>948.48</v>
      </c>
      <c r="I19" s="6"/>
      <c r="J19" s="6"/>
      <c r="K19" s="34">
        <f>I19-H19</f>
        <v>-948.48</v>
      </c>
    </row>
    <row r="20" spans="1:8" ht="15">
      <c r="A20" s="28" t="s">
        <v>80</v>
      </c>
      <c r="C20" t="s">
        <v>63</v>
      </c>
      <c r="D20" s="25">
        <v>1</v>
      </c>
      <c r="E20" s="26">
        <v>250</v>
      </c>
      <c r="F20" s="4">
        <f>D20*E20*$E$1</f>
        <v>16.5</v>
      </c>
      <c r="G20" s="27">
        <f>D20*E20*1.15</f>
        <v>287.5</v>
      </c>
      <c r="H20" s="4">
        <f>G20+F20</f>
        <v>304</v>
      </c>
    </row>
    <row r="21" spans="1:11" ht="15">
      <c r="A21" s="31"/>
      <c r="B21" s="6"/>
      <c r="C21" s="6"/>
      <c r="D21" s="32"/>
      <c r="E21" s="33"/>
      <c r="F21" s="15"/>
      <c r="G21" s="35"/>
      <c r="H21" s="15">
        <f>SUM(H20)</f>
        <v>304</v>
      </c>
      <c r="I21" s="6"/>
      <c r="J21" s="6"/>
      <c r="K21" s="34">
        <f>I21-H21</f>
        <v>-304</v>
      </c>
    </row>
    <row r="22" spans="1:8" ht="15">
      <c r="A22" s="3" t="s">
        <v>41</v>
      </c>
      <c r="C22" t="s">
        <v>44</v>
      </c>
      <c r="D22" s="25">
        <v>1</v>
      </c>
      <c r="E22" s="26">
        <v>280</v>
      </c>
      <c r="F22" s="4">
        <f>D22*E22*$E$1</f>
        <v>18.48</v>
      </c>
      <c r="G22" s="27">
        <f>D22*E22*1.15</f>
        <v>322</v>
      </c>
      <c r="H22" s="4">
        <f>G22+F22</f>
        <v>340.48</v>
      </c>
    </row>
    <row r="23" spans="1:11" ht="15">
      <c r="A23" s="31"/>
      <c r="B23" s="6"/>
      <c r="C23" s="6"/>
      <c r="D23" s="32"/>
      <c r="E23" s="33"/>
      <c r="F23" s="15"/>
      <c r="G23" s="35"/>
      <c r="H23" s="15">
        <f>SUM(H22)</f>
        <v>340.48</v>
      </c>
      <c r="I23" s="6"/>
      <c r="J23" s="6"/>
      <c r="K23" s="34">
        <f>I23-H23</f>
        <v>-340.48</v>
      </c>
    </row>
    <row r="24" spans="1:8" ht="15">
      <c r="A24" s="3" t="s">
        <v>71</v>
      </c>
      <c r="C24" t="s">
        <v>42</v>
      </c>
      <c r="D24" s="25">
        <v>1</v>
      </c>
      <c r="E24" s="27">
        <v>280</v>
      </c>
      <c r="F24" s="4">
        <f>D24*E24*$E$1</f>
        <v>18.48</v>
      </c>
      <c r="G24" s="27">
        <f aca="true" t="shared" si="0" ref="G24:G30">D24*E24*1.15</f>
        <v>322</v>
      </c>
      <c r="H24" s="4">
        <f>G24+F24</f>
        <v>340.48</v>
      </c>
    </row>
    <row r="25" spans="1:8" ht="15">
      <c r="A25" s="3" t="s">
        <v>71</v>
      </c>
      <c r="C25" t="s">
        <v>43</v>
      </c>
      <c r="D25" s="25">
        <v>1</v>
      </c>
      <c r="E25" s="26">
        <v>280</v>
      </c>
      <c r="F25" s="4">
        <f>D25*E25*$E$1</f>
        <v>18.48</v>
      </c>
      <c r="G25" s="27">
        <f t="shared" si="0"/>
        <v>322</v>
      </c>
      <c r="H25" s="4">
        <f>G25+F25</f>
        <v>340.48</v>
      </c>
    </row>
    <row r="26" spans="1:8" ht="15">
      <c r="A26" s="28" t="s">
        <v>71</v>
      </c>
      <c r="C26" t="s">
        <v>75</v>
      </c>
      <c r="D26" s="25">
        <v>1</v>
      </c>
      <c r="E26" s="29">
        <v>190</v>
      </c>
      <c r="F26" s="4">
        <f>D26*E26*$E$1</f>
        <v>12.540000000000001</v>
      </c>
      <c r="G26" s="27">
        <f t="shared" si="0"/>
        <v>218.49999999999997</v>
      </c>
      <c r="H26" s="4">
        <f>G26+F26</f>
        <v>231.03999999999996</v>
      </c>
    </row>
    <row r="27" spans="1:8" ht="15">
      <c r="A27" s="28" t="s">
        <v>71</v>
      </c>
      <c r="C27" t="s">
        <v>51</v>
      </c>
      <c r="D27" s="25">
        <v>1</v>
      </c>
      <c r="E27" s="26">
        <v>190</v>
      </c>
      <c r="F27" s="4">
        <f>D27*E27*$E$1</f>
        <v>12.540000000000001</v>
      </c>
      <c r="G27" s="27">
        <f t="shared" si="0"/>
        <v>218.49999999999997</v>
      </c>
      <c r="H27" s="4">
        <f>G27+F27</f>
        <v>231.03999999999996</v>
      </c>
    </row>
    <row r="28" spans="1:8" ht="15">
      <c r="A28" s="28" t="s">
        <v>71</v>
      </c>
      <c r="C28" t="s">
        <v>52</v>
      </c>
      <c r="D28" s="25">
        <v>1</v>
      </c>
      <c r="E28" s="26">
        <v>190</v>
      </c>
      <c r="F28" s="4">
        <f>D28*E28*$E$1</f>
        <v>12.540000000000001</v>
      </c>
      <c r="G28" s="27">
        <f t="shared" si="0"/>
        <v>218.49999999999997</v>
      </c>
      <c r="H28" s="4">
        <f>G28+F28</f>
        <v>231.03999999999996</v>
      </c>
    </row>
    <row r="29" spans="1:8" ht="15">
      <c r="A29" s="28" t="s">
        <v>71</v>
      </c>
      <c r="C29" t="s">
        <v>61</v>
      </c>
      <c r="D29" s="25">
        <v>1</v>
      </c>
      <c r="E29" s="26">
        <v>350</v>
      </c>
      <c r="F29" s="4">
        <f>D29*E29*$E$1</f>
        <v>23.1</v>
      </c>
      <c r="G29" s="27">
        <f t="shared" si="0"/>
        <v>402.49999999999994</v>
      </c>
      <c r="H29" s="4">
        <f>G29+F29</f>
        <v>425.59999999999997</v>
      </c>
    </row>
    <row r="30" spans="1:8" ht="15">
      <c r="A30" s="28" t="s">
        <v>71</v>
      </c>
      <c r="C30" t="s">
        <v>62</v>
      </c>
      <c r="D30" s="25">
        <v>1</v>
      </c>
      <c r="E30" s="26">
        <v>350</v>
      </c>
      <c r="F30" s="4">
        <f>D30*E30*$E$1</f>
        <v>23.1</v>
      </c>
      <c r="G30" s="27">
        <f t="shared" si="0"/>
        <v>402.49999999999994</v>
      </c>
      <c r="H30" s="4">
        <f>G30+F30</f>
        <v>425.59999999999997</v>
      </c>
    </row>
    <row r="31" spans="1:11" ht="15">
      <c r="A31" s="31"/>
      <c r="B31" s="6"/>
      <c r="C31" s="6"/>
      <c r="D31" s="32"/>
      <c r="E31" s="33"/>
      <c r="F31" s="15"/>
      <c r="G31" s="35"/>
      <c r="H31" s="15">
        <f>SUM(H24:H30)</f>
        <v>2225.2799999999997</v>
      </c>
      <c r="I31" s="6"/>
      <c r="J31" s="6"/>
      <c r="K31" s="34">
        <f>I31-H31</f>
        <v>-2225.2799999999997</v>
      </c>
    </row>
    <row r="32" spans="1:8" ht="15">
      <c r="A32" s="28" t="s">
        <v>76</v>
      </c>
      <c r="C32" t="s">
        <v>50</v>
      </c>
      <c r="D32" s="25">
        <v>1</v>
      </c>
      <c r="E32" s="26">
        <v>190</v>
      </c>
      <c r="F32" s="4">
        <f>D32*E32*$E$1</f>
        <v>12.540000000000001</v>
      </c>
      <c r="G32" s="27">
        <f aca="true" t="shared" si="1" ref="G32:G38">D32*E32*1.15</f>
        <v>218.49999999999997</v>
      </c>
      <c r="H32" s="4">
        <f>G32+F32</f>
        <v>231.03999999999996</v>
      </c>
    </row>
    <row r="33" spans="1:8" ht="15">
      <c r="A33" s="28" t="s">
        <v>76</v>
      </c>
      <c r="C33" t="s">
        <v>65</v>
      </c>
      <c r="D33" s="25">
        <v>1</v>
      </c>
      <c r="E33" s="26">
        <v>190</v>
      </c>
      <c r="F33" s="4">
        <f>D33*E33*$E$1</f>
        <v>12.540000000000001</v>
      </c>
      <c r="G33" s="27">
        <f t="shared" si="1"/>
        <v>218.49999999999997</v>
      </c>
      <c r="H33" s="4">
        <f>G33+F33</f>
        <v>231.03999999999996</v>
      </c>
    </row>
    <row r="34" spans="1:8" ht="15">
      <c r="A34" s="28" t="s">
        <v>76</v>
      </c>
      <c r="C34" t="s">
        <v>66</v>
      </c>
      <c r="D34" s="25">
        <v>1</v>
      </c>
      <c r="E34" s="26">
        <v>210</v>
      </c>
      <c r="F34" s="4">
        <f>D34*E34*$E$1</f>
        <v>13.860000000000001</v>
      </c>
      <c r="G34" s="27">
        <f t="shared" si="1"/>
        <v>241.49999999999997</v>
      </c>
      <c r="H34" s="4">
        <f>G34+F34</f>
        <v>255.35999999999999</v>
      </c>
    </row>
    <row r="35" spans="1:8" ht="15">
      <c r="A35" s="28" t="s">
        <v>76</v>
      </c>
      <c r="C35" t="s">
        <v>67</v>
      </c>
      <c r="D35" s="25">
        <v>1</v>
      </c>
      <c r="E35" s="26">
        <v>210</v>
      </c>
      <c r="F35" s="4">
        <f>D35*E35*$E$1</f>
        <v>13.860000000000001</v>
      </c>
      <c r="G35" s="27">
        <f t="shared" si="1"/>
        <v>241.49999999999997</v>
      </c>
      <c r="H35" s="4">
        <f>G35+F35</f>
        <v>255.35999999999999</v>
      </c>
    </row>
    <row r="36" spans="1:8" ht="15">
      <c r="A36" s="28" t="s">
        <v>76</v>
      </c>
      <c r="C36" t="s">
        <v>68</v>
      </c>
      <c r="D36" s="25">
        <v>1</v>
      </c>
      <c r="E36" s="26">
        <v>210</v>
      </c>
      <c r="F36" s="4">
        <f>D36*E36*$E$1</f>
        <v>13.860000000000001</v>
      </c>
      <c r="G36" s="27">
        <f t="shared" si="1"/>
        <v>241.49999999999997</v>
      </c>
      <c r="H36" s="4">
        <f>G36+F36</f>
        <v>255.35999999999999</v>
      </c>
    </row>
    <row r="37" spans="1:8" ht="15">
      <c r="A37" s="28" t="s">
        <v>76</v>
      </c>
      <c r="C37" t="s">
        <v>69</v>
      </c>
      <c r="D37" s="25">
        <v>1</v>
      </c>
      <c r="E37" s="26">
        <v>260</v>
      </c>
      <c r="F37" s="4">
        <f>D37*E37*$E$1</f>
        <v>17.16</v>
      </c>
      <c r="G37" s="27">
        <f t="shared" si="1"/>
        <v>299</v>
      </c>
      <c r="H37" s="4">
        <f>G37+F37</f>
        <v>316.16</v>
      </c>
    </row>
    <row r="38" spans="1:8" ht="15">
      <c r="A38" s="28" t="s">
        <v>76</v>
      </c>
      <c r="C38" t="s">
        <v>70</v>
      </c>
      <c r="D38" s="25">
        <v>2</v>
      </c>
      <c r="E38" s="26">
        <v>260</v>
      </c>
      <c r="F38" s="4">
        <f>D38*E38*$E$1</f>
        <v>34.32</v>
      </c>
      <c r="G38" s="27">
        <f t="shared" si="1"/>
        <v>598</v>
      </c>
      <c r="H38" s="4">
        <f>G38+F38</f>
        <v>632.32</v>
      </c>
    </row>
    <row r="39" spans="1:11" ht="15">
      <c r="A39" s="31"/>
      <c r="B39" s="6"/>
      <c r="C39" s="6"/>
      <c r="D39" s="32"/>
      <c r="E39" s="33"/>
      <c r="F39" s="15"/>
      <c r="G39" s="35"/>
      <c r="H39" s="15">
        <f>SUM(H32:H38)</f>
        <v>2176.64</v>
      </c>
      <c r="I39" s="6"/>
      <c r="J39" s="6"/>
      <c r="K39" s="34">
        <f>I39-H39</f>
        <v>-2176.64</v>
      </c>
    </row>
    <row r="40" spans="1:8" ht="15">
      <c r="A40" s="28" t="s">
        <v>81</v>
      </c>
      <c r="C40" t="s">
        <v>64</v>
      </c>
      <c r="D40" s="25">
        <v>1</v>
      </c>
      <c r="E40" s="26">
        <v>250</v>
      </c>
      <c r="F40" s="4">
        <f>D40*E40*$E$1</f>
        <v>16.5</v>
      </c>
      <c r="G40" s="27">
        <f>D40*E40*1.15</f>
        <v>287.5</v>
      </c>
      <c r="H40" s="4">
        <f>G40+F40</f>
        <v>304</v>
      </c>
    </row>
    <row r="41" spans="1:11" ht="15">
      <c r="A41" s="31"/>
      <c r="B41" s="6"/>
      <c r="C41" s="6"/>
      <c r="D41" s="32"/>
      <c r="E41" s="33"/>
      <c r="F41" s="15"/>
      <c r="G41" s="35"/>
      <c r="H41" s="15">
        <f>SUM(H40)</f>
        <v>304</v>
      </c>
      <c r="I41" s="6"/>
      <c r="J41" s="6"/>
      <c r="K41" s="34">
        <f>I41-H41</f>
        <v>-304</v>
      </c>
    </row>
    <row r="42" spans="1:8" ht="15">
      <c r="A42" s="28" t="s">
        <v>83</v>
      </c>
      <c r="C42" t="s">
        <v>50</v>
      </c>
      <c r="D42" s="25">
        <v>1</v>
      </c>
      <c r="E42" s="26">
        <v>190</v>
      </c>
      <c r="F42" s="4">
        <f>D42*E42*$E$1</f>
        <v>12.540000000000001</v>
      </c>
      <c r="G42" s="27">
        <f>D42*E42*1.15</f>
        <v>218.49999999999997</v>
      </c>
      <c r="H42" s="4">
        <f>G42+F42</f>
        <v>231.03999999999996</v>
      </c>
    </row>
    <row r="43" spans="1:11" ht="15">
      <c r="A43" s="31"/>
      <c r="B43" s="6"/>
      <c r="C43" s="6"/>
      <c r="D43" s="32"/>
      <c r="E43" s="33"/>
      <c r="F43" s="15"/>
      <c r="G43" s="35"/>
      <c r="H43" s="15">
        <f>SUM(H42)</f>
        <v>231.03999999999996</v>
      </c>
      <c r="I43" s="6"/>
      <c r="J43" s="6"/>
      <c r="K43" s="34">
        <f>I43-H43</f>
        <v>-231.03999999999996</v>
      </c>
    </row>
    <row r="44" spans="1:8" ht="15">
      <c r="A44" s="28" t="s">
        <v>77</v>
      </c>
      <c r="C44" t="s">
        <v>53</v>
      </c>
      <c r="D44" s="25">
        <v>1</v>
      </c>
      <c r="E44" s="26">
        <v>210</v>
      </c>
      <c r="F44" s="4">
        <f>D44*E44*$E$1</f>
        <v>13.860000000000001</v>
      </c>
      <c r="G44" s="27">
        <f>D44*E44*1.15</f>
        <v>241.49999999999997</v>
      </c>
      <c r="H44" s="4">
        <f>G44+F44</f>
        <v>255.35999999999999</v>
      </c>
    </row>
    <row r="45" spans="1:8" ht="15">
      <c r="A45" s="28" t="s">
        <v>77</v>
      </c>
      <c r="C45" t="s">
        <v>54</v>
      </c>
      <c r="D45" s="25">
        <v>1</v>
      </c>
      <c r="E45" s="26">
        <v>210</v>
      </c>
      <c r="F45" s="4">
        <f>D45*E45*$E$1</f>
        <v>13.860000000000001</v>
      </c>
      <c r="G45" s="27">
        <f>D45*E45*1.15</f>
        <v>241.49999999999997</v>
      </c>
      <c r="H45" s="4">
        <f>G45+F45</f>
        <v>255.35999999999999</v>
      </c>
    </row>
    <row r="46" spans="1:8" ht="15">
      <c r="A46" s="28" t="s">
        <v>77</v>
      </c>
      <c r="C46" t="s">
        <v>57</v>
      </c>
      <c r="D46" s="25">
        <v>1</v>
      </c>
      <c r="E46" s="26">
        <v>210</v>
      </c>
      <c r="F46" s="4">
        <f>D46*E46*$E$1</f>
        <v>13.860000000000001</v>
      </c>
      <c r="G46" s="27">
        <f>D46*E46*1.15</f>
        <v>241.49999999999997</v>
      </c>
      <c r="H46" s="4">
        <f>G46+F46</f>
        <v>255.35999999999999</v>
      </c>
    </row>
    <row r="47" spans="1:8" ht="15">
      <c r="A47" s="28" t="s">
        <v>77</v>
      </c>
      <c r="C47" t="s">
        <v>58</v>
      </c>
      <c r="D47" s="25">
        <v>1</v>
      </c>
      <c r="E47" s="26">
        <v>210</v>
      </c>
      <c r="F47" s="4">
        <f>D47*E47*$E$1</f>
        <v>13.860000000000001</v>
      </c>
      <c r="G47" s="27">
        <f>D47*E47*1.15</f>
        <v>241.49999999999997</v>
      </c>
      <c r="H47" s="4">
        <f>G47+F47</f>
        <v>255.35999999999999</v>
      </c>
    </row>
    <row r="48" spans="1:8" ht="15">
      <c r="A48" s="28" t="s">
        <v>77</v>
      </c>
      <c r="C48" t="s">
        <v>60</v>
      </c>
      <c r="D48" s="25">
        <v>1</v>
      </c>
      <c r="E48" s="26">
        <v>210</v>
      </c>
      <c r="F48" s="4">
        <f>D48*E48*$E$1</f>
        <v>13.860000000000001</v>
      </c>
      <c r="G48" s="27">
        <f>D48*E48*1.15</f>
        <v>241.49999999999997</v>
      </c>
      <c r="H48" s="4">
        <f>G48+F48</f>
        <v>255.35999999999999</v>
      </c>
    </row>
    <row r="49" spans="1:11" ht="15">
      <c r="A49" s="31"/>
      <c r="B49" s="6"/>
      <c r="C49" s="6"/>
      <c r="D49" s="32"/>
      <c r="E49" s="33"/>
      <c r="F49" s="15"/>
      <c r="G49" s="35"/>
      <c r="H49" s="15">
        <f>SUM(H44:H48)</f>
        <v>1276.8</v>
      </c>
      <c r="I49" s="6"/>
      <c r="J49" s="6"/>
      <c r="K49" s="34">
        <f>I49-H49</f>
        <v>-1276.8</v>
      </c>
    </row>
    <row r="50" spans="6:8" ht="15">
      <c r="F50" s="30"/>
      <c r="H50" s="30"/>
    </row>
  </sheetData>
  <sheetProtection/>
  <autoFilter ref="A3:K3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2011-10-31T09:34:38Z</cp:lastPrinted>
  <dcterms:created xsi:type="dcterms:W3CDTF">2010-07-14T04:16:13Z</dcterms:created>
  <dcterms:modified xsi:type="dcterms:W3CDTF">2011-12-08T06:42:16Z</dcterms:modified>
  <cp:category/>
  <cp:version/>
  <cp:contentType/>
  <cp:contentStatus/>
</cp:coreProperties>
</file>