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Энвиросакс и японские" sheetId="1" r:id="rId1"/>
    <sheet name="остальные" sheetId="2" r:id="rId2"/>
  </sheets>
  <definedNames>
    <definedName name="_xlnm._FilterDatabase" localSheetId="1" hidden="1">'остальные'!$A$4:$J$44</definedName>
    <definedName name="_xlnm._FilterDatabase" localSheetId="0" hidden="1">'Энвиросакс и японские'!$A$12:$J$104</definedName>
  </definedNames>
  <calcPr fullCalcOnLoad="1" refMode="R1C1"/>
</workbook>
</file>

<file path=xl/sharedStrings.xml><?xml version="1.0" encoding="utf-8"?>
<sst xmlns="http://schemas.openxmlformats.org/spreadsheetml/2006/main" count="241" uniqueCount="93">
  <si>
    <t>Курс $+1р</t>
  </si>
  <si>
    <t>внутренний курс поставщика</t>
  </si>
  <si>
    <t>сумка в рядах</t>
  </si>
  <si>
    <t>сумка без рядов</t>
  </si>
  <si>
    <t>сумка органик</t>
  </si>
  <si>
    <t>сумка слинг в ряду</t>
  </si>
  <si>
    <t>сумка слинг без ряда</t>
  </si>
  <si>
    <t>сумка мини в ряду</t>
  </si>
  <si>
    <t>сумка мини без ряда</t>
  </si>
  <si>
    <t>чехлы д/сумок</t>
  </si>
  <si>
    <t>ник</t>
  </si>
  <si>
    <t>прим</t>
  </si>
  <si>
    <t>наименование</t>
  </si>
  <si>
    <t>номер</t>
  </si>
  <si>
    <t>кол-во</t>
  </si>
  <si>
    <t>цена без орга</t>
  </si>
  <si>
    <t>сумма с орг</t>
  </si>
  <si>
    <t>оплата</t>
  </si>
  <si>
    <t>оригами</t>
  </si>
  <si>
    <t>номанд</t>
  </si>
  <si>
    <t>микадо</t>
  </si>
  <si>
    <t>Пристрой</t>
  </si>
  <si>
    <t>черное и белое</t>
  </si>
  <si>
    <t>сумма без орг</t>
  </si>
  <si>
    <t>леденец</t>
  </si>
  <si>
    <t>сумка путешественника</t>
  </si>
  <si>
    <t>цветок</t>
  </si>
  <si>
    <t>оазис</t>
  </si>
  <si>
    <t>оптимистичная</t>
  </si>
  <si>
    <t>один ряд</t>
  </si>
  <si>
    <t>транспортные</t>
  </si>
  <si>
    <t>примечание</t>
  </si>
  <si>
    <t>тр</t>
  </si>
  <si>
    <t>с орг</t>
  </si>
  <si>
    <t>с орг и тр</t>
  </si>
  <si>
    <t>сальдо</t>
  </si>
  <si>
    <t>Сальдо</t>
  </si>
  <si>
    <t>Anna2010</t>
  </si>
  <si>
    <t>Пчелка Юля</t>
  </si>
  <si>
    <t>olesia mishneva</t>
  </si>
  <si>
    <t>Наталья69</t>
  </si>
  <si>
    <t>после темноты</t>
  </si>
  <si>
    <t>роза</t>
  </si>
  <si>
    <t>саванна</t>
  </si>
  <si>
    <t>Шурёнок</t>
  </si>
  <si>
    <t xml:space="preserve">Таня-Катя </t>
  </si>
  <si>
    <t>zemlyanika</t>
  </si>
  <si>
    <t>Oksana Sh</t>
  </si>
  <si>
    <t>Нафаня</t>
  </si>
  <si>
    <t>семейка Ваа В1</t>
  </si>
  <si>
    <t>зефир В8</t>
  </si>
  <si>
    <t>Анаис</t>
  </si>
  <si>
    <t>Зара</t>
  </si>
  <si>
    <t>ChicoBag VITA Cherry Blossom</t>
  </si>
  <si>
    <t>ChicoBag VITA англ. цветок</t>
  </si>
  <si>
    <t>ChicoBag слинг коричн</t>
  </si>
  <si>
    <t>Цветок</t>
  </si>
  <si>
    <t xml:space="preserve">ChicoBag слинг оливковая </t>
  </si>
  <si>
    <t xml:space="preserve">ВАGGU ВАВY голубой слон </t>
  </si>
  <si>
    <t xml:space="preserve">ВАGGU ВАВY синий с темно-синими полосками </t>
  </si>
  <si>
    <t>Таня-Катя</t>
  </si>
  <si>
    <t xml:space="preserve">ВАGGU индиго </t>
  </si>
  <si>
    <t xml:space="preserve">ВАGGU черный </t>
  </si>
  <si>
    <t xml:space="preserve">сумка RuMe mini Pinstripe </t>
  </si>
  <si>
    <t>АннаС</t>
  </si>
  <si>
    <t>ОГОНЬКИ</t>
  </si>
  <si>
    <t>RuMe mini Red Line Pattern</t>
  </si>
  <si>
    <t xml:space="preserve">RuMe клавиатура </t>
  </si>
  <si>
    <t>Авоська из иск шелка (фиолетовая</t>
  </si>
  <si>
    <t>ChicoBag VITA коричневая в горошек</t>
  </si>
  <si>
    <t>ChicoBag VITA Wisdom</t>
  </si>
  <si>
    <t>ВАGGU ВАВY navy dot</t>
  </si>
  <si>
    <t>ВАGGU ВАВY indigo</t>
  </si>
  <si>
    <t>ВАGGU ВАВY black</t>
  </si>
  <si>
    <t>ВАGGU ВАВY red</t>
  </si>
  <si>
    <t xml:space="preserve">Чехлы BAGGU ZIPPER L Dots  </t>
  </si>
  <si>
    <t xml:space="preserve">Чехлы BAGGU ZIPPER M Berries </t>
  </si>
  <si>
    <t>Чехлы BAGGU ZIPPER S Dots</t>
  </si>
  <si>
    <t>RuMe MINI - Spring Avenue</t>
  </si>
  <si>
    <t>RuMe MINI - Fall Greenwich </t>
  </si>
  <si>
    <t>RuMe MINI - Blue Line Pattern </t>
  </si>
  <si>
    <t>RuMe - Fall Avenue </t>
  </si>
  <si>
    <t>RuMe - Spring Avenue </t>
  </si>
  <si>
    <t>богема</t>
  </si>
  <si>
    <t>ракета В13</t>
  </si>
  <si>
    <t>ботаника</t>
  </si>
  <si>
    <t>Анюшик</t>
  </si>
  <si>
    <t>oksanak71</t>
  </si>
  <si>
    <t>Gelli</t>
  </si>
  <si>
    <t>LinaV</t>
  </si>
  <si>
    <t>Оранжевая ромашка</t>
  </si>
  <si>
    <t>Na$tik</t>
  </si>
  <si>
    <t>робот В12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</si>
</sst>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&quot;р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color indexed="8"/>
      <name val="Verdana"/>
      <family val="2"/>
    </font>
    <font>
      <sz val="11"/>
      <color indexed="63"/>
      <name val="Tahoma"/>
      <family val="2"/>
    </font>
    <font>
      <sz val="8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rgb="FF000000"/>
      <name val="Verdana"/>
      <family val="2"/>
    </font>
    <font>
      <sz val="11"/>
      <color rgb="FF4A5148"/>
      <name val="Tahoma"/>
      <family val="2"/>
    </font>
    <font>
      <sz val="8"/>
      <color rgb="FF000000"/>
      <name val="Verdana"/>
      <family val="2"/>
    </font>
    <font>
      <sz val="9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1" fontId="0" fillId="0" borderId="0" xfId="0" applyNumberFormat="1" applyFont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2" fontId="45" fillId="0" borderId="0" xfId="0" applyNumberFormat="1" applyFont="1" applyFill="1" applyAlignment="1">
      <alignment/>
    </xf>
    <xf numFmtId="1" fontId="45" fillId="0" borderId="0" xfId="0" applyNumberFormat="1" applyFont="1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46" fillId="0" borderId="0" xfId="0" applyFont="1" applyAlignment="1">
      <alignment vertical="center" wrapText="1"/>
    </xf>
    <xf numFmtId="1" fontId="46" fillId="0" borderId="0" xfId="0" applyNumberFormat="1" applyFont="1" applyAlignment="1">
      <alignment vertical="center" wrapText="1"/>
    </xf>
    <xf numFmtId="2" fontId="0" fillId="0" borderId="0" xfId="0" applyNumberFormat="1" applyFill="1" applyAlignment="1">
      <alignment/>
    </xf>
    <xf numFmtId="0" fontId="21" fillId="0" borderId="0" xfId="0" applyFont="1" applyFill="1" applyAlignment="1">
      <alignment/>
    </xf>
    <xf numFmtId="2" fontId="21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/>
    </xf>
    <xf numFmtId="1" fontId="21" fillId="0" borderId="0" xfId="0" applyNumberFormat="1" applyFont="1" applyAlignment="1">
      <alignment/>
    </xf>
    <xf numFmtId="0" fontId="2" fillId="0" borderId="0" xfId="0" applyFont="1" applyAlignment="1">
      <alignment/>
    </xf>
    <xf numFmtId="0" fontId="21" fillId="0" borderId="10" xfId="0" applyFont="1" applyBorder="1" applyAlignment="1">
      <alignment/>
    </xf>
    <xf numFmtId="0" fontId="46" fillId="0" borderId="0" xfId="0" applyFont="1" applyFill="1" applyAlignment="1">
      <alignment vertical="center" wrapText="1"/>
    </xf>
    <xf numFmtId="0" fontId="0" fillId="0" borderId="10" xfId="0" applyFill="1" applyBorder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1" fontId="46" fillId="0" borderId="10" xfId="0" applyNumberFormat="1" applyFont="1" applyBorder="1" applyAlignment="1">
      <alignment vertical="center" wrapText="1"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21" fillId="0" borderId="10" xfId="0" applyFont="1" applyFill="1" applyBorder="1" applyAlignment="1">
      <alignment/>
    </xf>
    <xf numFmtId="2" fontId="21" fillId="0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/>
    </xf>
    <xf numFmtId="1" fontId="21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PageLayoutView="0" workbookViewId="0" topLeftCell="A1">
      <pane ySplit="12" topLeftCell="A84" activePane="bottomLeft" state="frozen"/>
      <selection pane="topLeft" activeCell="A1" sqref="A1"/>
      <selection pane="bottomLeft" activeCell="L103" sqref="L103"/>
    </sheetView>
  </sheetViews>
  <sheetFormatPr defaultColWidth="9.140625" defaultRowHeight="15"/>
  <cols>
    <col min="1" max="1" width="14.28125" style="0" customWidth="1"/>
    <col min="2" max="2" width="2.140625" style="0" customWidth="1"/>
    <col min="3" max="3" width="15.140625" style="0" customWidth="1"/>
    <col min="4" max="4" width="7.140625" style="12" customWidth="1"/>
    <col min="5" max="5" width="4.8515625" style="12" customWidth="1"/>
    <col min="6" max="6" width="7.28125" style="12" customWidth="1"/>
    <col min="7" max="7" width="7.57421875" style="12" customWidth="1"/>
    <col min="8" max="9" width="5.8515625" style="0" customWidth="1"/>
    <col min="10" max="10" width="4.00390625" style="11" customWidth="1"/>
  </cols>
  <sheetData>
    <row r="1" spans="1:10" ht="15">
      <c r="A1" s="1"/>
      <c r="B1" s="1"/>
      <c r="C1" s="2" t="s">
        <v>0</v>
      </c>
      <c r="D1" s="2"/>
      <c r="F1" s="3" t="s">
        <v>1</v>
      </c>
      <c r="G1" s="3"/>
      <c r="H1" s="3"/>
      <c r="I1" s="1"/>
      <c r="J1" s="5"/>
    </row>
    <row r="2" spans="2:10" s="6" customFormat="1" ht="12" hidden="1">
      <c r="B2" s="6" t="s">
        <v>2</v>
      </c>
      <c r="D2" s="7">
        <v>7.3</v>
      </c>
      <c r="E2" s="8">
        <v>29.52</v>
      </c>
      <c r="F2" s="8">
        <v>215.5</v>
      </c>
      <c r="G2" s="8"/>
      <c r="H2" s="8">
        <f>F2*1.15</f>
        <v>247.825</v>
      </c>
      <c r="J2" s="9"/>
    </row>
    <row r="3" spans="2:10" s="6" customFormat="1" ht="12" hidden="1">
      <c r="B3" s="6" t="s">
        <v>3</v>
      </c>
      <c r="D3" s="7">
        <v>8.3</v>
      </c>
      <c r="E3" s="8">
        <v>29.52</v>
      </c>
      <c r="F3" s="8">
        <v>245.02</v>
      </c>
      <c r="G3" s="8"/>
      <c r="H3" s="8">
        <f>F3*1.15</f>
        <v>281.77299999999997</v>
      </c>
      <c r="J3" s="9"/>
    </row>
    <row r="4" spans="2:10" s="6" customFormat="1" ht="12" hidden="1">
      <c r="B4" s="6" t="s">
        <v>25</v>
      </c>
      <c r="D4" s="7">
        <f>27.95/3</f>
        <v>9.316666666666666</v>
      </c>
      <c r="E4" s="8">
        <v>29.52</v>
      </c>
      <c r="F4" s="8">
        <v>275.04</v>
      </c>
      <c r="G4" s="7">
        <f>F4*3</f>
        <v>825.1200000000001</v>
      </c>
      <c r="H4" s="8">
        <f>F4*1.3</f>
        <v>357.552</v>
      </c>
      <c r="J4" s="9"/>
    </row>
    <row r="5" spans="2:10" s="6" customFormat="1" ht="12" hidden="1">
      <c r="B5" s="6" t="s">
        <v>4</v>
      </c>
      <c r="D5" s="7">
        <v>24.95</v>
      </c>
      <c r="E5" s="8">
        <v>28.89</v>
      </c>
      <c r="F5" s="8">
        <f>D5*E5</f>
        <v>720.8054999999999</v>
      </c>
      <c r="G5" s="8"/>
      <c r="H5" s="8">
        <f>F5*1.1</f>
        <v>792.88605</v>
      </c>
      <c r="J5" s="9"/>
    </row>
    <row r="6" spans="2:10" s="6" customFormat="1" ht="12" hidden="1">
      <c r="B6" s="6" t="s">
        <v>5</v>
      </c>
      <c r="D6" s="7">
        <v>10.95</v>
      </c>
      <c r="E6" s="8">
        <v>28.89</v>
      </c>
      <c r="F6" s="8">
        <f>D6*E6</f>
        <v>316.34549999999996</v>
      </c>
      <c r="G6" s="8"/>
      <c r="H6" s="8">
        <f>F6*1.15</f>
        <v>363.79732499999994</v>
      </c>
      <c r="J6" s="9"/>
    </row>
    <row r="7" spans="2:10" s="6" customFormat="1" ht="12" hidden="1">
      <c r="B7" s="6" t="s">
        <v>6</v>
      </c>
      <c r="D7" s="7">
        <v>13.95</v>
      </c>
      <c r="E7" s="8">
        <v>28.89</v>
      </c>
      <c r="F7" s="8">
        <v>403.03</v>
      </c>
      <c r="G7" s="8"/>
      <c r="H7" s="8">
        <f>F7*1.15</f>
        <v>463.4844999999999</v>
      </c>
      <c r="J7" s="9"/>
    </row>
    <row r="8" spans="2:10" s="6" customFormat="1" ht="12" hidden="1">
      <c r="B8" s="6" t="s">
        <v>7</v>
      </c>
      <c r="D8" s="7">
        <v>5.5</v>
      </c>
      <c r="E8" s="8">
        <v>28.89</v>
      </c>
      <c r="F8" s="8">
        <f>D8*E8</f>
        <v>158.895</v>
      </c>
      <c r="G8" s="8"/>
      <c r="H8" s="8">
        <f>F8*1.15</f>
        <v>182.72925</v>
      </c>
      <c r="J8" s="9"/>
    </row>
    <row r="9" spans="2:10" s="6" customFormat="1" ht="12" hidden="1">
      <c r="B9" s="6" t="s">
        <v>8</v>
      </c>
      <c r="D9" s="7">
        <v>6</v>
      </c>
      <c r="E9" s="8">
        <v>28.89</v>
      </c>
      <c r="F9" s="8">
        <v>173.49</v>
      </c>
      <c r="G9" s="8"/>
      <c r="H9" s="8">
        <f>F9*1.15</f>
        <v>199.5135</v>
      </c>
      <c r="J9" s="9"/>
    </row>
    <row r="10" spans="2:10" s="6" customFormat="1" ht="12" hidden="1">
      <c r="B10" s="6" t="s">
        <v>9</v>
      </c>
      <c r="D10" s="7">
        <v>1.95</v>
      </c>
      <c r="E10" s="8">
        <v>28.89</v>
      </c>
      <c r="F10" s="8">
        <v>56.34</v>
      </c>
      <c r="G10" s="8"/>
      <c r="H10" s="8">
        <f>F10*1.15</f>
        <v>64.791</v>
      </c>
      <c r="J10" s="9"/>
    </row>
    <row r="11" spans="4:10" s="6" customFormat="1" ht="12" hidden="1">
      <c r="D11" s="7"/>
      <c r="E11" s="8"/>
      <c r="F11" s="8"/>
      <c r="G11" s="8"/>
      <c r="H11" s="8"/>
      <c r="J11" s="9"/>
    </row>
    <row r="12" spans="1:10" ht="15">
      <c r="A12" s="1" t="s">
        <v>10</v>
      </c>
      <c r="B12" s="1" t="s">
        <v>11</v>
      </c>
      <c r="C12" s="1" t="s">
        <v>12</v>
      </c>
      <c r="D12" s="2" t="s">
        <v>13</v>
      </c>
      <c r="E12" s="2" t="s">
        <v>14</v>
      </c>
      <c r="F12" s="3" t="s">
        <v>15</v>
      </c>
      <c r="G12" s="15" t="s">
        <v>23</v>
      </c>
      <c r="H12" s="3" t="s">
        <v>16</v>
      </c>
      <c r="I12" s="1" t="s">
        <v>17</v>
      </c>
      <c r="J12" s="11" t="s">
        <v>36</v>
      </c>
    </row>
    <row r="13" spans="1:8" ht="15">
      <c r="A13" t="s">
        <v>47</v>
      </c>
      <c r="C13" s="4" t="s">
        <v>26</v>
      </c>
      <c r="D13" s="12">
        <v>3</v>
      </c>
      <c r="E13" s="16">
        <v>1</v>
      </c>
      <c r="F13" s="17">
        <f>$F$2</f>
        <v>215.5</v>
      </c>
      <c r="G13" s="18">
        <f>E13*F13</f>
        <v>215.5</v>
      </c>
      <c r="H13" s="19">
        <f>E13*F13*1.15</f>
        <v>247.825</v>
      </c>
    </row>
    <row r="14" spans="1:8" ht="15">
      <c r="A14" t="s">
        <v>47</v>
      </c>
      <c r="C14" s="4" t="s">
        <v>19</v>
      </c>
      <c r="D14" s="12">
        <v>3</v>
      </c>
      <c r="E14" s="16">
        <v>1</v>
      </c>
      <c r="F14" s="17">
        <f>$F$2</f>
        <v>215.5</v>
      </c>
      <c r="G14" s="18">
        <f>E14*F14</f>
        <v>215.5</v>
      </c>
      <c r="H14" s="19">
        <f>E14*F14*1.15</f>
        <v>247.825</v>
      </c>
    </row>
    <row r="15" spans="1:8" ht="15">
      <c r="A15" t="s">
        <v>47</v>
      </c>
      <c r="C15" s="4" t="s">
        <v>20</v>
      </c>
      <c r="D15" s="12">
        <v>1</v>
      </c>
      <c r="E15" s="16">
        <v>1</v>
      </c>
      <c r="F15" s="17">
        <f>$F$2</f>
        <v>215.5</v>
      </c>
      <c r="G15" s="18">
        <f>E15*F15</f>
        <v>215.5</v>
      </c>
      <c r="H15" s="19">
        <f>E15*F15*1.15</f>
        <v>247.825</v>
      </c>
    </row>
    <row r="16" spans="1:8" ht="15">
      <c r="A16" t="s">
        <v>47</v>
      </c>
      <c r="C16" s="4" t="s">
        <v>22</v>
      </c>
      <c r="D16" s="12">
        <v>3</v>
      </c>
      <c r="E16" s="16">
        <v>1</v>
      </c>
      <c r="F16" s="17">
        <f>$F$2</f>
        <v>215.5</v>
      </c>
      <c r="G16" s="18">
        <f>E16*F16</f>
        <v>215.5</v>
      </c>
      <c r="H16" s="19">
        <f>E16*F16*1.15</f>
        <v>247.825</v>
      </c>
    </row>
    <row r="17" spans="1:10" ht="15">
      <c r="A17" s="36"/>
      <c r="B17" s="10"/>
      <c r="C17" s="21"/>
      <c r="D17" s="23"/>
      <c r="E17" s="30"/>
      <c r="F17" s="31"/>
      <c r="G17" s="32"/>
      <c r="H17" s="33">
        <f>SUM(H13:H16)</f>
        <v>991.3</v>
      </c>
      <c r="I17" s="34">
        <v>1000</v>
      </c>
      <c r="J17" s="29">
        <f>I17-H17</f>
        <v>8.700000000000045</v>
      </c>
    </row>
    <row r="18" spans="1:8" ht="15">
      <c r="A18" t="s">
        <v>39</v>
      </c>
      <c r="C18" s="4" t="s">
        <v>50</v>
      </c>
      <c r="E18" s="16">
        <v>2</v>
      </c>
      <c r="F18" s="17">
        <f>$F$3</f>
        <v>245.02</v>
      </c>
      <c r="G18" s="18">
        <f>E18*F18</f>
        <v>490.04</v>
      </c>
      <c r="H18" s="19">
        <f>E18*F18*1.15</f>
        <v>563.5459999999999</v>
      </c>
    </row>
    <row r="19" spans="1:10" ht="15">
      <c r="A19" s="36"/>
      <c r="B19" s="10"/>
      <c r="C19" s="21"/>
      <c r="D19" s="23"/>
      <c r="E19" s="30"/>
      <c r="F19" s="31"/>
      <c r="G19" s="32"/>
      <c r="H19" s="33">
        <f>SUM(H18:H18)</f>
        <v>563.5459999999999</v>
      </c>
      <c r="I19" s="34">
        <f>1200-600</f>
        <v>600</v>
      </c>
      <c r="J19" s="29">
        <f>I19-H19</f>
        <v>36.454000000000065</v>
      </c>
    </row>
    <row r="20" spans="1:8" ht="15">
      <c r="A20" t="s">
        <v>46</v>
      </c>
      <c r="C20" s="4" t="s">
        <v>28</v>
      </c>
      <c r="D20" s="12">
        <v>5</v>
      </c>
      <c r="E20" s="16">
        <v>1</v>
      </c>
      <c r="F20" s="17">
        <f>$F$2</f>
        <v>215.5</v>
      </c>
      <c r="G20" s="18">
        <f>E20*F20</f>
        <v>215.5</v>
      </c>
      <c r="H20" s="19">
        <f>E20*F20*1.15</f>
        <v>247.825</v>
      </c>
    </row>
    <row r="21" spans="1:10" ht="15">
      <c r="A21" s="36"/>
      <c r="B21" s="10"/>
      <c r="C21" s="21"/>
      <c r="D21" s="23"/>
      <c r="E21" s="30"/>
      <c r="F21" s="31"/>
      <c r="G21" s="32"/>
      <c r="H21" s="33">
        <f>SUM(H20:H20)</f>
        <v>247.825</v>
      </c>
      <c r="I21" s="34">
        <v>250</v>
      </c>
      <c r="J21" s="29">
        <f>I21-H21</f>
        <v>2.1750000000000114</v>
      </c>
    </row>
    <row r="22" spans="1:8" ht="15">
      <c r="A22" s="4" t="s">
        <v>37</v>
      </c>
      <c r="C22" s="4" t="s">
        <v>41</v>
      </c>
      <c r="D22" s="12">
        <v>1</v>
      </c>
      <c r="E22" s="16">
        <v>1</v>
      </c>
      <c r="F22" s="17">
        <f>$F$2</f>
        <v>215.5</v>
      </c>
      <c r="G22" s="18">
        <f>E22*F22</f>
        <v>215.5</v>
      </c>
      <c r="H22" s="19">
        <f>E22*F22*1.15</f>
        <v>247.825</v>
      </c>
    </row>
    <row r="23" spans="1:8" ht="15">
      <c r="A23" s="4" t="s">
        <v>37</v>
      </c>
      <c r="C23" s="4" t="s">
        <v>41</v>
      </c>
      <c r="D23" s="12">
        <v>2</v>
      </c>
      <c r="E23" s="16">
        <v>1</v>
      </c>
      <c r="F23" s="17">
        <f>$F$2</f>
        <v>215.5</v>
      </c>
      <c r="G23" s="18">
        <f>E23*F23</f>
        <v>215.5</v>
      </c>
      <c r="H23" s="19">
        <f>E23*F23*1.15</f>
        <v>247.825</v>
      </c>
    </row>
    <row r="24" spans="1:8" ht="15">
      <c r="A24" s="4" t="s">
        <v>37</v>
      </c>
      <c r="C24" s="4" t="s">
        <v>43</v>
      </c>
      <c r="D24" s="12">
        <v>5</v>
      </c>
      <c r="E24" s="16">
        <v>1</v>
      </c>
      <c r="F24" s="17">
        <f>$F$2</f>
        <v>215.5</v>
      </c>
      <c r="G24" s="18">
        <f>E24*F24</f>
        <v>215.5</v>
      </c>
      <c r="H24" s="19">
        <f>E24*F24*1.15</f>
        <v>247.825</v>
      </c>
    </row>
    <row r="25" spans="1:8" ht="15">
      <c r="A25" s="4" t="s">
        <v>37</v>
      </c>
      <c r="C25" s="4" t="s">
        <v>20</v>
      </c>
      <c r="D25" s="12">
        <v>3</v>
      </c>
      <c r="E25" s="16">
        <v>1</v>
      </c>
      <c r="F25" s="17">
        <f>$F$2</f>
        <v>215.5</v>
      </c>
      <c r="G25" s="18">
        <f>E25*F25</f>
        <v>215.5</v>
      </c>
      <c r="H25" s="19">
        <f>E25*F25*1.15</f>
        <v>247.825</v>
      </c>
    </row>
    <row r="26" spans="1:10" ht="15">
      <c r="A26" s="36"/>
      <c r="B26" s="10"/>
      <c r="C26" s="21"/>
      <c r="D26" s="23"/>
      <c r="E26" s="30"/>
      <c r="F26" s="31"/>
      <c r="G26" s="32"/>
      <c r="H26" s="33">
        <f>SUM(H22:H25)</f>
        <v>991.3</v>
      </c>
      <c r="I26" s="34">
        <v>991</v>
      </c>
      <c r="J26" s="29">
        <f>I26-H26</f>
        <v>-0.2999999999999545</v>
      </c>
    </row>
    <row r="27" spans="1:8" ht="15">
      <c r="A27" s="20" t="s">
        <v>40</v>
      </c>
      <c r="B27" s="4"/>
      <c r="C27" s="4" t="s">
        <v>41</v>
      </c>
      <c r="D27" s="16" t="s">
        <v>29</v>
      </c>
      <c r="E27" s="16">
        <v>5</v>
      </c>
      <c r="F27" s="17">
        <f>$F$2</f>
        <v>215.5</v>
      </c>
      <c r="G27" s="18">
        <f>E27*F27</f>
        <v>1077.5</v>
      </c>
      <c r="H27" s="19">
        <f>E27*F27*1.15</f>
        <v>1239.125</v>
      </c>
    </row>
    <row r="28" spans="1:8" ht="15">
      <c r="A28" s="20" t="s">
        <v>40</v>
      </c>
      <c r="C28" s="4" t="s">
        <v>41</v>
      </c>
      <c r="D28" s="12">
        <v>4</v>
      </c>
      <c r="E28" s="16">
        <v>1</v>
      </c>
      <c r="F28" s="17">
        <f>$F$2</f>
        <v>215.5</v>
      </c>
      <c r="G28" s="18">
        <f>E28*F28</f>
        <v>215.5</v>
      </c>
      <c r="H28" s="19">
        <f>E28*F28*1.15</f>
        <v>247.825</v>
      </c>
    </row>
    <row r="29" spans="1:8" ht="15">
      <c r="A29" t="s">
        <v>40</v>
      </c>
      <c r="C29" s="4" t="s">
        <v>43</v>
      </c>
      <c r="D29" s="12">
        <v>3</v>
      </c>
      <c r="E29" s="16">
        <v>1</v>
      </c>
      <c r="F29" s="17">
        <f>$F$2</f>
        <v>215.5</v>
      </c>
      <c r="G29" s="18">
        <f>E29*F29</f>
        <v>215.5</v>
      </c>
      <c r="H29" s="19">
        <f>E29*F29*1.15</f>
        <v>247.825</v>
      </c>
    </row>
    <row r="30" spans="2:10" ht="15">
      <c r="B30" s="10"/>
      <c r="C30" s="21"/>
      <c r="D30" s="23"/>
      <c r="E30" s="30"/>
      <c r="F30" s="31"/>
      <c r="G30" s="32"/>
      <c r="H30" s="33">
        <f>SUM(H27:H29)</f>
        <v>1734.775</v>
      </c>
      <c r="I30" s="34">
        <v>1730</v>
      </c>
      <c r="J30" s="29">
        <f>I30-H30</f>
        <v>-4.775000000000091</v>
      </c>
    </row>
    <row r="31" spans="1:8" ht="15">
      <c r="A31" t="s">
        <v>48</v>
      </c>
      <c r="C31" s="4" t="s">
        <v>27</v>
      </c>
      <c r="D31" s="12" t="s">
        <v>29</v>
      </c>
      <c r="E31" s="16">
        <v>5</v>
      </c>
      <c r="F31" s="17">
        <f>$F$2</f>
        <v>215.5</v>
      </c>
      <c r="G31" s="18">
        <f>E31*F31</f>
        <v>1077.5</v>
      </c>
      <c r="H31" s="19">
        <f>E31*F31*1.15</f>
        <v>1239.125</v>
      </c>
    </row>
    <row r="32" spans="1:8" ht="15">
      <c r="A32" t="s">
        <v>48</v>
      </c>
      <c r="C32" s="4" t="s">
        <v>50</v>
      </c>
      <c r="E32" s="16">
        <v>1</v>
      </c>
      <c r="F32" s="17">
        <f>$F$3</f>
        <v>245.02</v>
      </c>
      <c r="G32" s="18">
        <f>E32*F32</f>
        <v>245.02</v>
      </c>
      <c r="H32" s="19">
        <f>E32*F32*1.15</f>
        <v>281.77299999999997</v>
      </c>
    </row>
    <row r="33" spans="1:8" ht="15">
      <c r="A33" t="s">
        <v>48</v>
      </c>
      <c r="C33" s="4" t="s">
        <v>26</v>
      </c>
      <c r="D33" s="12">
        <v>1</v>
      </c>
      <c r="E33" s="16">
        <v>1</v>
      </c>
      <c r="F33" s="17">
        <f>$F$2</f>
        <v>215.5</v>
      </c>
      <c r="G33" s="18">
        <f>E33*F33</f>
        <v>215.5</v>
      </c>
      <c r="H33" s="19">
        <f>E33*F33*1.15</f>
        <v>247.825</v>
      </c>
    </row>
    <row r="34" spans="1:8" ht="15">
      <c r="A34" t="s">
        <v>48</v>
      </c>
      <c r="C34" s="4" t="s">
        <v>26</v>
      </c>
      <c r="D34" s="12">
        <v>2</v>
      </c>
      <c r="E34" s="16">
        <v>1</v>
      </c>
      <c r="F34" s="17">
        <f>$F$2</f>
        <v>215.5</v>
      </c>
      <c r="G34" s="18">
        <f>E34*F34</f>
        <v>215.5</v>
      </c>
      <c r="H34" s="19">
        <f>E34*F34*1.15</f>
        <v>247.825</v>
      </c>
    </row>
    <row r="35" spans="1:10" ht="15">
      <c r="A35" s="36"/>
      <c r="B35" s="10"/>
      <c r="C35" s="21"/>
      <c r="D35" s="23"/>
      <c r="E35" s="30"/>
      <c r="F35" s="31"/>
      <c r="G35" s="32"/>
      <c r="H35" s="33">
        <f>SUM(H31:H34)</f>
        <v>2016.548</v>
      </c>
      <c r="I35" s="34">
        <v>2017</v>
      </c>
      <c r="J35" s="29">
        <f>I35-H35</f>
        <v>0.4519999999999982</v>
      </c>
    </row>
    <row r="36" spans="1:8" ht="15">
      <c r="A36" t="s">
        <v>21</v>
      </c>
      <c r="C36" s="4" t="s">
        <v>41</v>
      </c>
      <c r="D36" s="12">
        <v>3</v>
      </c>
      <c r="E36" s="16">
        <v>1</v>
      </c>
      <c r="F36" s="17">
        <f aca="true" t="shared" si="0" ref="F36:F50">$F$2</f>
        <v>215.5</v>
      </c>
      <c r="G36" s="18">
        <f aca="true" t="shared" si="1" ref="G36:G58">E36*F36</f>
        <v>215.5</v>
      </c>
      <c r="H36" s="19">
        <f aca="true" t="shared" si="2" ref="H36:H58">E36*F36*1.15</f>
        <v>247.825</v>
      </c>
    </row>
    <row r="37" spans="1:8" ht="15">
      <c r="A37" t="s">
        <v>21</v>
      </c>
      <c r="C37" s="4" t="s">
        <v>42</v>
      </c>
      <c r="D37" s="12">
        <v>1</v>
      </c>
      <c r="E37" s="16">
        <v>2</v>
      </c>
      <c r="F37" s="17">
        <f t="shared" si="0"/>
        <v>215.5</v>
      </c>
      <c r="G37" s="18">
        <f t="shared" si="1"/>
        <v>431</v>
      </c>
      <c r="H37" s="19">
        <f t="shared" si="2"/>
        <v>495.65</v>
      </c>
    </row>
    <row r="38" spans="1:8" ht="15">
      <c r="A38" t="s">
        <v>21</v>
      </c>
      <c r="C38" s="4" t="s">
        <v>42</v>
      </c>
      <c r="D38" s="12">
        <v>2</v>
      </c>
      <c r="E38" s="16">
        <v>2</v>
      </c>
      <c r="F38" s="17">
        <f t="shared" si="0"/>
        <v>215.5</v>
      </c>
      <c r="G38" s="18">
        <f t="shared" si="1"/>
        <v>431</v>
      </c>
      <c r="H38" s="19">
        <f t="shared" si="2"/>
        <v>495.65</v>
      </c>
    </row>
    <row r="39" spans="1:8" ht="15">
      <c r="A39" t="s">
        <v>21</v>
      </c>
      <c r="C39" s="4" t="s">
        <v>42</v>
      </c>
      <c r="D39" s="12">
        <v>3</v>
      </c>
      <c r="E39" s="16">
        <v>2</v>
      </c>
      <c r="F39" s="17">
        <f t="shared" si="0"/>
        <v>215.5</v>
      </c>
      <c r="G39" s="18">
        <f t="shared" si="1"/>
        <v>431</v>
      </c>
      <c r="H39" s="19">
        <f t="shared" si="2"/>
        <v>495.65</v>
      </c>
    </row>
    <row r="40" spans="1:8" ht="15">
      <c r="A40" t="s">
        <v>21</v>
      </c>
      <c r="C40" s="4" t="s">
        <v>42</v>
      </c>
      <c r="D40" s="12">
        <v>4</v>
      </c>
      <c r="E40" s="16">
        <v>2</v>
      </c>
      <c r="F40" s="17">
        <f t="shared" si="0"/>
        <v>215.5</v>
      </c>
      <c r="G40" s="18">
        <f t="shared" si="1"/>
        <v>431</v>
      </c>
      <c r="H40" s="19">
        <f t="shared" si="2"/>
        <v>495.65</v>
      </c>
    </row>
    <row r="41" spans="1:8" ht="15">
      <c r="A41" t="s">
        <v>21</v>
      </c>
      <c r="C41" s="4" t="s">
        <v>42</v>
      </c>
      <c r="D41" s="12">
        <v>5</v>
      </c>
      <c r="E41" s="16">
        <v>2</v>
      </c>
      <c r="F41" s="17">
        <f t="shared" si="0"/>
        <v>215.5</v>
      </c>
      <c r="G41" s="18">
        <f t="shared" si="1"/>
        <v>431</v>
      </c>
      <c r="H41" s="19">
        <f t="shared" si="2"/>
        <v>495.65</v>
      </c>
    </row>
    <row r="42" spans="1:8" ht="15">
      <c r="A42" t="s">
        <v>21</v>
      </c>
      <c r="C42" s="4" t="s">
        <v>43</v>
      </c>
      <c r="D42" s="12">
        <v>1</v>
      </c>
      <c r="E42" s="16">
        <v>2</v>
      </c>
      <c r="F42" s="17">
        <f t="shared" si="0"/>
        <v>215.5</v>
      </c>
      <c r="G42" s="18">
        <f t="shared" si="1"/>
        <v>431</v>
      </c>
      <c r="H42" s="19">
        <f t="shared" si="2"/>
        <v>495.65</v>
      </c>
    </row>
    <row r="43" spans="1:8" ht="15">
      <c r="A43" t="s">
        <v>21</v>
      </c>
      <c r="C43" s="4" t="s">
        <v>43</v>
      </c>
      <c r="D43" s="12">
        <v>2</v>
      </c>
      <c r="E43" s="16">
        <v>2</v>
      </c>
      <c r="F43" s="17">
        <f t="shared" si="0"/>
        <v>215.5</v>
      </c>
      <c r="G43" s="18">
        <f t="shared" si="1"/>
        <v>431</v>
      </c>
      <c r="H43" s="19">
        <f t="shared" si="2"/>
        <v>495.65</v>
      </c>
    </row>
    <row r="44" spans="1:8" ht="15">
      <c r="A44" t="s">
        <v>21</v>
      </c>
      <c r="C44" s="4" t="s">
        <v>43</v>
      </c>
      <c r="D44" s="12">
        <v>3</v>
      </c>
      <c r="E44" s="16">
        <v>1</v>
      </c>
      <c r="F44" s="17">
        <f t="shared" si="0"/>
        <v>215.5</v>
      </c>
      <c r="G44" s="18">
        <f t="shared" si="1"/>
        <v>215.5</v>
      </c>
      <c r="H44" s="19">
        <f t="shared" si="2"/>
        <v>247.825</v>
      </c>
    </row>
    <row r="45" spans="1:8" ht="15">
      <c r="A45" t="s">
        <v>21</v>
      </c>
      <c r="C45" s="4" t="s">
        <v>43</v>
      </c>
      <c r="D45" s="12">
        <v>4</v>
      </c>
      <c r="E45" s="16">
        <v>2</v>
      </c>
      <c r="F45" s="17">
        <f t="shared" si="0"/>
        <v>215.5</v>
      </c>
      <c r="G45" s="18">
        <f t="shared" si="1"/>
        <v>431</v>
      </c>
      <c r="H45" s="19">
        <f t="shared" si="2"/>
        <v>495.65</v>
      </c>
    </row>
    <row r="46" spans="1:8" ht="15">
      <c r="A46" t="s">
        <v>21</v>
      </c>
      <c r="C46" s="4" t="s">
        <v>43</v>
      </c>
      <c r="D46" s="12">
        <v>5</v>
      </c>
      <c r="E46" s="16">
        <v>1</v>
      </c>
      <c r="F46" s="17">
        <f t="shared" si="0"/>
        <v>215.5</v>
      </c>
      <c r="G46" s="18">
        <f t="shared" si="1"/>
        <v>215.5</v>
      </c>
      <c r="H46" s="19">
        <f t="shared" si="2"/>
        <v>247.825</v>
      </c>
    </row>
    <row r="47" spans="1:8" ht="15">
      <c r="A47" t="s">
        <v>21</v>
      </c>
      <c r="C47" s="4" t="s">
        <v>28</v>
      </c>
      <c r="D47" s="12">
        <v>1</v>
      </c>
      <c r="E47" s="16">
        <v>1</v>
      </c>
      <c r="F47" s="17">
        <f t="shared" si="0"/>
        <v>215.5</v>
      </c>
      <c r="G47" s="18">
        <f t="shared" si="1"/>
        <v>215.5</v>
      </c>
      <c r="H47" s="19">
        <f t="shared" si="2"/>
        <v>247.825</v>
      </c>
    </row>
    <row r="48" spans="1:8" ht="15">
      <c r="A48" t="s">
        <v>21</v>
      </c>
      <c r="C48" s="4" t="s">
        <v>28</v>
      </c>
      <c r="D48" s="12">
        <v>2</v>
      </c>
      <c r="E48" s="16">
        <v>2</v>
      </c>
      <c r="F48" s="17">
        <f t="shared" si="0"/>
        <v>215.5</v>
      </c>
      <c r="G48" s="18">
        <f t="shared" si="1"/>
        <v>431</v>
      </c>
      <c r="H48" s="19">
        <f t="shared" si="2"/>
        <v>495.65</v>
      </c>
    </row>
    <row r="49" spans="1:8" ht="15">
      <c r="A49" t="s">
        <v>21</v>
      </c>
      <c r="C49" s="4" t="s">
        <v>28</v>
      </c>
      <c r="D49" s="12">
        <v>3</v>
      </c>
      <c r="E49" s="16">
        <v>2</v>
      </c>
      <c r="F49" s="17">
        <f t="shared" si="0"/>
        <v>215.5</v>
      </c>
      <c r="G49" s="18">
        <f t="shared" si="1"/>
        <v>431</v>
      </c>
      <c r="H49" s="19">
        <f t="shared" si="2"/>
        <v>495.65</v>
      </c>
    </row>
    <row r="50" spans="1:8" ht="15">
      <c r="A50" t="s">
        <v>21</v>
      </c>
      <c r="C50" s="4" t="s">
        <v>28</v>
      </c>
      <c r="D50" s="12">
        <v>4</v>
      </c>
      <c r="E50" s="16">
        <v>1</v>
      </c>
      <c r="F50" s="17">
        <f t="shared" si="0"/>
        <v>215.5</v>
      </c>
      <c r="G50" s="18">
        <f t="shared" si="1"/>
        <v>215.5</v>
      </c>
      <c r="H50" s="19">
        <f t="shared" si="2"/>
        <v>247.825</v>
      </c>
    </row>
    <row r="51" spans="1:8" ht="15">
      <c r="A51" t="s">
        <v>21</v>
      </c>
      <c r="C51" s="4" t="s">
        <v>25</v>
      </c>
      <c r="D51" s="12">
        <v>1</v>
      </c>
      <c r="E51" s="16">
        <v>1</v>
      </c>
      <c r="F51" s="17">
        <f>$F$4</f>
        <v>275.04</v>
      </c>
      <c r="G51" s="18">
        <f t="shared" si="1"/>
        <v>275.04</v>
      </c>
      <c r="H51" s="19">
        <f t="shared" si="2"/>
        <v>316.296</v>
      </c>
    </row>
    <row r="52" spans="1:8" ht="15">
      <c r="A52" t="s">
        <v>21</v>
      </c>
      <c r="C52" s="4" t="s">
        <v>25</v>
      </c>
      <c r="D52" s="12">
        <v>2</v>
      </c>
      <c r="E52" s="16">
        <v>1</v>
      </c>
      <c r="F52" s="17">
        <f>$F$4</f>
        <v>275.04</v>
      </c>
      <c r="G52" s="18">
        <f t="shared" si="1"/>
        <v>275.04</v>
      </c>
      <c r="H52" s="19">
        <f t="shared" si="2"/>
        <v>316.296</v>
      </c>
    </row>
    <row r="53" spans="1:8" ht="15">
      <c r="A53" t="s">
        <v>21</v>
      </c>
      <c r="C53" s="4" t="s">
        <v>26</v>
      </c>
      <c r="D53" s="12">
        <v>5</v>
      </c>
      <c r="E53" s="16">
        <v>1</v>
      </c>
      <c r="F53" s="17">
        <f aca="true" t="shared" si="3" ref="F53:F82">$F$2</f>
        <v>215.5</v>
      </c>
      <c r="G53" s="18">
        <f t="shared" si="1"/>
        <v>215.5</v>
      </c>
      <c r="H53" s="19">
        <f t="shared" si="2"/>
        <v>247.825</v>
      </c>
    </row>
    <row r="54" spans="1:8" ht="15">
      <c r="A54" t="s">
        <v>21</v>
      </c>
      <c r="C54" s="4" t="s">
        <v>19</v>
      </c>
      <c r="D54" s="12">
        <v>1</v>
      </c>
      <c r="E54" s="16">
        <v>1</v>
      </c>
      <c r="F54" s="17">
        <f t="shared" si="3"/>
        <v>215.5</v>
      </c>
      <c r="G54" s="18">
        <f>E54*F54</f>
        <v>215.5</v>
      </c>
      <c r="H54" s="19">
        <f>E54*F54*1.15</f>
        <v>247.825</v>
      </c>
    </row>
    <row r="55" spans="1:8" ht="15">
      <c r="A55" t="s">
        <v>21</v>
      </c>
      <c r="C55" s="4" t="s">
        <v>19</v>
      </c>
      <c r="D55" s="12">
        <v>4</v>
      </c>
      <c r="E55" s="16">
        <v>2</v>
      </c>
      <c r="F55" s="17">
        <f t="shared" si="3"/>
        <v>215.5</v>
      </c>
      <c r="G55" s="18">
        <f t="shared" si="1"/>
        <v>431</v>
      </c>
      <c r="H55" s="19">
        <f t="shared" si="2"/>
        <v>495.65</v>
      </c>
    </row>
    <row r="56" spans="1:8" ht="15">
      <c r="A56" t="s">
        <v>21</v>
      </c>
      <c r="C56" s="4" t="s">
        <v>18</v>
      </c>
      <c r="D56" s="12">
        <v>1</v>
      </c>
      <c r="E56" s="16">
        <v>1</v>
      </c>
      <c r="F56" s="17">
        <f t="shared" si="3"/>
        <v>215.5</v>
      </c>
      <c r="G56" s="18">
        <f t="shared" si="1"/>
        <v>215.5</v>
      </c>
      <c r="H56" s="19">
        <f t="shared" si="2"/>
        <v>247.825</v>
      </c>
    </row>
    <row r="57" spans="1:8" ht="15">
      <c r="A57" t="s">
        <v>21</v>
      </c>
      <c r="C57" s="4" t="s">
        <v>18</v>
      </c>
      <c r="D57" s="12">
        <v>2</v>
      </c>
      <c r="E57" s="16">
        <v>1</v>
      </c>
      <c r="F57" s="17">
        <f t="shared" si="3"/>
        <v>215.5</v>
      </c>
      <c r="G57" s="18">
        <f t="shared" si="1"/>
        <v>215.5</v>
      </c>
      <c r="H57" s="19">
        <f t="shared" si="2"/>
        <v>247.825</v>
      </c>
    </row>
    <row r="58" spans="1:8" ht="15">
      <c r="A58" t="s">
        <v>21</v>
      </c>
      <c r="C58" s="4" t="s">
        <v>18</v>
      </c>
      <c r="D58" s="12">
        <v>3</v>
      </c>
      <c r="E58" s="16">
        <v>1</v>
      </c>
      <c r="F58" s="17">
        <f t="shared" si="3"/>
        <v>215.5</v>
      </c>
      <c r="G58" s="18">
        <f t="shared" si="1"/>
        <v>215.5</v>
      </c>
      <c r="H58" s="19">
        <f t="shared" si="2"/>
        <v>247.825</v>
      </c>
    </row>
    <row r="59" spans="1:8" ht="15">
      <c r="A59" t="s">
        <v>21</v>
      </c>
      <c r="C59" s="4" t="s">
        <v>18</v>
      </c>
      <c r="D59" s="12">
        <v>5</v>
      </c>
      <c r="E59" s="16">
        <v>1</v>
      </c>
      <c r="F59" s="17">
        <f t="shared" si="3"/>
        <v>215.5</v>
      </c>
      <c r="G59" s="18">
        <f aca="true" t="shared" si="4" ref="G59:G72">E59*F59</f>
        <v>215.5</v>
      </c>
      <c r="H59" s="19">
        <f aca="true" t="shared" si="5" ref="H59:H72">E59*F59*1.15</f>
        <v>247.825</v>
      </c>
    </row>
    <row r="60" spans="1:8" ht="15">
      <c r="A60" t="s">
        <v>21</v>
      </c>
      <c r="C60" s="4" t="s">
        <v>24</v>
      </c>
      <c r="D60" s="12">
        <v>2</v>
      </c>
      <c r="E60" s="16">
        <v>2</v>
      </c>
      <c r="F60" s="17">
        <f t="shared" si="3"/>
        <v>215.5</v>
      </c>
      <c r="G60" s="18">
        <f t="shared" si="4"/>
        <v>431</v>
      </c>
      <c r="H60" s="19">
        <f t="shared" si="5"/>
        <v>495.65</v>
      </c>
    </row>
    <row r="61" spans="1:8" ht="15">
      <c r="A61" t="s">
        <v>21</v>
      </c>
      <c r="C61" s="4" t="s">
        <v>24</v>
      </c>
      <c r="D61" s="12">
        <v>3</v>
      </c>
      <c r="E61" s="16">
        <v>2</v>
      </c>
      <c r="F61" s="17">
        <f t="shared" si="3"/>
        <v>215.5</v>
      </c>
      <c r="G61" s="18">
        <f t="shared" si="4"/>
        <v>431</v>
      </c>
      <c r="H61" s="19">
        <f t="shared" si="5"/>
        <v>495.65</v>
      </c>
    </row>
    <row r="62" spans="1:8" ht="15">
      <c r="A62" t="s">
        <v>21</v>
      </c>
      <c r="C62" s="4" t="s">
        <v>24</v>
      </c>
      <c r="D62" s="12">
        <v>4</v>
      </c>
      <c r="E62" s="16">
        <v>2</v>
      </c>
      <c r="F62" s="17">
        <f t="shared" si="3"/>
        <v>215.5</v>
      </c>
      <c r="G62" s="18">
        <f t="shared" si="4"/>
        <v>431</v>
      </c>
      <c r="H62" s="19">
        <f t="shared" si="5"/>
        <v>495.65</v>
      </c>
    </row>
    <row r="63" spans="1:8" ht="15">
      <c r="A63" t="s">
        <v>21</v>
      </c>
      <c r="C63" s="4" t="s">
        <v>24</v>
      </c>
      <c r="D63" s="12">
        <v>5</v>
      </c>
      <c r="E63" s="16">
        <v>2</v>
      </c>
      <c r="F63" s="17">
        <f t="shared" si="3"/>
        <v>215.5</v>
      </c>
      <c r="G63" s="18">
        <f t="shared" si="4"/>
        <v>431</v>
      </c>
      <c r="H63" s="19">
        <f t="shared" si="5"/>
        <v>495.65</v>
      </c>
    </row>
    <row r="64" spans="1:8" ht="15">
      <c r="A64" t="s">
        <v>21</v>
      </c>
      <c r="C64" s="4" t="s">
        <v>20</v>
      </c>
      <c r="D64" s="12">
        <v>4</v>
      </c>
      <c r="E64" s="16">
        <v>1</v>
      </c>
      <c r="F64" s="17">
        <f t="shared" si="3"/>
        <v>215.5</v>
      </c>
      <c r="G64" s="18">
        <f t="shared" si="4"/>
        <v>215.5</v>
      </c>
      <c r="H64" s="19">
        <f t="shared" si="5"/>
        <v>247.825</v>
      </c>
    </row>
    <row r="65" spans="1:8" ht="15">
      <c r="A65" t="s">
        <v>21</v>
      </c>
      <c r="C65" s="4" t="s">
        <v>22</v>
      </c>
      <c r="D65" s="12">
        <v>2</v>
      </c>
      <c r="E65" s="16">
        <v>1</v>
      </c>
      <c r="F65" s="17">
        <f t="shared" si="3"/>
        <v>215.5</v>
      </c>
      <c r="G65" s="18">
        <f t="shared" si="4"/>
        <v>215.5</v>
      </c>
      <c r="H65" s="19">
        <f t="shared" si="5"/>
        <v>247.825</v>
      </c>
    </row>
    <row r="66" spans="1:8" ht="15">
      <c r="A66" t="s">
        <v>21</v>
      </c>
      <c r="C66" s="4" t="s">
        <v>22</v>
      </c>
      <c r="D66" s="12">
        <v>4</v>
      </c>
      <c r="E66" s="16">
        <v>1</v>
      </c>
      <c r="F66" s="17">
        <f t="shared" si="3"/>
        <v>215.5</v>
      </c>
      <c r="G66" s="18">
        <f t="shared" si="4"/>
        <v>215.5</v>
      </c>
      <c r="H66" s="19">
        <f t="shared" si="5"/>
        <v>247.825</v>
      </c>
    </row>
    <row r="67" spans="1:8" ht="15">
      <c r="A67" t="s">
        <v>21</v>
      </c>
      <c r="C67" s="4" t="s">
        <v>49</v>
      </c>
      <c r="E67" s="16">
        <v>2</v>
      </c>
      <c r="F67" s="17">
        <f>$F$3</f>
        <v>245.02</v>
      </c>
      <c r="G67" s="18">
        <f t="shared" si="4"/>
        <v>490.04</v>
      </c>
      <c r="H67" s="19">
        <f t="shared" si="5"/>
        <v>563.5459999999999</v>
      </c>
    </row>
    <row r="68" spans="1:8" ht="15">
      <c r="A68" t="s">
        <v>21</v>
      </c>
      <c r="C68" s="4" t="s">
        <v>50</v>
      </c>
      <c r="E68" s="16">
        <v>4</v>
      </c>
      <c r="F68" s="17">
        <f>$F$3</f>
        <v>245.02</v>
      </c>
      <c r="G68" s="18">
        <f t="shared" si="4"/>
        <v>980.08</v>
      </c>
      <c r="H68" s="19">
        <f t="shared" si="5"/>
        <v>1127.0919999999999</v>
      </c>
    </row>
    <row r="69" spans="1:8" ht="15">
      <c r="A69" t="s">
        <v>21</v>
      </c>
      <c r="C69" s="4" t="s">
        <v>84</v>
      </c>
      <c r="E69" s="16">
        <v>2</v>
      </c>
      <c r="F69" s="17">
        <f>$F$3</f>
        <v>245.02</v>
      </c>
      <c r="G69" s="18">
        <f t="shared" si="4"/>
        <v>490.04</v>
      </c>
      <c r="H69" s="19">
        <f t="shared" si="5"/>
        <v>563.5459999999999</v>
      </c>
    </row>
    <row r="70" spans="1:8" ht="15">
      <c r="A70" t="s">
        <v>21</v>
      </c>
      <c r="C70" s="4" t="s">
        <v>85</v>
      </c>
      <c r="D70" s="12">
        <v>1</v>
      </c>
      <c r="E70" s="16">
        <v>1</v>
      </c>
      <c r="F70" s="17">
        <f>$F$2</f>
        <v>215.5</v>
      </c>
      <c r="G70" s="18">
        <f t="shared" si="4"/>
        <v>215.5</v>
      </c>
      <c r="H70" s="19">
        <f t="shared" si="5"/>
        <v>247.825</v>
      </c>
    </row>
    <row r="71" spans="1:8" ht="15">
      <c r="A71" t="s">
        <v>21</v>
      </c>
      <c r="C71" s="4" t="s">
        <v>83</v>
      </c>
      <c r="D71" s="12">
        <v>2</v>
      </c>
      <c r="E71" s="16">
        <v>1</v>
      </c>
      <c r="F71" s="17">
        <f>$F$2</f>
        <v>215.5</v>
      </c>
      <c r="G71" s="18">
        <f t="shared" si="4"/>
        <v>215.5</v>
      </c>
      <c r="H71" s="19">
        <f t="shared" si="5"/>
        <v>247.825</v>
      </c>
    </row>
    <row r="72" spans="1:8" ht="15">
      <c r="A72" t="s">
        <v>21</v>
      </c>
      <c r="C72" s="4" t="s">
        <v>83</v>
      </c>
      <c r="D72" s="12">
        <v>3</v>
      </c>
      <c r="E72" s="16">
        <v>1</v>
      </c>
      <c r="F72" s="17">
        <f>$F$2</f>
        <v>215.5</v>
      </c>
      <c r="G72" s="18">
        <f t="shared" si="4"/>
        <v>215.5</v>
      </c>
      <c r="H72" s="19">
        <f t="shared" si="5"/>
        <v>247.825</v>
      </c>
    </row>
    <row r="73" spans="1:8" ht="15">
      <c r="A73" t="s">
        <v>21</v>
      </c>
      <c r="C73" s="4" t="s">
        <v>18</v>
      </c>
      <c r="D73" s="12">
        <v>4</v>
      </c>
      <c r="E73" s="16">
        <v>1</v>
      </c>
      <c r="F73" s="17">
        <f>$F$2</f>
        <v>215.5</v>
      </c>
      <c r="G73" s="18">
        <f>E73*F73</f>
        <v>215.5</v>
      </c>
      <c r="H73" s="19">
        <f>E73*F73*1.15</f>
        <v>247.825</v>
      </c>
    </row>
    <row r="74" spans="1:10" ht="15">
      <c r="A74" s="10"/>
      <c r="B74" s="10"/>
      <c r="C74" s="21"/>
      <c r="D74" s="23"/>
      <c r="E74" s="30"/>
      <c r="F74" s="31"/>
      <c r="G74" s="32"/>
      <c r="H74" s="33">
        <f>SUM(H36:H73)</f>
        <v>14782.376000000006</v>
      </c>
      <c r="I74" s="10">
        <v>14782</v>
      </c>
      <c r="J74" s="29">
        <f>I74-H74</f>
        <v>-0.3760000000056607</v>
      </c>
    </row>
    <row r="75" spans="1:8" ht="15">
      <c r="A75" t="s">
        <v>91</v>
      </c>
      <c r="C75" s="4" t="s">
        <v>19</v>
      </c>
      <c r="D75" s="12">
        <v>2</v>
      </c>
      <c r="E75" s="16">
        <v>1</v>
      </c>
      <c r="F75" s="17">
        <f t="shared" si="3"/>
        <v>215.5</v>
      </c>
      <c r="G75" s="18">
        <f>E75*F75</f>
        <v>215.5</v>
      </c>
      <c r="H75" s="19">
        <f>E75*F75*1.15</f>
        <v>247.825</v>
      </c>
    </row>
    <row r="76" spans="1:8" ht="15">
      <c r="A76" t="s">
        <v>91</v>
      </c>
      <c r="C76" s="4" t="s">
        <v>19</v>
      </c>
      <c r="D76" s="12">
        <v>5</v>
      </c>
      <c r="E76" s="16">
        <v>1</v>
      </c>
      <c r="F76" s="17">
        <f t="shared" si="3"/>
        <v>215.5</v>
      </c>
      <c r="G76" s="18">
        <f>E76*F76</f>
        <v>215.5</v>
      </c>
      <c r="H76" s="19">
        <f>E76*F76*1.15</f>
        <v>247.825</v>
      </c>
    </row>
    <row r="77" spans="1:8" ht="15">
      <c r="A77" t="s">
        <v>91</v>
      </c>
      <c r="C77" s="4" t="s">
        <v>92</v>
      </c>
      <c r="E77" s="16"/>
      <c r="F77" s="17"/>
      <c r="G77" s="18"/>
      <c r="H77" s="19">
        <v>330</v>
      </c>
    </row>
    <row r="78" spans="1:10" ht="15">
      <c r="A78" s="36"/>
      <c r="B78" s="10"/>
      <c r="C78" s="21"/>
      <c r="D78" s="23"/>
      <c r="E78" s="30"/>
      <c r="F78" s="31"/>
      <c r="G78" s="32"/>
      <c r="H78" s="33">
        <f>SUM(H75:H77)</f>
        <v>825.65</v>
      </c>
      <c r="I78" s="34">
        <v>830</v>
      </c>
      <c r="J78" s="29">
        <f>I78-H78</f>
        <v>4.350000000000023</v>
      </c>
    </row>
    <row r="79" spans="1:8" ht="15">
      <c r="A79" t="s">
        <v>90</v>
      </c>
      <c r="C79" s="4" t="s">
        <v>19</v>
      </c>
      <c r="D79" s="12">
        <v>1</v>
      </c>
      <c r="E79" s="16">
        <v>1</v>
      </c>
      <c r="F79" s="17">
        <f t="shared" si="3"/>
        <v>215.5</v>
      </c>
      <c r="G79" s="18">
        <f>E79*F79</f>
        <v>215.5</v>
      </c>
      <c r="H79" s="19">
        <f>E79*F79*1.15</f>
        <v>247.825</v>
      </c>
    </row>
    <row r="80" spans="1:8" ht="15">
      <c r="A80" t="s">
        <v>90</v>
      </c>
      <c r="C80" s="4" t="s">
        <v>19</v>
      </c>
      <c r="D80" s="12">
        <v>5</v>
      </c>
      <c r="E80" s="16">
        <v>1</v>
      </c>
      <c r="F80" s="17">
        <f t="shared" si="3"/>
        <v>215.5</v>
      </c>
      <c r="G80" s="18">
        <f>E80*F80</f>
        <v>215.5</v>
      </c>
      <c r="H80" s="19">
        <f>E80*F80*1.15</f>
        <v>247.825</v>
      </c>
    </row>
    <row r="81" spans="1:10" ht="15">
      <c r="A81" s="36"/>
      <c r="B81" s="10"/>
      <c r="C81" s="21"/>
      <c r="D81" s="23"/>
      <c r="E81" s="30"/>
      <c r="F81" s="31"/>
      <c r="G81" s="32"/>
      <c r="H81" s="33">
        <f>SUM(H79:H80)</f>
        <v>495.65</v>
      </c>
      <c r="I81" s="34">
        <v>500</v>
      </c>
      <c r="J81" s="29">
        <f>I81-H81</f>
        <v>4.350000000000023</v>
      </c>
    </row>
    <row r="82" spans="1:8" ht="15">
      <c r="A82" t="s">
        <v>89</v>
      </c>
      <c r="C82" s="4" t="s">
        <v>20</v>
      </c>
      <c r="D82" s="12">
        <v>2</v>
      </c>
      <c r="E82" s="16">
        <v>1</v>
      </c>
      <c r="F82" s="17">
        <f t="shared" si="3"/>
        <v>215.5</v>
      </c>
      <c r="G82" s="18">
        <f>E82*F82</f>
        <v>215.5</v>
      </c>
      <c r="H82" s="19">
        <f>E82*F82*1.15</f>
        <v>247.825</v>
      </c>
    </row>
    <row r="83" spans="1:8" ht="15">
      <c r="A83" t="s">
        <v>89</v>
      </c>
      <c r="C83" s="4" t="s">
        <v>83</v>
      </c>
      <c r="D83" s="12">
        <v>4</v>
      </c>
      <c r="E83" s="16">
        <v>1</v>
      </c>
      <c r="F83" s="17">
        <f>$F$2</f>
        <v>215.5</v>
      </c>
      <c r="G83" s="18">
        <f>E83*F83</f>
        <v>215.5</v>
      </c>
      <c r="H83" s="19">
        <f>E83*F83*1.15</f>
        <v>247.825</v>
      </c>
    </row>
    <row r="84" spans="1:8" ht="15">
      <c r="A84" t="s">
        <v>89</v>
      </c>
      <c r="C84" s="4" t="s">
        <v>41</v>
      </c>
      <c r="D84" s="12">
        <v>5</v>
      </c>
      <c r="E84" s="16">
        <v>1</v>
      </c>
      <c r="F84" s="17">
        <f>$F$2</f>
        <v>215.5</v>
      </c>
      <c r="G84" s="18">
        <f>E84*F84</f>
        <v>215.5</v>
      </c>
      <c r="H84" s="19">
        <f>E84*F84*1.15</f>
        <v>247.825</v>
      </c>
    </row>
    <row r="85" spans="1:10" ht="15">
      <c r="A85" s="36"/>
      <c r="B85" s="10"/>
      <c r="C85" s="21"/>
      <c r="D85" s="23"/>
      <c r="E85" s="30"/>
      <c r="F85" s="31"/>
      <c r="G85" s="32"/>
      <c r="H85" s="33">
        <f>SUM(H82:H84)</f>
        <v>743.4749999999999</v>
      </c>
      <c r="I85" s="34">
        <v>750</v>
      </c>
      <c r="J85" s="29">
        <f>I85-H85</f>
        <v>6.525000000000091</v>
      </c>
    </row>
    <row r="86" spans="1:8" ht="15">
      <c r="A86" t="s">
        <v>88</v>
      </c>
      <c r="C86" s="4" t="s">
        <v>24</v>
      </c>
      <c r="D86" s="12">
        <v>1</v>
      </c>
      <c r="E86" s="16">
        <v>1</v>
      </c>
      <c r="F86" s="17">
        <f>$F$2</f>
        <v>215.5</v>
      </c>
      <c r="G86" s="18">
        <f>E86*F86</f>
        <v>215.5</v>
      </c>
      <c r="H86" s="19">
        <f>E86*F86*1.15</f>
        <v>247.825</v>
      </c>
    </row>
    <row r="87" spans="1:10" ht="15">
      <c r="A87" s="36"/>
      <c r="B87" s="10"/>
      <c r="C87" s="21"/>
      <c r="D87" s="23"/>
      <c r="E87" s="30"/>
      <c r="F87" s="31"/>
      <c r="G87" s="32"/>
      <c r="H87" s="33">
        <f>SUM(H86:H86)</f>
        <v>247.825</v>
      </c>
      <c r="I87" s="34">
        <v>248</v>
      </c>
      <c r="J87" s="29">
        <f>I87-H87</f>
        <v>0.17500000000001137</v>
      </c>
    </row>
    <row r="88" spans="1:8" ht="15">
      <c r="A88" s="35" t="s">
        <v>87</v>
      </c>
      <c r="C88" s="4" t="s">
        <v>85</v>
      </c>
      <c r="D88" s="12">
        <v>5</v>
      </c>
      <c r="E88" s="16">
        <v>1</v>
      </c>
      <c r="F88" s="17">
        <f>$F$2</f>
        <v>215.5</v>
      </c>
      <c r="G88" s="18">
        <f>E88*F88</f>
        <v>215.5</v>
      </c>
      <c r="H88" s="19">
        <f>E88*F88*1.15</f>
        <v>247.825</v>
      </c>
    </row>
    <row r="89" spans="1:10" ht="15">
      <c r="A89" s="36"/>
      <c r="B89" s="10"/>
      <c r="C89" s="21"/>
      <c r="D89" s="23"/>
      <c r="E89" s="30"/>
      <c r="F89" s="31"/>
      <c r="G89" s="32"/>
      <c r="H89" s="33">
        <f>SUM(H88:H88)</f>
        <v>247.825</v>
      </c>
      <c r="I89" s="34">
        <f>300+50</f>
        <v>350</v>
      </c>
      <c r="J89" s="29">
        <f>I89-H89</f>
        <v>102.17500000000001</v>
      </c>
    </row>
    <row r="90" spans="1:8" ht="15">
      <c r="A90" t="s">
        <v>86</v>
      </c>
      <c r="C90" s="4" t="s">
        <v>26</v>
      </c>
      <c r="D90" s="12">
        <v>4</v>
      </c>
      <c r="E90" s="16">
        <v>1</v>
      </c>
      <c r="F90" s="17">
        <f>$F$2</f>
        <v>215.5</v>
      </c>
      <c r="G90" s="18">
        <f>E90*F90</f>
        <v>215.5</v>
      </c>
      <c r="H90" s="19">
        <f>E90*F90*1.15</f>
        <v>247.825</v>
      </c>
    </row>
    <row r="91" spans="1:8" ht="15">
      <c r="A91" t="s">
        <v>86</v>
      </c>
      <c r="C91" s="4" t="s">
        <v>85</v>
      </c>
      <c r="D91" s="12">
        <v>2</v>
      </c>
      <c r="E91" s="16">
        <v>1</v>
      </c>
      <c r="F91" s="17">
        <f>$F$2</f>
        <v>215.5</v>
      </c>
      <c r="G91" s="18">
        <f>E91*F91</f>
        <v>215.5</v>
      </c>
      <c r="H91" s="19">
        <f>E91*F91*1.15</f>
        <v>247.825</v>
      </c>
    </row>
    <row r="92" spans="1:10" ht="15">
      <c r="A92" s="36"/>
      <c r="B92" s="10"/>
      <c r="C92" s="21"/>
      <c r="D92" s="23"/>
      <c r="E92" s="30"/>
      <c r="F92" s="31"/>
      <c r="G92" s="32"/>
      <c r="H92" s="33">
        <f>SUM(H90:H91)</f>
        <v>495.65</v>
      </c>
      <c r="I92" s="34">
        <f>12+246+248</f>
        <v>506</v>
      </c>
      <c r="J92" s="29">
        <f>I92-H92</f>
        <v>10.350000000000023</v>
      </c>
    </row>
    <row r="93" spans="1:8" ht="15">
      <c r="A93" t="s">
        <v>38</v>
      </c>
      <c r="C93" s="4" t="s">
        <v>25</v>
      </c>
      <c r="D93" s="12">
        <v>3</v>
      </c>
      <c r="E93" s="16">
        <v>1</v>
      </c>
      <c r="F93" s="17">
        <f>$F$4</f>
        <v>275.04</v>
      </c>
      <c r="G93" s="18">
        <f>E93*F93</f>
        <v>275.04</v>
      </c>
      <c r="H93" s="19">
        <f>E93*F93*1.15</f>
        <v>316.296</v>
      </c>
    </row>
    <row r="94" spans="1:10" ht="15">
      <c r="A94" s="36"/>
      <c r="B94" s="10"/>
      <c r="C94" s="21"/>
      <c r="D94" s="23"/>
      <c r="E94" s="30"/>
      <c r="F94" s="31"/>
      <c r="G94" s="32"/>
      <c r="H94" s="33">
        <f>SUM(H93:H93)</f>
        <v>316.296</v>
      </c>
      <c r="I94" s="34">
        <v>314</v>
      </c>
      <c r="J94" s="29">
        <f>I94-H94</f>
        <v>-2.2959999999999923</v>
      </c>
    </row>
    <row r="95" spans="1:8" ht="15">
      <c r="A95" t="s">
        <v>45</v>
      </c>
      <c r="C95" s="4" t="s">
        <v>28</v>
      </c>
      <c r="D95" s="12">
        <v>4</v>
      </c>
      <c r="E95" s="16">
        <v>1</v>
      </c>
      <c r="F95" s="17">
        <f>$F$2</f>
        <v>215.5</v>
      </c>
      <c r="G95" s="18">
        <f>E95*F95</f>
        <v>215.5</v>
      </c>
      <c r="H95" s="19">
        <f>E95*F95*1.15</f>
        <v>247.825</v>
      </c>
    </row>
    <row r="96" spans="1:8" ht="15">
      <c r="A96" t="s">
        <v>45</v>
      </c>
      <c r="C96" s="4" t="s">
        <v>24</v>
      </c>
      <c r="D96" s="12">
        <v>1</v>
      </c>
      <c r="E96" s="16">
        <v>1</v>
      </c>
      <c r="F96" s="17">
        <f>$F$2</f>
        <v>215.5</v>
      </c>
      <c r="G96" s="18">
        <f>E96*F96</f>
        <v>215.5</v>
      </c>
      <c r="H96" s="19">
        <f>E96*F96*1.15</f>
        <v>247.825</v>
      </c>
    </row>
    <row r="97" spans="1:10" ht="15">
      <c r="A97" s="36"/>
      <c r="B97" s="10"/>
      <c r="C97" s="21"/>
      <c r="D97" s="23"/>
      <c r="E97" s="30"/>
      <c r="F97" s="31"/>
      <c r="G97" s="32"/>
      <c r="H97" s="33">
        <f>SUM(H95:H96)</f>
        <v>495.65</v>
      </c>
      <c r="I97" s="34">
        <v>496</v>
      </c>
      <c r="J97" s="29">
        <f>I97-H97</f>
        <v>0.35000000000002274</v>
      </c>
    </row>
    <row r="98" spans="1:8" ht="15">
      <c r="A98" t="s">
        <v>44</v>
      </c>
      <c r="C98" s="4" t="s">
        <v>28</v>
      </c>
      <c r="D98" s="12">
        <v>1</v>
      </c>
      <c r="E98" s="16">
        <v>1</v>
      </c>
      <c r="F98" s="17">
        <f>$F$2</f>
        <v>215.5</v>
      </c>
      <c r="G98" s="18">
        <f>E98*F98</f>
        <v>215.5</v>
      </c>
      <c r="H98" s="19">
        <f>E98*F98*1.15</f>
        <v>247.825</v>
      </c>
    </row>
    <row r="99" spans="1:8" ht="15">
      <c r="A99" t="s">
        <v>44</v>
      </c>
      <c r="C99" s="4" t="s">
        <v>28</v>
      </c>
      <c r="D99" s="12">
        <v>5</v>
      </c>
      <c r="E99" s="16">
        <v>1</v>
      </c>
      <c r="F99" s="17">
        <f>$F$2</f>
        <v>215.5</v>
      </c>
      <c r="G99" s="18">
        <f>E99*F99</f>
        <v>215.5</v>
      </c>
      <c r="H99" s="19">
        <f>E99*F99*1.15</f>
        <v>247.825</v>
      </c>
    </row>
    <row r="100" spans="1:8" ht="15">
      <c r="A100" t="s">
        <v>44</v>
      </c>
      <c r="C100" s="4" t="s">
        <v>19</v>
      </c>
      <c r="D100" s="12">
        <v>2</v>
      </c>
      <c r="E100" s="16">
        <v>1</v>
      </c>
      <c r="F100" s="17">
        <f>$F$2</f>
        <v>215.5</v>
      </c>
      <c r="G100" s="18">
        <f>E100*F100</f>
        <v>215.5</v>
      </c>
      <c r="H100" s="19">
        <f>E100*F100*1.15</f>
        <v>247.825</v>
      </c>
    </row>
    <row r="101" spans="1:8" ht="15">
      <c r="A101" t="s">
        <v>44</v>
      </c>
      <c r="C101" s="4" t="s">
        <v>19</v>
      </c>
      <c r="D101" s="12">
        <v>3</v>
      </c>
      <c r="E101" s="16">
        <v>1</v>
      </c>
      <c r="F101" s="17">
        <f>$F$2</f>
        <v>215.5</v>
      </c>
      <c r="G101" s="18">
        <f>E101*F101</f>
        <v>215.5</v>
      </c>
      <c r="H101" s="19">
        <f>E101*F101*1.15</f>
        <v>247.825</v>
      </c>
    </row>
    <row r="102" spans="1:8" ht="15">
      <c r="A102" t="s">
        <v>44</v>
      </c>
      <c r="C102" s="4" t="s">
        <v>49</v>
      </c>
      <c r="E102" s="16">
        <v>1</v>
      </c>
      <c r="F102" s="17">
        <f>$F$3</f>
        <v>245.02</v>
      </c>
      <c r="G102" s="18">
        <f>E102*F102</f>
        <v>245.02</v>
      </c>
      <c r="H102" s="19">
        <f>E102*F102*1.15</f>
        <v>281.77299999999997</v>
      </c>
    </row>
    <row r="103" spans="1:10" ht="15">
      <c r="A103" s="36"/>
      <c r="B103" s="10"/>
      <c r="C103" s="21"/>
      <c r="D103" s="23"/>
      <c r="E103" s="30"/>
      <c r="F103" s="31"/>
      <c r="G103" s="32"/>
      <c r="H103" s="33">
        <f>SUM(H98:H102)</f>
        <v>1273.0729999999999</v>
      </c>
      <c r="I103" s="34">
        <f>253+1020</f>
        <v>1273</v>
      </c>
      <c r="J103" s="29">
        <f>I103-H103</f>
        <v>-0.0729999999998654</v>
      </c>
    </row>
    <row r="104" spans="3:10" ht="15">
      <c r="C104" s="4"/>
      <c r="E104" s="16"/>
      <c r="F104" s="17"/>
      <c r="G104" s="16"/>
      <c r="H104" s="16"/>
      <c r="I104" s="16"/>
      <c r="J104" s="16"/>
    </row>
  </sheetData>
  <sheetProtection/>
  <autoFilter ref="A12:J104"/>
  <printOptions/>
  <pageMargins left="0.24" right="0.35433070866141736" top="0.31496062992125984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1.421875" style="4" customWidth="1"/>
    <col min="2" max="2" width="1.421875" style="0" customWidth="1"/>
    <col min="3" max="3" width="29.28125" style="0" customWidth="1"/>
    <col min="4" max="4" width="3.140625" style="12" customWidth="1"/>
    <col min="5" max="5" width="5.00390625" style="0" customWidth="1"/>
    <col min="6" max="6" width="4.00390625" style="0" customWidth="1"/>
    <col min="7" max="7" width="6.8515625" style="0" customWidth="1"/>
    <col min="8" max="8" width="5.7109375" style="0" customWidth="1"/>
    <col min="9" max="9" width="5.28125" style="0" customWidth="1"/>
    <col min="10" max="10" width="4.421875" style="0" customWidth="1"/>
  </cols>
  <sheetData>
    <row r="1" spans="2:10" ht="15">
      <c r="B1" s="1"/>
      <c r="C1" s="1" t="s">
        <v>30</v>
      </c>
      <c r="D1" s="2"/>
      <c r="E1" s="1">
        <v>0.065</v>
      </c>
      <c r="F1" s="1"/>
      <c r="J1" s="1"/>
    </row>
    <row r="4" spans="1:10" ht="15">
      <c r="A4" s="21" t="s">
        <v>10</v>
      </c>
      <c r="B4" s="10" t="s">
        <v>31</v>
      </c>
      <c r="C4" s="10" t="s">
        <v>12</v>
      </c>
      <c r="D4" s="23" t="s">
        <v>14</v>
      </c>
      <c r="E4" s="10"/>
      <c r="F4" s="10" t="s">
        <v>32</v>
      </c>
      <c r="G4" s="10" t="s">
        <v>33</v>
      </c>
      <c r="H4" s="10" t="s">
        <v>34</v>
      </c>
      <c r="I4" s="10" t="s">
        <v>17</v>
      </c>
      <c r="J4" s="10" t="s">
        <v>35</v>
      </c>
    </row>
    <row r="5" spans="1:8" ht="15">
      <c r="A5" s="4" t="s">
        <v>37</v>
      </c>
      <c r="C5" s="13" t="s">
        <v>57</v>
      </c>
      <c r="D5" s="22">
        <v>1</v>
      </c>
      <c r="E5" s="14">
        <v>460</v>
      </c>
      <c r="F5" s="5">
        <f>D5*E5*$E$1</f>
        <v>29.900000000000002</v>
      </c>
      <c r="G5" s="5">
        <f>E5*D5*1.15</f>
        <v>529</v>
      </c>
      <c r="H5" s="5">
        <f>G5+F5</f>
        <v>558.9</v>
      </c>
    </row>
    <row r="6" spans="1:10" ht="15">
      <c r="A6" s="21"/>
      <c r="B6" s="10"/>
      <c r="C6" s="25"/>
      <c r="D6" s="26"/>
      <c r="E6" s="27"/>
      <c r="F6" s="28"/>
      <c r="G6" s="28"/>
      <c r="H6" s="28">
        <f>SUM(H5)</f>
        <v>558.9</v>
      </c>
      <c r="I6" s="34">
        <v>559</v>
      </c>
      <c r="J6" s="29">
        <f>I6-H6</f>
        <v>0.10000000000002274</v>
      </c>
    </row>
    <row r="7" spans="1:8" ht="15">
      <c r="A7" s="4" t="s">
        <v>51</v>
      </c>
      <c r="C7" s="13" t="s">
        <v>63</v>
      </c>
      <c r="D7" s="22">
        <v>1</v>
      </c>
      <c r="E7" s="14">
        <v>200</v>
      </c>
      <c r="F7" s="5">
        <f>D7*E7*$E$1</f>
        <v>13</v>
      </c>
      <c r="G7" s="5">
        <f>E7*D7*1.15</f>
        <v>229.99999999999997</v>
      </c>
      <c r="H7" s="5">
        <f>G7+F7</f>
        <v>242.99999999999997</v>
      </c>
    </row>
    <row r="8" spans="1:8" ht="15">
      <c r="A8" s="4" t="s">
        <v>51</v>
      </c>
      <c r="C8" s="13" t="s">
        <v>67</v>
      </c>
      <c r="D8" s="22">
        <v>1</v>
      </c>
      <c r="E8" s="14">
        <v>230</v>
      </c>
      <c r="F8" s="5">
        <f>D8*E8*$E$1</f>
        <v>14.950000000000001</v>
      </c>
      <c r="G8" s="5">
        <f>E8*D8*1.15</f>
        <v>264.5</v>
      </c>
      <c r="H8" s="5">
        <f>G8+F8</f>
        <v>279.45</v>
      </c>
    </row>
    <row r="9" spans="1:10" ht="15">
      <c r="A9" s="36"/>
      <c r="B9" s="10"/>
      <c r="C9" s="25"/>
      <c r="D9" s="26"/>
      <c r="E9" s="27"/>
      <c r="F9" s="28"/>
      <c r="G9" s="28"/>
      <c r="H9" s="28">
        <f>SUM(H7:H8)</f>
        <v>522.4499999999999</v>
      </c>
      <c r="I9" s="34">
        <v>520</v>
      </c>
      <c r="J9" s="29">
        <f>I9-H9</f>
        <v>-2.449999999999932</v>
      </c>
    </row>
    <row r="10" spans="1:8" ht="15">
      <c r="A10" s="4" t="s">
        <v>64</v>
      </c>
      <c r="C10" s="13" t="s">
        <v>63</v>
      </c>
      <c r="D10" s="22">
        <v>1</v>
      </c>
      <c r="E10" s="14">
        <v>200</v>
      </c>
      <c r="F10" s="5">
        <f>D10*E10*$E$1</f>
        <v>13</v>
      </c>
      <c r="G10" s="5">
        <f>E10*D10*1.15</f>
        <v>229.99999999999997</v>
      </c>
      <c r="H10" s="5">
        <f>G10+F10</f>
        <v>242.99999999999997</v>
      </c>
    </row>
    <row r="11" spans="1:10" ht="15">
      <c r="A11" s="36"/>
      <c r="B11" s="10"/>
      <c r="C11" s="25"/>
      <c r="D11" s="26"/>
      <c r="E11" s="27"/>
      <c r="F11" s="28"/>
      <c r="G11" s="28"/>
      <c r="H11" s="28">
        <f>SUM(H10)</f>
        <v>242.99999999999997</v>
      </c>
      <c r="I11" s="34">
        <v>250</v>
      </c>
      <c r="J11" s="29">
        <f>I11-H11</f>
        <v>7.000000000000028</v>
      </c>
    </row>
    <row r="12" spans="1:8" ht="15">
      <c r="A12" s="4" t="s">
        <v>52</v>
      </c>
      <c r="C12" s="13" t="s">
        <v>54</v>
      </c>
      <c r="D12" s="22">
        <v>1</v>
      </c>
      <c r="E12" s="14">
        <v>250</v>
      </c>
      <c r="F12" s="5">
        <f>D12*E12*$E$1</f>
        <v>16.25</v>
      </c>
      <c r="G12" s="5">
        <f>E12*D12*1.15</f>
        <v>287.5</v>
      </c>
      <c r="H12" s="5">
        <f>G12+F12</f>
        <v>303.75</v>
      </c>
    </row>
    <row r="13" spans="1:8" ht="15">
      <c r="A13" s="4" t="s">
        <v>52</v>
      </c>
      <c r="C13" s="13" t="s">
        <v>53</v>
      </c>
      <c r="D13" s="12">
        <v>1</v>
      </c>
      <c r="E13" s="14">
        <v>250</v>
      </c>
      <c r="F13" s="5">
        <f>D13*E13*$E$1</f>
        <v>16.25</v>
      </c>
      <c r="G13" s="5">
        <f>E13*D13*1.15</f>
        <v>287.5</v>
      </c>
      <c r="H13" s="5">
        <f>G13+F13</f>
        <v>303.75</v>
      </c>
    </row>
    <row r="14" spans="1:8" ht="15">
      <c r="A14" s="4" t="s">
        <v>52</v>
      </c>
      <c r="C14" s="13" t="s">
        <v>58</v>
      </c>
      <c r="D14" s="22">
        <v>1</v>
      </c>
      <c r="E14" s="14">
        <v>170</v>
      </c>
      <c r="F14" s="5">
        <f>D14*E14*$E$1</f>
        <v>11.05</v>
      </c>
      <c r="G14" s="5">
        <f>E14*D14*1.15</f>
        <v>195.49999999999997</v>
      </c>
      <c r="H14" s="5">
        <f>G14+F14</f>
        <v>206.54999999999998</v>
      </c>
    </row>
    <row r="15" spans="1:8" ht="15">
      <c r="A15" s="4" t="s">
        <v>52</v>
      </c>
      <c r="C15" s="13" t="s">
        <v>66</v>
      </c>
      <c r="D15" s="22">
        <v>1</v>
      </c>
      <c r="E15" s="14">
        <v>200</v>
      </c>
      <c r="F15" s="5">
        <f>D15*E15*$E$1</f>
        <v>13</v>
      </c>
      <c r="G15" s="5">
        <f>E15*D15*1.15</f>
        <v>229.99999999999997</v>
      </c>
      <c r="H15" s="5">
        <f>G15+F15</f>
        <v>242.99999999999997</v>
      </c>
    </row>
    <row r="16" spans="1:10" ht="15">
      <c r="A16" s="36"/>
      <c r="B16" s="10"/>
      <c r="C16" s="25"/>
      <c r="D16" s="26"/>
      <c r="E16" s="27"/>
      <c r="F16" s="28"/>
      <c r="G16" s="28"/>
      <c r="H16" s="28">
        <f>SUM(H12:H15)</f>
        <v>1057.05</v>
      </c>
      <c r="I16" s="34">
        <v>1050</v>
      </c>
      <c r="J16" s="29">
        <f>I16-H16</f>
        <v>-7.0499999999999545</v>
      </c>
    </row>
    <row r="17" spans="1:8" ht="15">
      <c r="A17" s="4" t="s">
        <v>65</v>
      </c>
      <c r="C17" s="13" t="s">
        <v>63</v>
      </c>
      <c r="D17" s="22">
        <v>1</v>
      </c>
      <c r="E17" s="14">
        <v>200</v>
      </c>
      <c r="F17" s="5">
        <f>D17*E17*$E$1</f>
        <v>13</v>
      </c>
      <c r="G17" s="5">
        <f>E17*D17*1.15</f>
        <v>229.99999999999997</v>
      </c>
      <c r="H17" s="5">
        <f>G17+F17</f>
        <v>242.99999999999997</v>
      </c>
    </row>
    <row r="18" spans="1:10" ht="15">
      <c r="A18" s="36"/>
      <c r="B18" s="10"/>
      <c r="C18" s="25"/>
      <c r="D18" s="26"/>
      <c r="E18" s="27"/>
      <c r="F18" s="28"/>
      <c r="G18" s="28"/>
      <c r="H18" s="28">
        <f>SUM(H17)</f>
        <v>242.99999999999997</v>
      </c>
      <c r="I18" s="34">
        <v>250</v>
      </c>
      <c r="J18" s="29">
        <f>I18-H18</f>
        <v>7.000000000000028</v>
      </c>
    </row>
    <row r="19" spans="1:8" ht="22.5">
      <c r="A19" s="4" t="s">
        <v>21</v>
      </c>
      <c r="C19" s="13" t="s">
        <v>69</v>
      </c>
      <c r="D19" s="12">
        <v>1</v>
      </c>
      <c r="E19" s="14">
        <v>250</v>
      </c>
      <c r="F19" s="5">
        <f aca="true" t="shared" si="0" ref="F19:F28">D19*E19*$E$1</f>
        <v>16.25</v>
      </c>
      <c r="G19" s="5">
        <f aca="true" t="shared" si="1" ref="G19:G28">E19*D19*1.15</f>
        <v>287.5</v>
      </c>
      <c r="H19" s="5">
        <f aca="true" t="shared" si="2" ref="H19:H28">G19+F19</f>
        <v>303.75</v>
      </c>
    </row>
    <row r="20" spans="1:8" ht="15">
      <c r="A20" s="4" t="s">
        <v>21</v>
      </c>
      <c r="C20" s="24" t="s">
        <v>70</v>
      </c>
      <c r="D20" s="12">
        <v>1</v>
      </c>
      <c r="E20" s="14">
        <v>250</v>
      </c>
      <c r="F20" s="5">
        <f t="shared" si="0"/>
        <v>16.25</v>
      </c>
      <c r="G20" s="5">
        <f t="shared" si="1"/>
        <v>287.5</v>
      </c>
      <c r="H20" s="5">
        <f t="shared" si="2"/>
        <v>303.75</v>
      </c>
    </row>
    <row r="21" spans="1:8" ht="15">
      <c r="A21" s="4" t="s">
        <v>21</v>
      </c>
      <c r="C21" s="13" t="s">
        <v>71</v>
      </c>
      <c r="D21" s="22">
        <v>1</v>
      </c>
      <c r="E21" s="14">
        <v>170</v>
      </c>
      <c r="F21" s="5">
        <f t="shared" si="0"/>
        <v>11.05</v>
      </c>
      <c r="G21" s="5">
        <f t="shared" si="1"/>
        <v>195.49999999999997</v>
      </c>
      <c r="H21" s="5">
        <f t="shared" si="2"/>
        <v>206.54999999999998</v>
      </c>
    </row>
    <row r="22" spans="1:8" ht="15">
      <c r="A22" s="4" t="s">
        <v>21</v>
      </c>
      <c r="C22" s="13" t="s">
        <v>72</v>
      </c>
      <c r="D22" s="22">
        <v>1</v>
      </c>
      <c r="E22" s="14">
        <v>170</v>
      </c>
      <c r="F22" s="5">
        <f t="shared" si="0"/>
        <v>11.05</v>
      </c>
      <c r="G22" s="5">
        <f t="shared" si="1"/>
        <v>195.49999999999997</v>
      </c>
      <c r="H22" s="5">
        <f t="shared" si="2"/>
        <v>206.54999999999998</v>
      </c>
    </row>
    <row r="23" spans="1:8" ht="15">
      <c r="A23" s="4" t="s">
        <v>21</v>
      </c>
      <c r="C23" s="13" t="s">
        <v>73</v>
      </c>
      <c r="D23" s="22">
        <v>1</v>
      </c>
      <c r="E23" s="14">
        <v>170</v>
      </c>
      <c r="F23" s="5">
        <f t="shared" si="0"/>
        <v>11.05</v>
      </c>
      <c r="G23" s="5">
        <f t="shared" si="1"/>
        <v>195.49999999999997</v>
      </c>
      <c r="H23" s="5">
        <f t="shared" si="2"/>
        <v>206.54999999999998</v>
      </c>
    </row>
    <row r="24" spans="1:8" ht="15">
      <c r="A24" s="4" t="s">
        <v>21</v>
      </c>
      <c r="C24" s="13" t="s">
        <v>74</v>
      </c>
      <c r="D24" s="22">
        <v>1</v>
      </c>
      <c r="E24" s="14">
        <v>170</v>
      </c>
      <c r="F24" s="5">
        <f t="shared" si="0"/>
        <v>11.05</v>
      </c>
      <c r="G24" s="5">
        <f t="shared" si="1"/>
        <v>195.49999999999997</v>
      </c>
      <c r="H24" s="5">
        <f t="shared" si="2"/>
        <v>206.54999999999998</v>
      </c>
    </row>
    <row r="25" spans="1:8" ht="15">
      <c r="A25" s="4" t="s">
        <v>21</v>
      </c>
      <c r="C25" s="13" t="s">
        <v>75</v>
      </c>
      <c r="D25" s="22">
        <v>1</v>
      </c>
      <c r="E25" s="14">
        <v>340</v>
      </c>
      <c r="F25" s="5">
        <f t="shared" si="0"/>
        <v>22.1</v>
      </c>
      <c r="G25" s="5">
        <f t="shared" si="1"/>
        <v>390.99999999999994</v>
      </c>
      <c r="H25" s="5">
        <f t="shared" si="2"/>
        <v>413.09999999999997</v>
      </c>
    </row>
    <row r="26" spans="1:8" ht="22.5">
      <c r="A26" s="4" t="s">
        <v>21</v>
      </c>
      <c r="C26" s="13" t="s">
        <v>76</v>
      </c>
      <c r="D26" s="22">
        <v>1</v>
      </c>
      <c r="E26" s="14">
        <v>340</v>
      </c>
      <c r="F26" s="5">
        <f t="shared" si="0"/>
        <v>22.1</v>
      </c>
      <c r="G26" s="5">
        <f t="shared" si="1"/>
        <v>390.99999999999994</v>
      </c>
      <c r="H26" s="5">
        <f t="shared" si="2"/>
        <v>413.09999999999997</v>
      </c>
    </row>
    <row r="27" spans="1:8" ht="15">
      <c r="A27" s="4" t="s">
        <v>21</v>
      </c>
      <c r="C27" s="13" t="s">
        <v>77</v>
      </c>
      <c r="D27" s="22">
        <v>1</v>
      </c>
      <c r="E27" s="14">
        <v>340</v>
      </c>
      <c r="F27" s="5">
        <f t="shared" si="0"/>
        <v>22.1</v>
      </c>
      <c r="G27" s="5">
        <f t="shared" si="1"/>
        <v>390.99999999999994</v>
      </c>
      <c r="H27" s="5">
        <f t="shared" si="2"/>
        <v>413.09999999999997</v>
      </c>
    </row>
    <row r="28" spans="1:8" ht="15">
      <c r="A28" s="4" t="s">
        <v>21</v>
      </c>
      <c r="C28" t="s">
        <v>79</v>
      </c>
      <c r="D28" s="22">
        <v>1</v>
      </c>
      <c r="E28" s="14">
        <v>200</v>
      </c>
      <c r="F28" s="5">
        <f t="shared" si="0"/>
        <v>13</v>
      </c>
      <c r="G28" s="5">
        <f t="shared" si="1"/>
        <v>229.99999999999997</v>
      </c>
      <c r="H28" s="5">
        <f t="shared" si="2"/>
        <v>242.99999999999997</v>
      </c>
    </row>
    <row r="29" spans="1:8" ht="15">
      <c r="A29" s="4" t="s">
        <v>21</v>
      </c>
      <c r="C29" t="s">
        <v>82</v>
      </c>
      <c r="D29" s="22">
        <v>1</v>
      </c>
      <c r="E29" s="14">
        <v>230</v>
      </c>
      <c r="F29" s="5">
        <f>D29*E29*$E$1</f>
        <v>14.950000000000001</v>
      </c>
      <c r="G29" s="5">
        <f>E29*D29*1.15</f>
        <v>264.5</v>
      </c>
      <c r="H29" s="5">
        <f>G29+F29</f>
        <v>279.45</v>
      </c>
    </row>
    <row r="30" spans="1:10" ht="15">
      <c r="A30" s="21"/>
      <c r="B30" s="10"/>
      <c r="C30" s="25"/>
      <c r="D30" s="26"/>
      <c r="E30" s="27"/>
      <c r="F30" s="28"/>
      <c r="G30" s="28"/>
      <c r="H30" s="28">
        <f>SUM(H19:H29)</f>
        <v>3195.4499999999994</v>
      </c>
      <c r="I30" s="10">
        <v>3182</v>
      </c>
      <c r="J30" s="29">
        <f>I30-H30</f>
        <v>-13.449999999999363</v>
      </c>
    </row>
    <row r="31" spans="1:8" ht="15">
      <c r="A31" t="s">
        <v>88</v>
      </c>
      <c r="C31" t="s">
        <v>80</v>
      </c>
      <c r="D31" s="22">
        <v>1</v>
      </c>
      <c r="E31" s="14">
        <v>200</v>
      </c>
      <c r="F31" s="5">
        <f>D31*E31*$E$1</f>
        <v>13</v>
      </c>
      <c r="G31" s="5">
        <f>E31*D31*1.15</f>
        <v>229.99999999999997</v>
      </c>
      <c r="H31" s="5">
        <f>G31+F31</f>
        <v>242.99999999999997</v>
      </c>
    </row>
    <row r="32" spans="1:8" ht="15">
      <c r="A32" t="s">
        <v>88</v>
      </c>
      <c r="C32" t="s">
        <v>78</v>
      </c>
      <c r="D32" s="22">
        <v>1</v>
      </c>
      <c r="E32" s="14">
        <v>200</v>
      </c>
      <c r="F32" s="5">
        <f>D32*E32*$E$1</f>
        <v>13</v>
      </c>
      <c r="G32" s="5">
        <f>E32*D32*1.15</f>
        <v>229.99999999999997</v>
      </c>
      <c r="H32" s="5">
        <f>G32+F32</f>
        <v>242.99999999999997</v>
      </c>
    </row>
    <row r="33" spans="1:8" ht="15">
      <c r="A33" t="s">
        <v>88</v>
      </c>
      <c r="C33" t="s">
        <v>81</v>
      </c>
      <c r="D33" s="22">
        <v>1</v>
      </c>
      <c r="E33" s="14">
        <v>230</v>
      </c>
      <c r="F33" s="5">
        <f>D33*E33*$E$1</f>
        <v>14.950000000000001</v>
      </c>
      <c r="G33" s="5">
        <f>E33*D33*1.15</f>
        <v>264.5</v>
      </c>
      <c r="H33" s="5">
        <f>G33+F33</f>
        <v>279.45</v>
      </c>
    </row>
    <row r="34" spans="1:10" ht="15">
      <c r="A34" s="21"/>
      <c r="B34" s="10"/>
      <c r="C34" s="25"/>
      <c r="D34" s="26"/>
      <c r="E34" s="27"/>
      <c r="F34" s="28"/>
      <c r="G34" s="28"/>
      <c r="H34" s="28">
        <f>SUM(H31:H33)</f>
        <v>765.4499999999999</v>
      </c>
      <c r="I34" s="34">
        <v>762</v>
      </c>
      <c r="J34" s="29">
        <f>I34-H34</f>
        <v>-3.449999999999932</v>
      </c>
    </row>
    <row r="35" spans="1:8" ht="22.5">
      <c r="A35" s="4" t="s">
        <v>60</v>
      </c>
      <c r="C35" s="13" t="s">
        <v>59</v>
      </c>
      <c r="D35" s="22">
        <v>1</v>
      </c>
      <c r="E35" s="14">
        <v>170</v>
      </c>
      <c r="F35" s="5">
        <f>D35*E35*$E$1</f>
        <v>11.05</v>
      </c>
      <c r="G35" s="5">
        <f>E35*D35*1.15</f>
        <v>195.49999999999997</v>
      </c>
      <c r="H35" s="5">
        <f>G35+F35</f>
        <v>206.54999999999998</v>
      </c>
    </row>
    <row r="36" spans="1:8" ht="15">
      <c r="A36" s="4" t="s">
        <v>60</v>
      </c>
      <c r="C36" s="13" t="s">
        <v>61</v>
      </c>
      <c r="D36" s="22">
        <v>1</v>
      </c>
      <c r="E36" s="14">
        <v>190</v>
      </c>
      <c r="F36" s="5">
        <f>D36*E36*$E$1</f>
        <v>12.35</v>
      </c>
      <c r="G36" s="5">
        <f>E36*D36*1.15</f>
        <v>218.49999999999997</v>
      </c>
      <c r="H36" s="5">
        <f>G36+F36</f>
        <v>230.84999999999997</v>
      </c>
    </row>
    <row r="37" spans="1:8" ht="15">
      <c r="A37" s="4" t="s">
        <v>60</v>
      </c>
      <c r="C37" s="13" t="s">
        <v>62</v>
      </c>
      <c r="D37" s="22">
        <v>1</v>
      </c>
      <c r="E37" s="14">
        <v>190</v>
      </c>
      <c r="F37" s="5">
        <f>D37*E37*$E$1</f>
        <v>12.35</v>
      </c>
      <c r="G37" s="5">
        <f>E37*D37*1.15</f>
        <v>218.49999999999997</v>
      </c>
      <c r="H37" s="5">
        <f>G37+F37</f>
        <v>230.84999999999997</v>
      </c>
    </row>
    <row r="38" spans="1:10" ht="15">
      <c r="A38" s="36"/>
      <c r="B38" s="10"/>
      <c r="C38" s="25"/>
      <c r="D38" s="26"/>
      <c r="E38" s="27"/>
      <c r="F38" s="28"/>
      <c r="G38" s="28"/>
      <c r="H38" s="28">
        <f>SUM(H35:H37)</f>
        <v>668.25</v>
      </c>
      <c r="I38" s="34">
        <v>704</v>
      </c>
      <c r="J38" s="29">
        <f>I38-H38</f>
        <v>35.75</v>
      </c>
    </row>
    <row r="39" spans="1:8" ht="15">
      <c r="A39" s="4" t="s">
        <v>56</v>
      </c>
      <c r="C39" s="13" t="s">
        <v>55</v>
      </c>
      <c r="D39" s="22">
        <v>1</v>
      </c>
      <c r="E39" s="14">
        <v>460</v>
      </c>
      <c r="F39" s="5">
        <f>D39*E39*$E$1</f>
        <v>29.900000000000002</v>
      </c>
      <c r="G39" s="5">
        <f>E39*D39*1.15</f>
        <v>529</v>
      </c>
      <c r="H39" s="5">
        <f>G39+F39</f>
        <v>558.9</v>
      </c>
    </row>
    <row r="40" spans="1:8" ht="22.5">
      <c r="A40" s="4" t="s">
        <v>56</v>
      </c>
      <c r="C40" s="13" t="s">
        <v>68</v>
      </c>
      <c r="D40" s="22">
        <v>1</v>
      </c>
      <c r="E40" s="14">
        <v>170</v>
      </c>
      <c r="F40" s="5">
        <f>D40*E40*$E$1</f>
        <v>11.05</v>
      </c>
      <c r="G40" s="5">
        <f>E40*D40*1.15</f>
        <v>195.49999999999997</v>
      </c>
      <c r="H40" s="5">
        <f>G40+F40</f>
        <v>206.54999999999998</v>
      </c>
    </row>
    <row r="41" spans="1:8" ht="15">
      <c r="A41" s="4" t="s">
        <v>56</v>
      </c>
      <c r="C41" t="s">
        <v>81</v>
      </c>
      <c r="D41" s="22">
        <v>1</v>
      </c>
      <c r="E41" s="14">
        <v>230</v>
      </c>
      <c r="F41" s="5">
        <f>D41*E41*$E$1</f>
        <v>14.950000000000001</v>
      </c>
      <c r="G41" s="5">
        <f>E41*D41*1.15</f>
        <v>264.5</v>
      </c>
      <c r="H41" s="5">
        <f>G41+F41</f>
        <v>279.45</v>
      </c>
    </row>
    <row r="42" spans="1:10" ht="15">
      <c r="A42" s="36"/>
      <c r="B42" s="10"/>
      <c r="C42" s="25"/>
      <c r="D42" s="26"/>
      <c r="E42" s="27"/>
      <c r="F42" s="28"/>
      <c r="G42" s="28"/>
      <c r="H42" s="28">
        <f>SUM(H39:H41)</f>
        <v>1044.8999999999999</v>
      </c>
      <c r="I42" s="34">
        <v>1050</v>
      </c>
      <c r="J42" s="29">
        <f>I42-H42</f>
        <v>5.100000000000136</v>
      </c>
    </row>
    <row r="43" spans="6:10" ht="15">
      <c r="F43" s="11"/>
      <c r="G43" s="11"/>
      <c r="H43" s="11"/>
      <c r="I43" s="11"/>
      <c r="J43" s="11"/>
    </row>
    <row r="44" ht="15">
      <c r="H44" s="11"/>
    </row>
  </sheetData>
  <sheetProtection/>
  <autoFilter ref="A4:J44"/>
  <printOptions/>
  <pageMargins left="0.22" right="0.23" top="0.39" bottom="0.47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USER</cp:lastModifiedBy>
  <cp:lastPrinted>2011-08-20T10:31:53Z</cp:lastPrinted>
  <dcterms:created xsi:type="dcterms:W3CDTF">2010-07-14T04:16:13Z</dcterms:created>
  <dcterms:modified xsi:type="dcterms:W3CDTF">2011-08-20T16:26:27Z</dcterms:modified>
  <cp:category/>
  <cp:version/>
  <cp:contentType/>
  <cp:contentStatus/>
</cp:coreProperties>
</file>