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</sheets>
  <definedNames>
    <definedName name="_xlnm._FilterDatabase" localSheetId="0" hidden="1">'Энвиросакс и японские'!$A$16:$N$17</definedName>
  </definedNames>
  <calcPr fullCalcOnLoad="1"/>
</workbook>
</file>

<file path=xl/sharedStrings.xml><?xml version="1.0" encoding="utf-8"?>
<sst xmlns="http://schemas.openxmlformats.org/spreadsheetml/2006/main" count="102" uniqueCount="55">
  <si>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</si>
  <si>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</si>
  <si>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</si>
  <si>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</si>
  <si>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</si>
  <si>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</si>
  <si>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</si>
  <si>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</si>
  <si>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</si>
  <si>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</si>
  <si>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</si>
  <si>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</si>
  <si>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</si>
  <si>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</si>
  <si>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</si>
  <si>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</si>
  <si>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</si>
  <si>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с орг</t>
  </si>
  <si>
    <t>с орг и тр</t>
  </si>
  <si>
    <t>Сальдо</t>
  </si>
  <si>
    <t>ТР</t>
  </si>
  <si>
    <t>сумка серфера</t>
  </si>
  <si>
    <t>сумка графика без рядов</t>
  </si>
  <si>
    <t>сумка детская</t>
  </si>
  <si>
    <t xml:space="preserve">ANIMAL PLANET KIDS </t>
  </si>
  <si>
    <t>один ряд</t>
  </si>
  <si>
    <t>после темноты</t>
  </si>
  <si>
    <t>Пристрой</t>
  </si>
  <si>
    <r>
      <t>Ribulka</t>
    </r>
    <r>
      <rPr>
        <sz val="9"/>
        <color indexed="8"/>
        <rFont val="Verdana"/>
        <family val="2"/>
      </rPr>
      <t xml:space="preserve"> </t>
    </r>
  </si>
  <si>
    <t>минисумка</t>
  </si>
  <si>
    <t xml:space="preserve">mila-401 </t>
  </si>
  <si>
    <r>
      <t>ile</t>
    </r>
    <r>
      <rPr>
        <sz val="9"/>
        <color indexed="8"/>
        <rFont val="Verdana"/>
        <family val="2"/>
      </rPr>
      <t xml:space="preserve"> </t>
    </r>
  </si>
  <si>
    <t>роза</t>
  </si>
  <si>
    <t>два ряда</t>
  </si>
  <si>
    <t>саванна</t>
  </si>
  <si>
    <t>Нафаня</t>
  </si>
  <si>
    <t>пираты В18</t>
  </si>
  <si>
    <t>Оленюшка</t>
  </si>
  <si>
    <t>баклажан В18</t>
  </si>
  <si>
    <t>вингнат В4</t>
  </si>
  <si>
    <t>толстячок В7</t>
  </si>
  <si>
    <t>власть цветов В7</t>
  </si>
  <si>
    <t>сладость В15</t>
  </si>
  <si>
    <t>матрешка В16</t>
  </si>
  <si>
    <t>цирк В17</t>
  </si>
  <si>
    <t>машины В19</t>
  </si>
  <si>
    <t>Irinche</t>
  </si>
  <si>
    <t>*Tenderness*</t>
  </si>
  <si>
    <t>Butterflyyy</t>
  </si>
  <si>
    <t>Да"ника</t>
  </si>
  <si>
    <t>Ann@</t>
  </si>
  <si>
    <t>Зара</t>
  </si>
  <si>
    <t>dazzle3056</t>
  </si>
  <si>
    <t>mashanna</t>
  </si>
  <si>
    <t>ValenTina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</si>
</sst>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ourier New"/>
      <family val="3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rgb="FFFF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3" fillId="0" borderId="10" xfId="0" applyFont="1" applyFill="1" applyBorder="1" applyAlignment="1">
      <alignment/>
    </xf>
    <xf numFmtId="0" fontId="47" fillId="0" borderId="0" xfId="0" applyFont="1" applyAlignment="1">
      <alignment/>
    </xf>
    <xf numFmtId="14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3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pane ySplit="16" topLeftCell="A28" activePane="bottomLeft" state="frozen"/>
      <selection pane="topLeft" activeCell="A1" sqref="A1"/>
      <selection pane="bottomLeft" activeCell="A57" sqref="A57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17.7109375" style="1" customWidth="1"/>
    <col min="4" max="4" width="12.003906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6.57421875" style="6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2"/>
      <c r="C1" s="1" t="s">
        <v>20</v>
      </c>
      <c r="K1" s="11"/>
    </row>
    <row r="2" spans="1:9" ht="15">
      <c r="A2" s="14"/>
      <c r="C2" s="4" t="s">
        <v>0</v>
      </c>
      <c r="D2" s="4">
        <v>32.777</v>
      </c>
      <c r="F2" s="5" t="s">
        <v>1</v>
      </c>
      <c r="G2" s="5"/>
      <c r="H2" s="5"/>
      <c r="I2" s="5"/>
    </row>
    <row r="3" spans="2:11" s="2" customFormat="1" ht="12" hidden="1">
      <c r="B3" s="2" t="s">
        <v>2</v>
      </c>
      <c r="D3" s="7">
        <v>7.7</v>
      </c>
      <c r="E3" s="8">
        <f>$D$2</f>
        <v>32.777</v>
      </c>
      <c r="F3" s="8">
        <v>252.97</v>
      </c>
      <c r="G3" s="8"/>
      <c r="H3" s="8">
        <v>230.62</v>
      </c>
      <c r="I3" s="8">
        <f>F3*1.15</f>
        <v>290.91549999999995</v>
      </c>
      <c r="K3" s="9"/>
    </row>
    <row r="4" spans="2:11" s="2" customFormat="1" ht="12" hidden="1">
      <c r="B4" s="2" t="s">
        <v>22</v>
      </c>
      <c r="D4" s="7">
        <v>8.8</v>
      </c>
      <c r="E4" s="8">
        <f aca="true" t="shared" si="0" ref="E4:E14">$D$2</f>
        <v>32.777</v>
      </c>
      <c r="F4" s="8">
        <f>D4*E4</f>
        <v>288.43760000000003</v>
      </c>
      <c r="G4" s="8"/>
      <c r="H4" s="8"/>
      <c r="I4" s="8">
        <f>F4*1.15</f>
        <v>331.70324</v>
      </c>
      <c r="K4" s="9"/>
    </row>
    <row r="5" spans="2:11" s="2" customFormat="1" ht="12" hidden="1">
      <c r="B5" s="2" t="s">
        <v>23</v>
      </c>
      <c r="D5" s="7">
        <v>8.8</v>
      </c>
      <c r="E5" s="8">
        <f t="shared" si="0"/>
        <v>32.777</v>
      </c>
      <c r="F5" s="8">
        <f>D5*E5</f>
        <v>288.43760000000003</v>
      </c>
      <c r="G5" s="8"/>
      <c r="H5" s="8"/>
      <c r="I5" s="8">
        <f>F5*1.15</f>
        <v>331.70324</v>
      </c>
      <c r="K5" s="9"/>
    </row>
    <row r="6" spans="2:11" s="2" customFormat="1" ht="12" hidden="1">
      <c r="B6" s="2" t="s">
        <v>16</v>
      </c>
      <c r="D6" s="7">
        <v>7</v>
      </c>
      <c r="E6" s="8">
        <f t="shared" si="0"/>
        <v>32.777</v>
      </c>
      <c r="F6" s="8">
        <v>229.973</v>
      </c>
      <c r="G6" s="8"/>
      <c r="H6" s="7">
        <v>209.65</v>
      </c>
      <c r="I6" s="8">
        <f>F6*1.3</f>
        <v>298.9649</v>
      </c>
      <c r="K6" s="13"/>
    </row>
    <row r="7" spans="2:11" s="2" customFormat="1" ht="12" hidden="1">
      <c r="B7" s="2" t="s">
        <v>21</v>
      </c>
      <c r="D7" s="7">
        <f>23/3</f>
        <v>7.666666666666667</v>
      </c>
      <c r="E7" s="8">
        <f t="shared" si="0"/>
        <v>32.777</v>
      </c>
      <c r="F7" s="8">
        <f>E7*D7</f>
        <v>251.29033333333336</v>
      </c>
      <c r="G7" s="8"/>
      <c r="H7" s="7"/>
      <c r="I7" s="8">
        <f>F7*1.3</f>
        <v>326.6774333333334</v>
      </c>
      <c r="K7" s="9"/>
    </row>
    <row r="8" spans="2:11" s="2" customFormat="1" ht="12" hidden="1">
      <c r="B8" s="2" t="s">
        <v>3</v>
      </c>
      <c r="D8" s="7">
        <v>24.95</v>
      </c>
      <c r="E8" s="8">
        <f t="shared" si="0"/>
        <v>32.777</v>
      </c>
      <c r="F8" s="8">
        <f aca="true" t="shared" si="1" ref="F8:F13">E8*D8</f>
        <v>817.78615</v>
      </c>
      <c r="G8" s="8"/>
      <c r="H8" s="8"/>
      <c r="I8" s="8">
        <f>F8*1.1</f>
        <v>899.5647650000001</v>
      </c>
      <c r="K8" s="9"/>
    </row>
    <row r="9" spans="2:11" s="2" customFormat="1" ht="12" hidden="1">
      <c r="B9" s="2" t="s">
        <v>4</v>
      </c>
      <c r="D9" s="7">
        <v>11</v>
      </c>
      <c r="E9" s="8">
        <f t="shared" si="0"/>
        <v>32.777</v>
      </c>
      <c r="F9" s="8">
        <f t="shared" si="1"/>
        <v>360.547</v>
      </c>
      <c r="G9" s="8"/>
      <c r="H9" s="8"/>
      <c r="I9" s="8">
        <f aca="true" t="shared" si="2" ref="I9:I14">F9*1.15</f>
        <v>414.62905</v>
      </c>
      <c r="K9" s="9"/>
    </row>
    <row r="10" spans="2:11" s="2" customFormat="1" ht="12" hidden="1">
      <c r="B10" s="2" t="s">
        <v>5</v>
      </c>
      <c r="D10" s="7">
        <v>13.5</v>
      </c>
      <c r="E10" s="8">
        <f t="shared" si="0"/>
        <v>32.777</v>
      </c>
      <c r="F10" s="8">
        <v>443.52</v>
      </c>
      <c r="G10" s="8"/>
      <c r="H10" s="8"/>
      <c r="I10" s="8">
        <f t="shared" si="2"/>
        <v>510.04799999999994</v>
      </c>
      <c r="K10" s="9"/>
    </row>
    <row r="11" spans="2:11" s="2" customFormat="1" ht="12" hidden="1">
      <c r="B11" s="2" t="s">
        <v>6</v>
      </c>
      <c r="D11" s="7">
        <v>5.5</v>
      </c>
      <c r="E11" s="8">
        <f t="shared" si="0"/>
        <v>32.777</v>
      </c>
      <c r="F11" s="8">
        <f t="shared" si="1"/>
        <v>180.2735</v>
      </c>
      <c r="G11" s="8"/>
      <c r="H11" s="8"/>
      <c r="I11" s="8">
        <f t="shared" si="2"/>
        <v>207.314525</v>
      </c>
      <c r="K11" s="9"/>
    </row>
    <row r="12" spans="2:11" s="2" customFormat="1" ht="12" hidden="1">
      <c r="B12" s="2" t="s">
        <v>7</v>
      </c>
      <c r="D12" s="7">
        <v>6</v>
      </c>
      <c r="E12" s="8">
        <f t="shared" si="0"/>
        <v>32.777</v>
      </c>
      <c r="F12" s="8">
        <f>D12*E12</f>
        <v>196.662</v>
      </c>
      <c r="G12" s="8"/>
      <c r="H12" s="8"/>
      <c r="I12" s="8">
        <f t="shared" si="2"/>
        <v>226.16129999999998</v>
      </c>
      <c r="K12" s="9"/>
    </row>
    <row r="13" spans="2:11" s="2" customFormat="1" ht="12" hidden="1">
      <c r="B13" s="2" t="s">
        <v>8</v>
      </c>
      <c r="D13" s="7">
        <v>1.95</v>
      </c>
      <c r="E13" s="8">
        <f t="shared" si="0"/>
        <v>32.777</v>
      </c>
      <c r="F13" s="8">
        <f t="shared" si="1"/>
        <v>63.91515</v>
      </c>
      <c r="G13" s="8"/>
      <c r="H13" s="8"/>
      <c r="I13" s="8">
        <f t="shared" si="2"/>
        <v>73.5024225</v>
      </c>
      <c r="K13" s="9"/>
    </row>
    <row r="14" spans="2:11" s="2" customFormat="1" ht="12" hidden="1">
      <c r="B14" s="2" t="s">
        <v>24</v>
      </c>
      <c r="D14" s="7">
        <v>9</v>
      </c>
      <c r="E14" s="8">
        <f t="shared" si="0"/>
        <v>32.777</v>
      </c>
      <c r="F14" s="8">
        <v>295.68</v>
      </c>
      <c r="G14" s="8"/>
      <c r="H14" s="8"/>
      <c r="I14" s="8">
        <f t="shared" si="2"/>
        <v>340.032</v>
      </c>
      <c r="K14" s="9"/>
    </row>
    <row r="15" spans="4:11" s="2" customFormat="1" ht="12" hidden="1">
      <c r="D15" s="7"/>
      <c r="E15" s="8"/>
      <c r="F15" s="8"/>
      <c r="G15" s="8"/>
      <c r="H15" s="8"/>
      <c r="I15" s="8"/>
      <c r="K15" s="9"/>
    </row>
    <row r="16" spans="1:11" ht="15">
      <c r="A16" s="1" t="s">
        <v>9</v>
      </c>
      <c r="B16" s="1" t="s">
        <v>10</v>
      </c>
      <c r="C16" s="1" t="s">
        <v>11</v>
      </c>
      <c r="D16" s="4" t="s">
        <v>12</v>
      </c>
      <c r="E16" s="4" t="s">
        <v>13</v>
      </c>
      <c r="F16" s="5" t="s">
        <v>14</v>
      </c>
      <c r="G16" s="5" t="s">
        <v>20</v>
      </c>
      <c r="H16" s="3" t="s">
        <v>17</v>
      </c>
      <c r="I16" s="3" t="s">
        <v>18</v>
      </c>
      <c r="J16" s="1" t="s">
        <v>15</v>
      </c>
      <c r="K16" s="6" t="s">
        <v>19</v>
      </c>
    </row>
    <row r="17" spans="1:12" ht="15">
      <c r="A17" s="18" t="s">
        <v>31</v>
      </c>
      <c r="C17" s="2" t="s">
        <v>21</v>
      </c>
      <c r="D17" s="4" t="s">
        <v>25</v>
      </c>
      <c r="E17" s="4">
        <v>3</v>
      </c>
      <c r="F17" s="4">
        <v>160</v>
      </c>
      <c r="G17" s="6">
        <f>E17*F17*$E$1</f>
        <v>0</v>
      </c>
      <c r="H17" s="6">
        <f>F17*E17*1.15</f>
        <v>552</v>
      </c>
      <c r="I17" s="6">
        <f>H17+G17</f>
        <v>552</v>
      </c>
      <c r="L17" s="15">
        <f>E17*F17</f>
        <v>480</v>
      </c>
    </row>
    <row r="18" spans="1:11" ht="15">
      <c r="A18" s="20"/>
      <c r="B18" s="16"/>
      <c r="C18" s="16"/>
      <c r="D18" s="10"/>
      <c r="E18" s="10"/>
      <c r="F18" s="10"/>
      <c r="G18" s="21"/>
      <c r="H18" s="21"/>
      <c r="I18" s="21">
        <f>SUM(I17:I17)</f>
        <v>552</v>
      </c>
      <c r="J18" s="17">
        <v>561</v>
      </c>
      <c r="K18" s="21">
        <f>J18-I18</f>
        <v>9</v>
      </c>
    </row>
    <row r="19" spans="1:9" ht="15">
      <c r="A19" s="18" t="s">
        <v>30</v>
      </c>
      <c r="C19" s="2" t="s">
        <v>21</v>
      </c>
      <c r="D19" s="4" t="s">
        <v>25</v>
      </c>
      <c r="E19" s="4">
        <v>3</v>
      </c>
      <c r="F19" s="4">
        <v>160</v>
      </c>
      <c r="G19" s="6">
        <f>E19*F19*$E$1</f>
        <v>0</v>
      </c>
      <c r="H19" s="6">
        <f>F19*E19*1.15</f>
        <v>552</v>
      </c>
      <c r="I19" s="6">
        <f>H19+G19</f>
        <v>552</v>
      </c>
    </row>
    <row r="20" spans="1:9" ht="15">
      <c r="A20" s="18" t="s">
        <v>30</v>
      </c>
      <c r="C20" s="1" t="s">
        <v>32</v>
      </c>
      <c r="D20" s="4" t="s">
        <v>33</v>
      </c>
      <c r="E20" s="4">
        <v>10</v>
      </c>
      <c r="F20" s="4">
        <v>160</v>
      </c>
      <c r="G20" s="6">
        <f>E20*F20*$E$1</f>
        <v>0</v>
      </c>
      <c r="H20" s="6">
        <f>F20*E20*1.15</f>
        <v>1839.9999999999998</v>
      </c>
      <c r="I20" s="6">
        <f>H20+G20</f>
        <v>1839.9999999999998</v>
      </c>
    </row>
    <row r="21" spans="1:9" ht="15">
      <c r="A21" s="18" t="s">
        <v>30</v>
      </c>
      <c r="C21" s="1" t="s">
        <v>34</v>
      </c>
      <c r="D21" s="4" t="s">
        <v>33</v>
      </c>
      <c r="E21" s="4">
        <v>10</v>
      </c>
      <c r="F21" s="4">
        <v>160</v>
      </c>
      <c r="G21" s="6">
        <f>E21*F21*$E$1</f>
        <v>0</v>
      </c>
      <c r="H21" s="6">
        <f>F21*E21*1.15</f>
        <v>1839.9999999999998</v>
      </c>
      <c r="I21" s="6">
        <f>H21+G21</f>
        <v>1839.9999999999998</v>
      </c>
    </row>
    <row r="22" spans="1:11" ht="15">
      <c r="A22" s="20"/>
      <c r="B22" s="16"/>
      <c r="C22" s="16"/>
      <c r="D22" s="10"/>
      <c r="E22" s="10"/>
      <c r="F22" s="10"/>
      <c r="G22" s="21"/>
      <c r="H22" s="21"/>
      <c r="I22" s="21">
        <f>SUM(I19:I21)</f>
        <v>4232</v>
      </c>
      <c r="J22" s="17">
        <v>4100</v>
      </c>
      <c r="K22" s="21">
        <f>J22-I22</f>
        <v>-132</v>
      </c>
    </row>
    <row r="23" spans="1:9" ht="15">
      <c r="A23" s="18" t="s">
        <v>28</v>
      </c>
      <c r="C23" s="1" t="s">
        <v>29</v>
      </c>
      <c r="D23" s="4">
        <v>2</v>
      </c>
      <c r="E23" s="4">
        <v>1</v>
      </c>
      <c r="F23" s="5">
        <f>$F$12</f>
        <v>196.662</v>
      </c>
      <c r="G23" s="6">
        <f>E23*F23*$E$1</f>
        <v>0</v>
      </c>
      <c r="H23" s="6">
        <f>F23*E23*1.15</f>
        <v>226.16129999999998</v>
      </c>
      <c r="I23" s="6">
        <f>H23+G23</f>
        <v>226.16129999999998</v>
      </c>
    </row>
    <row r="24" spans="1:9" ht="15">
      <c r="A24" s="18" t="s">
        <v>28</v>
      </c>
      <c r="C24" s="1" t="s">
        <v>26</v>
      </c>
      <c r="D24" s="4" t="s">
        <v>25</v>
      </c>
      <c r="E24" s="4">
        <v>5</v>
      </c>
      <c r="F24" s="4">
        <v>160</v>
      </c>
      <c r="G24" s="6">
        <f>E24*F24*$E$1</f>
        <v>0</v>
      </c>
      <c r="H24" s="6">
        <f>F24*E24*1.15</f>
        <v>919.9999999999999</v>
      </c>
      <c r="I24" s="6">
        <f>H24+G24</f>
        <v>919.9999999999999</v>
      </c>
    </row>
    <row r="25" spans="1:9" ht="15">
      <c r="A25" s="18" t="s">
        <v>28</v>
      </c>
      <c r="C25" s="1" t="s">
        <v>36</v>
      </c>
      <c r="E25" s="4">
        <v>1</v>
      </c>
      <c r="F25" s="5">
        <f>$F$5</f>
        <v>288.43760000000003</v>
      </c>
      <c r="G25" s="6">
        <f>E25*F25*$E$1</f>
        <v>0</v>
      </c>
      <c r="H25" s="6">
        <f>F25*E25*1.15</f>
        <v>331.70324</v>
      </c>
      <c r="I25" s="6">
        <f>H25+G25</f>
        <v>331.70324</v>
      </c>
    </row>
    <row r="26" spans="1:11" ht="15">
      <c r="A26" s="20"/>
      <c r="B26" s="16"/>
      <c r="C26" s="16"/>
      <c r="D26" s="10"/>
      <c r="E26" s="10"/>
      <c r="F26" s="10"/>
      <c r="G26" s="21"/>
      <c r="H26" s="21"/>
      <c r="I26" s="21">
        <f>SUM(I23:I25)</f>
        <v>1477.8645399999998</v>
      </c>
      <c r="J26" s="17">
        <v>1500</v>
      </c>
      <c r="K26" s="21">
        <f>J26-I26</f>
        <v>22.135460000000194</v>
      </c>
    </row>
    <row r="27" spans="1:9" ht="15">
      <c r="A27" t="s">
        <v>46</v>
      </c>
      <c r="C27" s="1" t="s">
        <v>34</v>
      </c>
      <c r="D27" s="4" t="s">
        <v>25</v>
      </c>
      <c r="E27" s="4">
        <v>5</v>
      </c>
      <c r="F27" s="4">
        <v>160</v>
      </c>
      <c r="G27" s="6">
        <f>E27*F27*$E$1</f>
        <v>0</v>
      </c>
      <c r="H27" s="6">
        <f>F27*E27*1.15</f>
        <v>919.9999999999999</v>
      </c>
      <c r="I27" s="6">
        <f>H27+G27</f>
        <v>919.9999999999999</v>
      </c>
    </row>
    <row r="28" spans="1:11" ht="15">
      <c r="A28" s="20"/>
      <c r="B28" s="16"/>
      <c r="C28" s="16"/>
      <c r="D28" s="10"/>
      <c r="E28" s="10"/>
      <c r="F28" s="10"/>
      <c r="G28" s="21"/>
      <c r="H28" s="21"/>
      <c r="I28" s="21">
        <f>SUM(I27:I27)</f>
        <v>919.9999999999999</v>
      </c>
      <c r="J28" s="17">
        <v>950</v>
      </c>
      <c r="K28" s="21">
        <f>J28-I28</f>
        <v>30.000000000000114</v>
      </c>
    </row>
    <row r="29" spans="1:9" ht="15">
      <c r="A29" s="19" t="s">
        <v>35</v>
      </c>
      <c r="C29" s="1" t="s">
        <v>26</v>
      </c>
      <c r="D29" s="4" t="s">
        <v>25</v>
      </c>
      <c r="E29" s="4">
        <v>5</v>
      </c>
      <c r="F29" s="4">
        <v>160</v>
      </c>
      <c r="G29" s="6">
        <f>E29*F29*$E$1</f>
        <v>0</v>
      </c>
      <c r="H29" s="6">
        <f>F29*E29*1.15</f>
        <v>919.9999999999999</v>
      </c>
      <c r="I29" s="6">
        <f>H29+G29</f>
        <v>919.9999999999999</v>
      </c>
    </row>
    <row r="30" spans="1:9" ht="15">
      <c r="A30" s="19" t="s">
        <v>35</v>
      </c>
      <c r="C30" s="1" t="s">
        <v>34</v>
      </c>
      <c r="D30" s="4" t="s">
        <v>25</v>
      </c>
      <c r="E30" s="4">
        <v>5</v>
      </c>
      <c r="F30" s="4">
        <v>160</v>
      </c>
      <c r="G30" s="6">
        <f>E30*F30*$E$1</f>
        <v>0</v>
      </c>
      <c r="H30" s="6">
        <f>F30*E30*1.15</f>
        <v>919.9999999999999</v>
      </c>
      <c r="I30" s="6">
        <f>H30+G30</f>
        <v>919.9999999999999</v>
      </c>
    </row>
    <row r="31" spans="1:9" ht="15">
      <c r="A31" s="19" t="s">
        <v>35</v>
      </c>
      <c r="C31" s="1" t="s">
        <v>32</v>
      </c>
      <c r="D31" s="4" t="s">
        <v>25</v>
      </c>
      <c r="E31" s="4">
        <v>5</v>
      </c>
      <c r="F31" s="4">
        <v>160</v>
      </c>
      <c r="G31" s="6">
        <f>E31*F31*$E$1</f>
        <v>0</v>
      </c>
      <c r="H31" s="6">
        <f>F31*E31*1.15</f>
        <v>919.9999999999999</v>
      </c>
      <c r="I31" s="6">
        <f>H31+G31</f>
        <v>919.9999999999999</v>
      </c>
    </row>
    <row r="32" spans="1:9" ht="15">
      <c r="A32" s="19" t="s">
        <v>35</v>
      </c>
      <c r="C32" s="2" t="s">
        <v>21</v>
      </c>
      <c r="D32" s="4" t="s">
        <v>25</v>
      </c>
      <c r="E32" s="4">
        <v>3</v>
      </c>
      <c r="F32" s="4">
        <v>160</v>
      </c>
      <c r="G32" s="6">
        <f>E32*F32*$E$1</f>
        <v>0</v>
      </c>
      <c r="H32" s="6">
        <f>F32*E32*1.15</f>
        <v>552</v>
      </c>
      <c r="I32" s="6">
        <f>H32+G32</f>
        <v>552</v>
      </c>
    </row>
    <row r="33" spans="1:11" ht="15">
      <c r="A33" s="20"/>
      <c r="B33" s="16"/>
      <c r="C33" s="16"/>
      <c r="D33" s="10"/>
      <c r="E33" s="10"/>
      <c r="F33" s="10"/>
      <c r="G33" s="21"/>
      <c r="H33" s="21"/>
      <c r="I33" s="21">
        <f>SUM(I29:I32)</f>
        <v>3311.9999999999995</v>
      </c>
      <c r="J33" s="17">
        <v>3366</v>
      </c>
      <c r="K33" s="21">
        <f>J33-I33</f>
        <v>54.000000000000455</v>
      </c>
    </row>
    <row r="34" spans="1:9" ht="15">
      <c r="A34" s="19" t="s">
        <v>37</v>
      </c>
      <c r="C34" s="1" t="s">
        <v>38</v>
      </c>
      <c r="E34" s="4">
        <v>1</v>
      </c>
      <c r="F34" s="5">
        <f>$F$4</f>
        <v>288.43760000000003</v>
      </c>
      <c r="G34" s="6">
        <f>E34*F34*$E$1</f>
        <v>0</v>
      </c>
      <c r="H34" s="6">
        <f>F34*E34*1.15</f>
        <v>331.70324</v>
      </c>
      <c r="I34" s="6">
        <f>H34+G34</f>
        <v>331.70324</v>
      </c>
    </row>
    <row r="35" spans="1:11" ht="15">
      <c r="A35" s="20"/>
      <c r="B35" s="16"/>
      <c r="C35" s="16"/>
      <c r="D35" s="10"/>
      <c r="E35" s="10"/>
      <c r="F35" s="10"/>
      <c r="G35" s="21"/>
      <c r="H35" s="21"/>
      <c r="I35" s="21">
        <f>SUM(I34:I34)</f>
        <v>331.70324</v>
      </c>
      <c r="J35" s="17">
        <v>337</v>
      </c>
      <c r="K35" s="21">
        <f>J35-I35</f>
        <v>5.296760000000006</v>
      </c>
    </row>
    <row r="36" spans="1:9" ht="15">
      <c r="A36" t="s">
        <v>47</v>
      </c>
      <c r="C36" s="1" t="s">
        <v>45</v>
      </c>
      <c r="E36" s="4">
        <v>1</v>
      </c>
      <c r="F36" s="5">
        <f>$F$5</f>
        <v>288.43760000000003</v>
      </c>
      <c r="G36" s="6">
        <f>E36*F36*$E$1</f>
        <v>0</v>
      </c>
      <c r="H36" s="6">
        <f>F36*E36*1.15</f>
        <v>331.70324</v>
      </c>
      <c r="I36" s="6">
        <f>H36+G36</f>
        <v>331.70324</v>
      </c>
    </row>
    <row r="37" spans="1:9" ht="15">
      <c r="A37" t="s">
        <v>47</v>
      </c>
      <c r="C37" s="1" t="s">
        <v>40</v>
      </c>
      <c r="E37" s="4">
        <v>1</v>
      </c>
      <c r="F37" s="5">
        <f>$F$5</f>
        <v>288.43760000000003</v>
      </c>
      <c r="G37" s="6">
        <f>E37*F37*$E$1</f>
        <v>0</v>
      </c>
      <c r="H37" s="6">
        <f>F37*E37*1.15</f>
        <v>331.70324</v>
      </c>
      <c r="I37" s="6">
        <f>H37+G37</f>
        <v>331.70324</v>
      </c>
    </row>
    <row r="38" spans="1:9" ht="15">
      <c r="A38" t="s">
        <v>47</v>
      </c>
      <c r="C38" s="1" t="s">
        <v>26</v>
      </c>
      <c r="D38" s="4">
        <v>1</v>
      </c>
      <c r="E38" s="4">
        <v>1</v>
      </c>
      <c r="F38" s="4">
        <v>160</v>
      </c>
      <c r="G38" s="6">
        <f>E38*F38*$E$1</f>
        <v>0</v>
      </c>
      <c r="H38" s="6">
        <f>F38*E38*1.15</f>
        <v>184</v>
      </c>
      <c r="I38" s="6">
        <f>H38+G38</f>
        <v>184</v>
      </c>
    </row>
    <row r="39" spans="1:11" ht="15">
      <c r="A39" s="20"/>
      <c r="B39" s="16"/>
      <c r="C39" s="16"/>
      <c r="D39" s="10"/>
      <c r="E39" s="10"/>
      <c r="F39" s="10"/>
      <c r="G39" s="21"/>
      <c r="H39" s="21"/>
      <c r="I39" s="21">
        <f>SUM(I36:I38)</f>
        <v>847.40648</v>
      </c>
      <c r="J39" s="17">
        <v>861</v>
      </c>
      <c r="K39" s="21">
        <f>J39-I39</f>
        <v>13.593520000000012</v>
      </c>
    </row>
    <row r="40" spans="1:9" ht="15">
      <c r="A40" s="1" t="s">
        <v>48</v>
      </c>
      <c r="C40" s="1" t="s">
        <v>26</v>
      </c>
      <c r="D40" s="4">
        <v>4</v>
      </c>
      <c r="E40" s="4">
        <v>1</v>
      </c>
      <c r="F40" s="4">
        <v>160</v>
      </c>
      <c r="G40" s="6">
        <f>E40*F40*$E$1</f>
        <v>0</v>
      </c>
      <c r="H40" s="6">
        <f>F40*E40*1.15</f>
        <v>184</v>
      </c>
      <c r="I40" s="6">
        <f>H40+G40</f>
        <v>184</v>
      </c>
    </row>
    <row r="41" spans="1:9" ht="15">
      <c r="A41" s="1" t="s">
        <v>48</v>
      </c>
      <c r="C41" s="1" t="s">
        <v>26</v>
      </c>
      <c r="D41" s="4">
        <v>5</v>
      </c>
      <c r="E41" s="4">
        <v>1</v>
      </c>
      <c r="F41" s="4">
        <v>160</v>
      </c>
      <c r="G41" s="6">
        <f>E41*F41*$E$1</f>
        <v>0</v>
      </c>
      <c r="H41" s="6">
        <f>F41*E41*1.15</f>
        <v>184</v>
      </c>
      <c r="I41" s="6">
        <f>H41+G41</f>
        <v>184</v>
      </c>
    </row>
    <row r="42" spans="1:11" ht="15">
      <c r="A42" s="20"/>
      <c r="B42" s="16"/>
      <c r="C42" s="16"/>
      <c r="D42" s="10"/>
      <c r="E42" s="10"/>
      <c r="F42" s="10"/>
      <c r="G42" s="21"/>
      <c r="H42" s="21"/>
      <c r="I42" s="21">
        <f>SUM(I40:I41)</f>
        <v>368</v>
      </c>
      <c r="J42" s="17">
        <v>374</v>
      </c>
      <c r="K42" s="21">
        <f>J42-I42</f>
        <v>6</v>
      </c>
    </row>
    <row r="43" spans="1:9" ht="15">
      <c r="A43" t="s">
        <v>49</v>
      </c>
      <c r="C43" s="1" t="s">
        <v>26</v>
      </c>
      <c r="D43" s="4">
        <v>3</v>
      </c>
      <c r="E43" s="4">
        <v>1</v>
      </c>
      <c r="F43" s="4">
        <v>160</v>
      </c>
      <c r="G43" s="6">
        <f>E43*F43*$E$1</f>
        <v>0</v>
      </c>
      <c r="H43" s="6">
        <f>F43*E43*1.15</f>
        <v>184</v>
      </c>
      <c r="I43" s="6">
        <f>H43+G43</f>
        <v>184</v>
      </c>
    </row>
    <row r="44" spans="1:11" ht="15">
      <c r="A44" s="20"/>
      <c r="B44" s="16"/>
      <c r="C44" s="16"/>
      <c r="D44" s="10"/>
      <c r="E44" s="10"/>
      <c r="F44" s="10"/>
      <c r="G44" s="21"/>
      <c r="H44" s="21"/>
      <c r="I44" s="21">
        <f>SUM(I43:I43)</f>
        <v>184</v>
      </c>
      <c r="J44" s="17">
        <v>184</v>
      </c>
      <c r="K44" s="21">
        <f>J44-I44</f>
        <v>0</v>
      </c>
    </row>
    <row r="45" spans="1:9" ht="15">
      <c r="A45" t="s">
        <v>50</v>
      </c>
      <c r="C45" s="1" t="s">
        <v>43</v>
      </c>
      <c r="E45" s="4">
        <v>1</v>
      </c>
      <c r="F45" s="5">
        <f>$F$5</f>
        <v>288.43760000000003</v>
      </c>
      <c r="G45" s="6">
        <f>E45*F45*$E$1</f>
        <v>0</v>
      </c>
      <c r="H45" s="6">
        <f>F45*E45*1.15</f>
        <v>331.70324</v>
      </c>
      <c r="I45" s="6">
        <f>H45+G45</f>
        <v>331.70324</v>
      </c>
    </row>
    <row r="46" spans="1:11" ht="15">
      <c r="A46" s="20"/>
      <c r="B46" s="16"/>
      <c r="C46" s="16"/>
      <c r="D46" s="10"/>
      <c r="E46" s="10"/>
      <c r="F46" s="10"/>
      <c r="G46" s="21"/>
      <c r="H46" s="21"/>
      <c r="I46" s="21">
        <f>SUM(I45:I45)</f>
        <v>331.70324</v>
      </c>
      <c r="J46" s="17">
        <v>350</v>
      </c>
      <c r="K46" s="21">
        <f>J46-I46</f>
        <v>18.296760000000006</v>
      </c>
    </row>
    <row r="47" spans="1:9" ht="15">
      <c r="A47" t="s">
        <v>51</v>
      </c>
      <c r="C47" s="1" t="s">
        <v>44</v>
      </c>
      <c r="E47" s="4">
        <v>1</v>
      </c>
      <c r="F47" s="5">
        <f>$F$5</f>
        <v>288.43760000000003</v>
      </c>
      <c r="G47" s="6">
        <f>E47*F47*$E$1</f>
        <v>0</v>
      </c>
      <c r="H47" s="6">
        <f>F47*E47*1.15</f>
        <v>331.70324</v>
      </c>
      <c r="I47" s="6">
        <f>H47+G47</f>
        <v>331.70324</v>
      </c>
    </row>
    <row r="48" spans="1:11" ht="15">
      <c r="A48" s="20"/>
      <c r="B48" s="16"/>
      <c r="C48" s="16"/>
      <c r="D48" s="10"/>
      <c r="E48" s="10"/>
      <c r="F48" s="10"/>
      <c r="G48" s="21"/>
      <c r="H48" s="21"/>
      <c r="I48" s="21">
        <f>SUM(I47:I47)</f>
        <v>331.70324</v>
      </c>
      <c r="J48" s="16">
        <v>332</v>
      </c>
      <c r="K48" s="21">
        <f>J48-I48</f>
        <v>0.29676000000000613</v>
      </c>
    </row>
    <row r="49" spans="1:9" ht="15">
      <c r="A49" t="s">
        <v>52</v>
      </c>
      <c r="C49" s="1" t="s">
        <v>26</v>
      </c>
      <c r="D49" s="4">
        <v>2</v>
      </c>
      <c r="E49" s="4">
        <v>1</v>
      </c>
      <c r="F49" s="4">
        <v>160</v>
      </c>
      <c r="G49" s="6">
        <f>E49*F49*$E$1</f>
        <v>0</v>
      </c>
      <c r="H49" s="6">
        <f>F49*E49*1.15</f>
        <v>184</v>
      </c>
      <c r="I49" s="6">
        <f>H49+G49</f>
        <v>184</v>
      </c>
    </row>
    <row r="50" spans="1:11" ht="15">
      <c r="A50" s="20"/>
      <c r="B50" s="16"/>
      <c r="C50" s="16"/>
      <c r="D50" s="10"/>
      <c r="E50" s="10"/>
      <c r="F50" s="10"/>
      <c r="G50" s="21"/>
      <c r="H50" s="21"/>
      <c r="I50" s="21">
        <f>SUM(I49:I49)</f>
        <v>184</v>
      </c>
      <c r="J50" s="17">
        <v>200</v>
      </c>
      <c r="K50" s="21">
        <f>J50-I50</f>
        <v>16</v>
      </c>
    </row>
    <row r="51" spans="1:9" ht="15">
      <c r="A51" t="s">
        <v>53</v>
      </c>
      <c r="C51" s="1" t="s">
        <v>39</v>
      </c>
      <c r="E51" s="4">
        <v>1</v>
      </c>
      <c r="F51" s="5">
        <f>$F$5</f>
        <v>288.43760000000003</v>
      </c>
      <c r="G51" s="6">
        <f>E51*F51*$E$1</f>
        <v>0</v>
      </c>
      <c r="H51" s="6">
        <f>F51*E51*1.15</f>
        <v>331.70324</v>
      </c>
      <c r="I51" s="6">
        <f>H51+G51</f>
        <v>331.70324</v>
      </c>
    </row>
    <row r="52" spans="1:11" ht="15">
      <c r="A52" s="20"/>
      <c r="B52" s="16"/>
      <c r="C52" s="16"/>
      <c r="D52" s="10"/>
      <c r="E52" s="10"/>
      <c r="F52" s="10"/>
      <c r="G52" s="21"/>
      <c r="H52" s="21"/>
      <c r="I52" s="21">
        <f>SUM(I51:I51)</f>
        <v>331.70324</v>
      </c>
      <c r="J52" s="17">
        <v>350</v>
      </c>
      <c r="K52" s="21">
        <f>J52-I52</f>
        <v>18.296760000000006</v>
      </c>
    </row>
    <row r="53" spans="1:9" ht="15">
      <c r="A53" s="1" t="s">
        <v>27</v>
      </c>
      <c r="C53" s="1" t="s">
        <v>39</v>
      </c>
      <c r="E53" s="4">
        <v>1</v>
      </c>
      <c r="F53" s="5">
        <f>$F$5</f>
        <v>288.43760000000003</v>
      </c>
      <c r="G53" s="6">
        <f aca="true" t="shared" si="3" ref="G53:G60">E53*F53*$E$1</f>
        <v>0</v>
      </c>
      <c r="H53" s="6">
        <f aca="true" t="shared" si="4" ref="H53:H60">F53*E53*1.15</f>
        <v>331.70324</v>
      </c>
      <c r="I53" s="6">
        <f aca="true" t="shared" si="5" ref="I53:I60">H53+G53</f>
        <v>331.70324</v>
      </c>
    </row>
    <row r="54" spans="1:9" ht="15">
      <c r="A54" s="1" t="s">
        <v>27</v>
      </c>
      <c r="C54" s="1" t="s">
        <v>40</v>
      </c>
      <c r="E54" s="4">
        <v>1</v>
      </c>
      <c r="F54" s="5">
        <f>$F$5</f>
        <v>288.43760000000003</v>
      </c>
      <c r="G54" s="6">
        <f t="shared" si="3"/>
        <v>0</v>
      </c>
      <c r="H54" s="6">
        <f t="shared" si="4"/>
        <v>331.70324</v>
      </c>
      <c r="I54" s="6">
        <f t="shared" si="5"/>
        <v>331.70324</v>
      </c>
    </row>
    <row r="55" spans="1:9" ht="15">
      <c r="A55" s="1" t="s">
        <v>27</v>
      </c>
      <c r="C55" s="1" t="s">
        <v>41</v>
      </c>
      <c r="E55" s="4">
        <v>2</v>
      </c>
      <c r="F55" s="5">
        <f>$F$5</f>
        <v>288.43760000000003</v>
      </c>
      <c r="G55" s="6">
        <f t="shared" si="3"/>
        <v>0</v>
      </c>
      <c r="H55" s="6">
        <f t="shared" si="4"/>
        <v>663.40648</v>
      </c>
      <c r="I55" s="6">
        <f t="shared" si="5"/>
        <v>663.40648</v>
      </c>
    </row>
    <row r="56" spans="1:9" ht="15">
      <c r="A56" s="1" t="s">
        <v>27</v>
      </c>
      <c r="C56" s="1" t="s">
        <v>42</v>
      </c>
      <c r="E56" s="4">
        <v>1</v>
      </c>
      <c r="F56" s="5">
        <f>$F$5</f>
        <v>288.43760000000003</v>
      </c>
      <c r="G56" s="6">
        <f t="shared" si="3"/>
        <v>0</v>
      </c>
      <c r="H56" s="6">
        <f t="shared" si="4"/>
        <v>331.70324</v>
      </c>
      <c r="I56" s="6">
        <f t="shared" si="5"/>
        <v>331.70324</v>
      </c>
    </row>
    <row r="57" spans="1:9" ht="15">
      <c r="A57" s="1" t="s">
        <v>54</v>
      </c>
      <c r="C57" s="1" t="s">
        <v>34</v>
      </c>
      <c r="D57" s="4" t="s">
        <v>33</v>
      </c>
      <c r="E57" s="4">
        <v>10</v>
      </c>
      <c r="F57" s="4">
        <v>160</v>
      </c>
      <c r="G57" s="6">
        <f t="shared" si="3"/>
        <v>0</v>
      </c>
      <c r="H57" s="6">
        <f t="shared" si="4"/>
        <v>1839.9999999999998</v>
      </c>
      <c r="I57" s="6">
        <f t="shared" si="5"/>
        <v>1839.9999999999998</v>
      </c>
    </row>
    <row r="58" spans="1:9" ht="15">
      <c r="A58" s="1" t="s">
        <v>54</v>
      </c>
      <c r="C58" s="1" t="s">
        <v>32</v>
      </c>
      <c r="D58" s="4" t="s">
        <v>33</v>
      </c>
      <c r="E58" s="4">
        <v>10</v>
      </c>
      <c r="F58" s="4">
        <v>160</v>
      </c>
      <c r="G58" s="6">
        <f t="shared" si="3"/>
        <v>0</v>
      </c>
      <c r="H58" s="6">
        <f t="shared" si="4"/>
        <v>1839.9999999999998</v>
      </c>
      <c r="I58" s="6">
        <f t="shared" si="5"/>
        <v>1839.9999999999998</v>
      </c>
    </row>
    <row r="59" spans="1:9" ht="15">
      <c r="A59" s="1" t="s">
        <v>54</v>
      </c>
      <c r="C59" s="1" t="s">
        <v>26</v>
      </c>
      <c r="D59" s="4" t="s">
        <v>33</v>
      </c>
      <c r="E59" s="4">
        <v>10</v>
      </c>
      <c r="F59" s="4">
        <v>160</v>
      </c>
      <c r="G59" s="6">
        <f t="shared" si="3"/>
        <v>0</v>
      </c>
      <c r="H59" s="6">
        <f t="shared" si="4"/>
        <v>1839.9999999999998</v>
      </c>
      <c r="I59" s="6">
        <f t="shared" si="5"/>
        <v>1839.9999999999998</v>
      </c>
    </row>
    <row r="60" spans="1:9" ht="15">
      <c r="A60" s="1" t="s">
        <v>54</v>
      </c>
      <c r="C60" s="2" t="s">
        <v>21</v>
      </c>
      <c r="D60" s="4" t="s">
        <v>25</v>
      </c>
      <c r="E60" s="4">
        <v>3</v>
      </c>
      <c r="F60" s="4">
        <v>160</v>
      </c>
      <c r="G60" s="6">
        <f t="shared" si="3"/>
        <v>0</v>
      </c>
      <c r="H60" s="6">
        <f t="shared" si="4"/>
        <v>552</v>
      </c>
      <c r="I60" s="6">
        <f t="shared" si="5"/>
        <v>552</v>
      </c>
    </row>
    <row r="61" spans="1:11" ht="15">
      <c r="A61" s="20"/>
      <c r="B61" s="16"/>
      <c r="C61" s="16"/>
      <c r="D61" s="10"/>
      <c r="E61" s="10"/>
      <c r="F61" s="10"/>
      <c r="G61" s="21"/>
      <c r="H61" s="21"/>
      <c r="I61" s="21">
        <f>SUM(I53:I60)</f>
        <v>7730.5162</v>
      </c>
      <c r="J61" s="16">
        <v>7731</v>
      </c>
      <c r="K61" s="21">
        <f>J61-I61</f>
        <v>0.4837999999999738</v>
      </c>
    </row>
    <row r="62" spans="7:9" ht="15">
      <c r="G62" s="6"/>
      <c r="I62" s="6"/>
    </row>
  </sheetData>
  <sheetProtection/>
  <autoFilter ref="A16:N1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2012-09-22T16:58:49Z</dcterms:modified>
  <cp:category/>
  <cp:version/>
  <cp:contentType/>
  <cp:contentStatus/>
</cp:coreProperties>
</file>