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'остальные'!$A$3:$K$3</definedName>
    <definedName name="_xlnm._FilterDatabase" localSheetId="0" hidden="1">'Энвиросакс и японские'!$A$16:$O$17</definedName>
  </definedNames>
  <calcPr fullCalcOnLoad="1" refMode="R1C1"/>
</workbook>
</file>

<file path=xl/sharedStrings.xml><?xml version="1.0" encoding="utf-8"?>
<sst xmlns="http://schemas.openxmlformats.org/spreadsheetml/2006/main" count="158" uniqueCount="88">
  <si>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</si>
  <si>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</si>
  <si>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</si>
  <si>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</si>
  <si>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</si>
  <si>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</si>
  <si>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</si>
  <si>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</si>
  <si>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</si>
  <si>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</si>
  <si>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</si>
  <si>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</si>
  <si>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</si>
  <si>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</si>
  <si>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</si>
  <si>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</si>
  <si>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вид оплаты</t>
  </si>
  <si>
    <t>сумка путешественника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</si>
  <si>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</si>
  <si>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</si>
  <si>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</si>
  <si>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</si>
  <si>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</si>
  <si>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</si>
  <si>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</si>
  <si>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ТР</t>
  </si>
  <si>
    <t>сумка серфера</t>
  </si>
  <si>
    <t>сумка графика без рядов</t>
  </si>
  <si>
    <t>сумка детская</t>
  </si>
  <si>
    <t>Aika</t>
  </si>
  <si>
    <t>malyska1020</t>
  </si>
  <si>
    <t>Эртран</t>
  </si>
  <si>
    <t>Vita balance</t>
  </si>
  <si>
    <t>Рим</t>
  </si>
  <si>
    <t>Vita harmony</t>
  </si>
  <si>
    <t>Vita chai</t>
  </si>
  <si>
    <t>ВАGGU ВАВY голубой слон</t>
  </si>
  <si>
    <t xml:space="preserve">ВАGGU ВАВY navy dot </t>
  </si>
  <si>
    <t xml:space="preserve">ВАGGU ВАВY neon </t>
  </si>
  <si>
    <t>ВАGGU ВАВY ярко-пурпурный</t>
  </si>
  <si>
    <t>ВАGGU ВАВY синий/ т.син</t>
  </si>
  <si>
    <t xml:space="preserve">ВАGGU ВАВY Hot Pink Dot </t>
  </si>
  <si>
    <t xml:space="preserve">ВАGGU белый в синюю полоску </t>
  </si>
  <si>
    <t xml:space="preserve">BAGGU Hot Pink Dot </t>
  </si>
  <si>
    <t xml:space="preserve">ВIG ВАGGU бело-синяя полоск </t>
  </si>
  <si>
    <t>Стюнька</t>
  </si>
  <si>
    <t>ИрисКис</t>
  </si>
  <si>
    <t xml:space="preserve">Рюкзак BAGGU черный </t>
  </si>
  <si>
    <t>Roza_</t>
  </si>
  <si>
    <t xml:space="preserve">сумка RuMe ALL Слива </t>
  </si>
  <si>
    <t>Felis</t>
  </si>
  <si>
    <t xml:space="preserve">сумка RuMe mini дерево </t>
  </si>
  <si>
    <t>nutcracker</t>
  </si>
  <si>
    <t xml:space="preserve">RuMe MINI Necktie </t>
  </si>
  <si>
    <t xml:space="preserve">RuMe Metallic - Silver </t>
  </si>
  <si>
    <t>Nega</t>
  </si>
  <si>
    <t xml:space="preserve">сумка RuMe Fall Hamptons </t>
  </si>
  <si>
    <t>Happy Smile (В) зел леопард</t>
  </si>
  <si>
    <t>BAGGU ZIPPER L Greys</t>
  </si>
  <si>
    <t>сумка слинг</t>
  </si>
  <si>
    <t>Сосенка</t>
  </si>
  <si>
    <t>картошка</t>
  </si>
  <si>
    <t>мини сумка</t>
  </si>
  <si>
    <t xml:space="preserve">ANIMAL PLANET KIDS </t>
  </si>
  <si>
    <t>котенок</t>
  </si>
  <si>
    <t>щенок</t>
  </si>
  <si>
    <t>один ряд</t>
  </si>
  <si>
    <t>три ряда</t>
  </si>
  <si>
    <t>морская</t>
  </si>
  <si>
    <t>май тай</t>
  </si>
  <si>
    <t>после темноты</t>
  </si>
  <si>
    <t>вишневая</t>
  </si>
  <si>
    <t>annaSHTA</t>
  </si>
  <si>
    <t xml:space="preserve">цветок </t>
  </si>
  <si>
    <t>номанд</t>
  </si>
  <si>
    <t>оригами</t>
  </si>
  <si>
    <t>сафари</t>
  </si>
  <si>
    <t>микадо</t>
  </si>
  <si>
    <t>богема</t>
  </si>
  <si>
    <t>soa - br</t>
  </si>
  <si>
    <t>Kaity</t>
  </si>
  <si>
    <t>ретрографика</t>
  </si>
  <si>
    <t>Сладости В15</t>
  </si>
  <si>
    <t xml:space="preserve">Матрешки В16 </t>
  </si>
  <si>
    <t xml:space="preserve">Пираты В18 </t>
  </si>
  <si>
    <t xml:space="preserve">Машины В19 </t>
  </si>
  <si>
    <r>
      <t>калейдоскоп В14</t>
    </r>
    <r>
      <rPr>
        <sz val="8.5"/>
        <color indexed="8"/>
        <rFont val="Verdana"/>
        <family val="2"/>
      </rPr>
      <t xml:space="preserve"> </t>
    </r>
  </si>
  <si>
    <t>Пристрой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</si>
</sst>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Courier New"/>
      <family val="3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0" fontId="47" fillId="0" borderId="0" xfId="0" applyFont="1" applyAlignment="1">
      <alignment/>
    </xf>
    <xf numFmtId="14" fontId="24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 wrapText="1"/>
    </xf>
    <xf numFmtId="1" fontId="24" fillId="0" borderId="10" xfId="0" applyNumberFormat="1" applyFont="1" applyFill="1" applyBorder="1" applyAlignment="1">
      <alignment/>
    </xf>
    <xf numFmtId="2" fontId="2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2" fontId="24" fillId="0" borderId="10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pane ySplit="16" topLeftCell="A42" activePane="bottomLeft" state="frozen"/>
      <selection pane="topLeft" activeCell="A1" sqref="A1"/>
      <selection pane="bottomLeft" activeCell="K1" sqref="K1"/>
    </sheetView>
  </sheetViews>
  <sheetFormatPr defaultColWidth="9.140625" defaultRowHeight="15"/>
  <cols>
    <col min="1" max="1" width="10.140625" style="1" customWidth="1"/>
    <col min="2" max="2" width="2.140625" style="1" customWidth="1"/>
    <col min="3" max="3" width="17.7109375" style="1" customWidth="1"/>
    <col min="4" max="4" width="6.281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19.00390625" style="1" customWidth="1"/>
    <col min="12" max="12" width="6.57421875" style="6" customWidth="1"/>
    <col min="13" max="13" width="15.28125" style="1" hidden="1" customWidth="1"/>
    <col min="14" max="15" width="0" style="1" hidden="1" customWidth="1"/>
    <col min="16" max="16384" width="9.140625" style="1" customWidth="1"/>
  </cols>
  <sheetData>
    <row r="1" spans="1:12" ht="15">
      <c r="A1" s="12"/>
      <c r="C1" s="1" t="s">
        <v>25</v>
      </c>
      <c r="E1" s="4">
        <v>0.0254</v>
      </c>
      <c r="L1" s="11"/>
    </row>
    <row r="2" spans="1:9" ht="15">
      <c r="A2" s="18"/>
      <c r="C2" s="4" t="s">
        <v>0</v>
      </c>
      <c r="D2" s="4">
        <v>32.9</v>
      </c>
      <c r="F2" s="5" t="s">
        <v>1</v>
      </c>
      <c r="G2" s="5"/>
      <c r="H2" s="5"/>
      <c r="I2" s="5"/>
    </row>
    <row r="3" spans="2:12" s="2" customFormat="1" ht="12">
      <c r="B3" s="2" t="s">
        <v>2</v>
      </c>
      <c r="D3" s="7">
        <v>7.7</v>
      </c>
      <c r="E3" s="8">
        <f>$D$2</f>
        <v>32.9</v>
      </c>
      <c r="F3" s="8">
        <f>E3*D3</f>
        <v>253.32999999999998</v>
      </c>
      <c r="G3" s="8"/>
      <c r="H3" s="8">
        <v>230.62</v>
      </c>
      <c r="I3" s="8">
        <f>F3*1.15</f>
        <v>291.32949999999994</v>
      </c>
      <c r="L3" s="9"/>
    </row>
    <row r="4" spans="2:12" s="2" customFormat="1" ht="12">
      <c r="B4" s="2" t="s">
        <v>27</v>
      </c>
      <c r="D4" s="7">
        <v>8.8</v>
      </c>
      <c r="E4" s="8">
        <f aca="true" t="shared" si="0" ref="E4:E14">$D$2</f>
        <v>32.9</v>
      </c>
      <c r="F4" s="8">
        <f>E4*D4</f>
        <v>289.52000000000004</v>
      </c>
      <c r="G4" s="8"/>
      <c r="H4" s="8"/>
      <c r="I4" s="8">
        <f>F4*1.15</f>
        <v>332.94800000000004</v>
      </c>
      <c r="L4" s="9"/>
    </row>
    <row r="5" spans="2:12" s="2" customFormat="1" ht="12">
      <c r="B5" s="2" t="s">
        <v>28</v>
      </c>
      <c r="D5" s="7">
        <v>8.8</v>
      </c>
      <c r="E5" s="8">
        <f t="shared" si="0"/>
        <v>32.9</v>
      </c>
      <c r="F5" s="8">
        <f>E5*D5</f>
        <v>289.52000000000004</v>
      </c>
      <c r="G5" s="8"/>
      <c r="H5" s="8"/>
      <c r="I5" s="8">
        <f>F5*1.15</f>
        <v>332.94800000000004</v>
      </c>
      <c r="L5" s="9"/>
    </row>
    <row r="6" spans="2:12" s="2" customFormat="1" ht="12">
      <c r="B6" s="2" t="s">
        <v>17</v>
      </c>
      <c r="D6" s="7">
        <v>7</v>
      </c>
      <c r="E6" s="8">
        <f t="shared" si="0"/>
        <v>32.9</v>
      </c>
      <c r="F6" s="8">
        <f>E6*D6</f>
        <v>230.29999999999998</v>
      </c>
      <c r="G6" s="8"/>
      <c r="H6" s="7">
        <v>209.65</v>
      </c>
      <c r="I6" s="8">
        <f>F6*1.3</f>
        <v>299.39</v>
      </c>
      <c r="K6" s="11"/>
      <c r="L6" s="16"/>
    </row>
    <row r="7" spans="2:12" s="2" customFormat="1" ht="12">
      <c r="B7" s="2" t="s">
        <v>26</v>
      </c>
      <c r="D7" s="7">
        <f>23/3</f>
        <v>7.666666666666667</v>
      </c>
      <c r="E7" s="8">
        <f t="shared" si="0"/>
        <v>32.9</v>
      </c>
      <c r="F7" s="8">
        <f>E7*D7</f>
        <v>252.23333333333332</v>
      </c>
      <c r="G7" s="8"/>
      <c r="H7" s="7"/>
      <c r="I7" s="8">
        <f>F7*1.3</f>
        <v>327.9033333333333</v>
      </c>
      <c r="L7" s="9"/>
    </row>
    <row r="8" spans="2:12" s="2" customFormat="1" ht="12">
      <c r="B8" s="2" t="s">
        <v>3</v>
      </c>
      <c r="D8" s="7">
        <v>24.95</v>
      </c>
      <c r="E8" s="8">
        <f t="shared" si="0"/>
        <v>32.9</v>
      </c>
      <c r="F8" s="8">
        <f aca="true" t="shared" si="1" ref="F8:F14">E8*D8</f>
        <v>820.8549999999999</v>
      </c>
      <c r="G8" s="8"/>
      <c r="H8" s="8"/>
      <c r="I8" s="8">
        <f>F8*1.1</f>
        <v>902.9404999999999</v>
      </c>
      <c r="L8" s="9"/>
    </row>
    <row r="9" spans="2:12" s="2" customFormat="1" ht="12">
      <c r="B9" s="2" t="s">
        <v>4</v>
      </c>
      <c r="D9" s="7">
        <v>11</v>
      </c>
      <c r="E9" s="8">
        <f t="shared" si="0"/>
        <v>32.9</v>
      </c>
      <c r="F9" s="8">
        <f t="shared" si="1"/>
        <v>361.9</v>
      </c>
      <c r="G9" s="8"/>
      <c r="H9" s="8"/>
      <c r="I9" s="8">
        <f aca="true" t="shared" si="2" ref="I9:I14">F9*1.15</f>
        <v>416.18499999999995</v>
      </c>
      <c r="L9" s="9"/>
    </row>
    <row r="10" spans="2:12" s="2" customFormat="1" ht="12">
      <c r="B10" s="2" t="s">
        <v>5</v>
      </c>
      <c r="D10" s="7">
        <v>13.5</v>
      </c>
      <c r="E10" s="8">
        <f t="shared" si="0"/>
        <v>32.9</v>
      </c>
      <c r="F10" s="8">
        <f t="shared" si="1"/>
        <v>444.15</v>
      </c>
      <c r="G10" s="8"/>
      <c r="H10" s="8"/>
      <c r="I10" s="8">
        <f t="shared" si="2"/>
        <v>510.7724999999999</v>
      </c>
      <c r="L10" s="9"/>
    </row>
    <row r="11" spans="2:12" s="2" customFormat="1" ht="12">
      <c r="B11" s="2" t="s">
        <v>6</v>
      </c>
      <c r="D11" s="7">
        <v>5.5</v>
      </c>
      <c r="E11" s="8">
        <f t="shared" si="0"/>
        <v>32.9</v>
      </c>
      <c r="F11" s="8">
        <f t="shared" si="1"/>
        <v>180.95</v>
      </c>
      <c r="G11" s="8"/>
      <c r="H11" s="8"/>
      <c r="I11" s="8">
        <f t="shared" si="2"/>
        <v>208.09249999999997</v>
      </c>
      <c r="L11" s="9"/>
    </row>
    <row r="12" spans="2:12" s="2" customFormat="1" ht="12">
      <c r="B12" s="2" t="s">
        <v>7</v>
      </c>
      <c r="D12" s="7">
        <v>6</v>
      </c>
      <c r="E12" s="8">
        <f t="shared" si="0"/>
        <v>32.9</v>
      </c>
      <c r="F12" s="8">
        <f t="shared" si="1"/>
        <v>197.39999999999998</v>
      </c>
      <c r="G12" s="8"/>
      <c r="H12" s="8"/>
      <c r="I12" s="8">
        <f t="shared" si="2"/>
        <v>227.00999999999996</v>
      </c>
      <c r="L12" s="9"/>
    </row>
    <row r="13" spans="2:12" s="2" customFormat="1" ht="12">
      <c r="B13" s="2" t="s">
        <v>8</v>
      </c>
      <c r="D13" s="7">
        <v>1.95</v>
      </c>
      <c r="E13" s="8">
        <f t="shared" si="0"/>
        <v>32.9</v>
      </c>
      <c r="F13" s="8">
        <f t="shared" si="1"/>
        <v>64.155</v>
      </c>
      <c r="G13" s="8"/>
      <c r="H13" s="8"/>
      <c r="I13" s="8">
        <f t="shared" si="2"/>
        <v>73.77825</v>
      </c>
      <c r="L13" s="9"/>
    </row>
    <row r="14" spans="2:12" s="2" customFormat="1" ht="12">
      <c r="B14" s="2" t="s">
        <v>63</v>
      </c>
      <c r="D14" s="7">
        <v>9</v>
      </c>
      <c r="E14" s="8">
        <f t="shared" si="0"/>
        <v>32.9</v>
      </c>
      <c r="F14" s="8">
        <f t="shared" si="1"/>
        <v>296.09999999999997</v>
      </c>
      <c r="G14" s="8"/>
      <c r="H14" s="8"/>
      <c r="I14" s="8">
        <f t="shared" si="2"/>
        <v>340.51499999999993</v>
      </c>
      <c r="L14" s="9"/>
    </row>
    <row r="15" spans="4:12" s="2" customFormat="1" ht="12">
      <c r="D15" s="7"/>
      <c r="E15" s="8"/>
      <c r="F15" s="8"/>
      <c r="G15" s="8"/>
      <c r="H15" s="8"/>
      <c r="I15" s="8"/>
      <c r="K15" s="11"/>
      <c r="L15" s="9"/>
    </row>
    <row r="16" spans="1:12" ht="15">
      <c r="A16" s="1" t="s">
        <v>9</v>
      </c>
      <c r="B16" s="1" t="s">
        <v>10</v>
      </c>
      <c r="C16" s="1" t="s">
        <v>11</v>
      </c>
      <c r="D16" s="4" t="s">
        <v>12</v>
      </c>
      <c r="E16" s="4" t="s">
        <v>13</v>
      </c>
      <c r="F16" s="5" t="s">
        <v>14</v>
      </c>
      <c r="G16" s="5" t="s">
        <v>25</v>
      </c>
      <c r="H16" s="3" t="s">
        <v>21</v>
      </c>
      <c r="I16" s="3" t="s">
        <v>22</v>
      </c>
      <c r="J16" s="1" t="s">
        <v>15</v>
      </c>
      <c r="K16" s="1" t="s">
        <v>16</v>
      </c>
      <c r="L16" s="6" t="s">
        <v>24</v>
      </c>
    </row>
    <row r="17" spans="1:13" ht="15">
      <c r="A17" s="1" t="s">
        <v>29</v>
      </c>
      <c r="C17" s="1" t="s">
        <v>81</v>
      </c>
      <c r="D17" s="4">
        <v>1</v>
      </c>
      <c r="E17" s="4">
        <v>1</v>
      </c>
      <c r="F17" s="5">
        <f>$F$4</f>
        <v>289.52000000000004</v>
      </c>
      <c r="G17" s="6">
        <f>E17*F17*$E$1</f>
        <v>7.353808000000001</v>
      </c>
      <c r="H17" s="6">
        <f>F17*E17*1.15</f>
        <v>332.94800000000004</v>
      </c>
      <c r="I17" s="6">
        <f>H17+G17</f>
        <v>340.30180800000005</v>
      </c>
      <c r="M17" s="19">
        <f>E17*F17</f>
        <v>289.52000000000004</v>
      </c>
    </row>
    <row r="18" spans="1:13" ht="15">
      <c r="A18" s="23"/>
      <c r="B18" s="23"/>
      <c r="C18" s="23"/>
      <c r="D18" s="10"/>
      <c r="E18" s="10"/>
      <c r="F18" s="24"/>
      <c r="G18" s="25"/>
      <c r="H18" s="25"/>
      <c r="I18" s="25">
        <f>SUM(I17)</f>
        <v>340.30180800000005</v>
      </c>
      <c r="J18" s="23"/>
      <c r="K18" s="23"/>
      <c r="L18" s="25">
        <f>J18-I18</f>
        <v>-340.30180800000005</v>
      </c>
      <c r="M18" s="19"/>
    </row>
    <row r="19" spans="1:9" ht="15">
      <c r="A19" s="1" t="s">
        <v>72</v>
      </c>
      <c r="C19" s="1" t="s">
        <v>71</v>
      </c>
      <c r="D19" s="4">
        <v>3</v>
      </c>
      <c r="F19" s="5">
        <f>$F$4</f>
        <v>289.52000000000004</v>
      </c>
      <c r="G19" s="6">
        <f>E19*F19*$E$1</f>
        <v>0</v>
      </c>
      <c r="H19" s="6">
        <f>F19*E19*1.15</f>
        <v>0</v>
      </c>
      <c r="I19" s="6">
        <f>H19+G19</f>
        <v>0</v>
      </c>
    </row>
    <row r="20" spans="1:9" ht="15">
      <c r="A20" s="1" t="s">
        <v>72</v>
      </c>
      <c r="C20" s="1" t="s">
        <v>73</v>
      </c>
      <c r="D20" s="4">
        <v>1</v>
      </c>
      <c r="E20" s="4">
        <v>1</v>
      </c>
      <c r="F20" s="5">
        <f>$F$4</f>
        <v>289.52000000000004</v>
      </c>
      <c r="G20" s="6">
        <f>E20*F20*$E$1</f>
        <v>7.353808000000001</v>
      </c>
      <c r="H20" s="6">
        <f>F20*E20*1.15</f>
        <v>332.94800000000004</v>
      </c>
      <c r="I20" s="6">
        <f>H20+G20</f>
        <v>340.30180800000005</v>
      </c>
    </row>
    <row r="21" spans="1:9" ht="15">
      <c r="A21" s="1" t="s">
        <v>72</v>
      </c>
      <c r="C21" s="1" t="s">
        <v>75</v>
      </c>
      <c r="D21" s="4">
        <v>1</v>
      </c>
      <c r="E21" s="4">
        <v>1</v>
      </c>
      <c r="F21" s="5">
        <f>$F$4</f>
        <v>289.52000000000004</v>
      </c>
      <c r="G21" s="6">
        <f>E21*F21*$E$1</f>
        <v>7.353808000000001</v>
      </c>
      <c r="H21" s="6">
        <f>F21*E21*1.15</f>
        <v>332.94800000000004</v>
      </c>
      <c r="I21" s="6">
        <f>H21+G21</f>
        <v>340.30180800000005</v>
      </c>
    </row>
    <row r="22" spans="1:9" ht="15">
      <c r="A22" s="1" t="s">
        <v>72</v>
      </c>
      <c r="C22" s="1" t="s">
        <v>78</v>
      </c>
      <c r="D22" s="4">
        <v>1</v>
      </c>
      <c r="E22" s="4">
        <v>1</v>
      </c>
      <c r="F22" s="5">
        <f>$F$4</f>
        <v>289.52000000000004</v>
      </c>
      <c r="G22" s="6">
        <f>E22*F22*$E$1</f>
        <v>7.353808000000001</v>
      </c>
      <c r="H22" s="6">
        <f>F22*E22*1.15</f>
        <v>332.94800000000004</v>
      </c>
      <c r="I22" s="6">
        <f>H22+G22</f>
        <v>340.30180800000005</v>
      </c>
    </row>
    <row r="23" spans="1:12" ht="15">
      <c r="A23" s="23"/>
      <c r="B23" s="23"/>
      <c r="C23" s="23"/>
      <c r="D23" s="10"/>
      <c r="E23" s="10"/>
      <c r="F23" s="24"/>
      <c r="G23" s="25"/>
      <c r="H23" s="25"/>
      <c r="I23" s="25">
        <f>SUM(I19:I22)</f>
        <v>1020.9054240000002</v>
      </c>
      <c r="J23" s="23"/>
      <c r="K23" s="23"/>
      <c r="L23" s="25">
        <f>J23-I23</f>
        <v>-1020.9054240000002</v>
      </c>
    </row>
    <row r="24" spans="1:9" ht="15">
      <c r="A24" s="1" t="s">
        <v>80</v>
      </c>
      <c r="C24" s="1" t="s">
        <v>81</v>
      </c>
      <c r="D24" s="4">
        <v>1</v>
      </c>
      <c r="E24" s="4">
        <v>1</v>
      </c>
      <c r="F24" s="5">
        <f>$F$3</f>
        <v>253.32999999999998</v>
      </c>
      <c r="G24" s="6">
        <f>E24*F24*$E$1</f>
        <v>6.434581999999999</v>
      </c>
      <c r="H24" s="6">
        <f>F24*E24*1.15</f>
        <v>291.32949999999994</v>
      </c>
      <c r="I24" s="6">
        <f>H24+G24</f>
        <v>297.7640819999999</v>
      </c>
    </row>
    <row r="25" spans="1:9" ht="15">
      <c r="A25" s="1" t="s">
        <v>80</v>
      </c>
      <c r="C25" s="1" t="s">
        <v>81</v>
      </c>
      <c r="D25" s="4">
        <v>2</v>
      </c>
      <c r="E25" s="4">
        <v>1</v>
      </c>
      <c r="F25" s="5">
        <f>$F$3</f>
        <v>253.32999999999998</v>
      </c>
      <c r="G25" s="6">
        <f>E25*F25*$E$1</f>
        <v>6.434581999999999</v>
      </c>
      <c r="H25" s="6">
        <f>F25*E25*1.15</f>
        <v>291.32949999999994</v>
      </c>
      <c r="I25" s="6">
        <f>H25+G25</f>
        <v>297.7640819999999</v>
      </c>
    </row>
    <row r="26" spans="1:9" ht="15">
      <c r="A26" s="1" t="s">
        <v>80</v>
      </c>
      <c r="C26" s="1" t="s">
        <v>81</v>
      </c>
      <c r="D26" s="4">
        <v>3</v>
      </c>
      <c r="F26" s="5">
        <f>$F$3</f>
        <v>253.32999999999998</v>
      </c>
      <c r="G26" s="6">
        <f>E26*F26*$E$1</f>
        <v>0</v>
      </c>
      <c r="H26" s="6">
        <f>F26*E26*1.15</f>
        <v>0</v>
      </c>
      <c r="I26" s="6">
        <f>H26+G26</f>
        <v>0</v>
      </c>
    </row>
    <row r="27" spans="1:12" ht="15">
      <c r="A27" s="23"/>
      <c r="B27" s="23"/>
      <c r="C27" s="23"/>
      <c r="D27" s="10"/>
      <c r="E27" s="10"/>
      <c r="F27" s="24"/>
      <c r="G27" s="25"/>
      <c r="H27" s="25"/>
      <c r="I27" s="25">
        <f>SUM(I24:I26)</f>
        <v>595.5281639999998</v>
      </c>
      <c r="J27" s="23"/>
      <c r="K27" s="23"/>
      <c r="L27" s="25">
        <f>J27-I27</f>
        <v>-595.5281639999998</v>
      </c>
    </row>
    <row r="28" spans="1:9" ht="15">
      <c r="A28" s="1" t="s">
        <v>87</v>
      </c>
      <c r="C28" s="1" t="s">
        <v>81</v>
      </c>
      <c r="D28" s="4">
        <v>5</v>
      </c>
      <c r="E28" s="4">
        <v>1</v>
      </c>
      <c r="F28" s="5">
        <f>$F$3</f>
        <v>253.32999999999998</v>
      </c>
      <c r="G28" s="6">
        <f>E28*F28*$E$1</f>
        <v>6.434581999999999</v>
      </c>
      <c r="H28" s="6">
        <f>F28*E28*1.15</f>
        <v>291.32949999999994</v>
      </c>
      <c r="I28" s="6">
        <f>H28+G28</f>
        <v>297.7640819999999</v>
      </c>
    </row>
    <row r="29" spans="1:12" ht="15">
      <c r="A29" s="23"/>
      <c r="B29" s="23"/>
      <c r="C29" s="23"/>
      <c r="D29" s="10"/>
      <c r="E29" s="10"/>
      <c r="F29" s="24"/>
      <c r="G29" s="25"/>
      <c r="H29" s="25"/>
      <c r="I29" s="25">
        <f>SUM(I28:I28)</f>
        <v>297.7640819999999</v>
      </c>
      <c r="J29" s="23"/>
      <c r="K29" s="23"/>
      <c r="L29" s="25">
        <f>J29-I29</f>
        <v>-297.7640819999999</v>
      </c>
    </row>
    <row r="30" spans="1:9" ht="15">
      <c r="A30" s="1" t="s">
        <v>79</v>
      </c>
      <c r="C30" s="1" t="s">
        <v>78</v>
      </c>
      <c r="D30" s="4">
        <v>5</v>
      </c>
      <c r="E30" s="4">
        <v>1</v>
      </c>
      <c r="F30" s="5">
        <f>$F$4</f>
        <v>289.52000000000004</v>
      </c>
      <c r="G30" s="6">
        <f>E30*F30*$E$1</f>
        <v>7.353808000000001</v>
      </c>
      <c r="H30" s="6">
        <f>F30*E30*1.15</f>
        <v>332.94800000000004</v>
      </c>
      <c r="I30" s="6">
        <f>H30+G30</f>
        <v>340.30180800000005</v>
      </c>
    </row>
    <row r="31" spans="1:12" ht="15">
      <c r="A31" s="23"/>
      <c r="B31" s="23"/>
      <c r="C31" s="23"/>
      <c r="D31" s="10"/>
      <c r="E31" s="10"/>
      <c r="F31" s="24"/>
      <c r="G31" s="25"/>
      <c r="H31" s="25"/>
      <c r="I31" s="25">
        <f>SUM(I30:I30)</f>
        <v>340.30180800000005</v>
      </c>
      <c r="J31" s="23"/>
      <c r="K31" s="23"/>
      <c r="L31" s="25">
        <f>J31-I31</f>
        <v>-340.30180800000005</v>
      </c>
    </row>
    <row r="32" spans="1:9" ht="15">
      <c r="A32" s="1" t="s">
        <v>61</v>
      </c>
      <c r="C32" s="1" t="s">
        <v>62</v>
      </c>
      <c r="D32" s="4">
        <v>2</v>
      </c>
      <c r="E32" s="4">
        <v>1</v>
      </c>
      <c r="F32" s="5">
        <f>$F$12</f>
        <v>197.39999999999998</v>
      </c>
      <c r="G32" s="6">
        <f aca="true" t="shared" si="3" ref="G32:G43">E32*F32*$E$1</f>
        <v>5.013959999999999</v>
      </c>
      <c r="H32" s="6">
        <f aca="true" t="shared" si="4" ref="H32:H43">F32*E32*1.15</f>
        <v>227.00999999999996</v>
      </c>
      <c r="I32" s="6">
        <f aca="true" t="shared" si="5" ref="I32:I43">H32+G32</f>
        <v>232.02395999999996</v>
      </c>
    </row>
    <row r="33" spans="1:9" ht="15">
      <c r="A33" s="1" t="s">
        <v>61</v>
      </c>
      <c r="C33" s="1" t="s">
        <v>62</v>
      </c>
      <c r="D33" s="4">
        <v>5</v>
      </c>
      <c r="E33" s="4">
        <v>1</v>
      </c>
      <c r="F33" s="5">
        <f>$F$12</f>
        <v>197.39999999999998</v>
      </c>
      <c r="G33" s="6">
        <f t="shared" si="3"/>
        <v>5.013959999999999</v>
      </c>
      <c r="H33" s="6">
        <f t="shared" si="4"/>
        <v>227.00999999999996</v>
      </c>
      <c r="I33" s="6">
        <f t="shared" si="5"/>
        <v>232.02395999999996</v>
      </c>
    </row>
    <row r="34" spans="1:9" ht="15">
      <c r="A34" s="1" t="s">
        <v>61</v>
      </c>
      <c r="C34" s="1" t="s">
        <v>62</v>
      </c>
      <c r="D34" s="4">
        <v>10</v>
      </c>
      <c r="E34" s="4">
        <v>1</v>
      </c>
      <c r="F34" s="5">
        <f>$F$12</f>
        <v>197.39999999999998</v>
      </c>
      <c r="G34" s="6">
        <f t="shared" si="3"/>
        <v>5.013959999999999</v>
      </c>
      <c r="H34" s="6">
        <f t="shared" si="4"/>
        <v>227.00999999999996</v>
      </c>
      <c r="I34" s="6">
        <f t="shared" si="5"/>
        <v>232.02395999999996</v>
      </c>
    </row>
    <row r="35" spans="1:9" ht="15">
      <c r="A35" s="1" t="s">
        <v>61</v>
      </c>
      <c r="C35" s="1" t="s">
        <v>17</v>
      </c>
      <c r="D35" s="4" t="s">
        <v>66</v>
      </c>
      <c r="E35" s="4">
        <v>5</v>
      </c>
      <c r="F35" s="5">
        <f>$F$6</f>
        <v>230.29999999999998</v>
      </c>
      <c r="G35" s="6">
        <f t="shared" si="3"/>
        <v>29.248099999999997</v>
      </c>
      <c r="H35" s="6">
        <f t="shared" si="4"/>
        <v>1324.225</v>
      </c>
      <c r="I35" s="6">
        <f t="shared" si="5"/>
        <v>1353.4731</v>
      </c>
    </row>
    <row r="36" spans="1:9" ht="15">
      <c r="A36" s="1" t="s">
        <v>61</v>
      </c>
      <c r="C36" s="1" t="s">
        <v>74</v>
      </c>
      <c r="D36" s="4">
        <v>3</v>
      </c>
      <c r="E36" s="4">
        <v>1</v>
      </c>
      <c r="F36" s="5">
        <f aca="true" t="shared" si="6" ref="F36:F43">$F$4</f>
        <v>289.52000000000004</v>
      </c>
      <c r="G36" s="6">
        <f t="shared" si="3"/>
        <v>7.353808000000001</v>
      </c>
      <c r="H36" s="6">
        <f t="shared" si="4"/>
        <v>332.94800000000004</v>
      </c>
      <c r="I36" s="6">
        <f t="shared" si="5"/>
        <v>340.30180800000005</v>
      </c>
    </row>
    <row r="37" spans="1:9" ht="15">
      <c r="A37" s="1" t="s">
        <v>61</v>
      </c>
      <c r="C37" s="1" t="s">
        <v>74</v>
      </c>
      <c r="D37" s="4">
        <v>4</v>
      </c>
      <c r="E37" s="4">
        <v>1</v>
      </c>
      <c r="F37" s="5">
        <f t="shared" si="6"/>
        <v>289.52000000000004</v>
      </c>
      <c r="G37" s="6">
        <f t="shared" si="3"/>
        <v>7.353808000000001</v>
      </c>
      <c r="H37" s="6">
        <f t="shared" si="4"/>
        <v>332.94800000000004</v>
      </c>
      <c r="I37" s="6">
        <f t="shared" si="5"/>
        <v>340.30180800000005</v>
      </c>
    </row>
    <row r="38" spans="1:9" ht="15">
      <c r="A38" s="1" t="s">
        <v>61</v>
      </c>
      <c r="C38" s="1" t="s">
        <v>75</v>
      </c>
      <c r="D38" s="4">
        <v>1</v>
      </c>
      <c r="E38" s="4">
        <v>1</v>
      </c>
      <c r="F38" s="5">
        <f t="shared" si="6"/>
        <v>289.52000000000004</v>
      </c>
      <c r="G38" s="6">
        <f t="shared" si="3"/>
        <v>7.353808000000001</v>
      </c>
      <c r="H38" s="6">
        <f t="shared" si="4"/>
        <v>332.94800000000004</v>
      </c>
      <c r="I38" s="6">
        <f t="shared" si="5"/>
        <v>340.30180800000005</v>
      </c>
    </row>
    <row r="39" spans="1:9" ht="15">
      <c r="A39" s="1" t="s">
        <v>61</v>
      </c>
      <c r="C39" s="1" t="s">
        <v>78</v>
      </c>
      <c r="D39" s="4">
        <v>2</v>
      </c>
      <c r="E39" s="4">
        <v>1</v>
      </c>
      <c r="F39" s="5">
        <f t="shared" si="6"/>
        <v>289.52000000000004</v>
      </c>
      <c r="G39" s="6">
        <f t="shared" si="3"/>
        <v>7.353808000000001</v>
      </c>
      <c r="H39" s="6">
        <f t="shared" si="4"/>
        <v>332.94800000000004</v>
      </c>
      <c r="I39" s="6">
        <f t="shared" si="5"/>
        <v>340.30180800000005</v>
      </c>
    </row>
    <row r="40" spans="1:9" ht="15">
      <c r="A40" s="1" t="s">
        <v>61</v>
      </c>
      <c r="C40" s="1" t="s">
        <v>82</v>
      </c>
      <c r="E40" s="4">
        <v>1</v>
      </c>
      <c r="F40" s="5">
        <f t="shared" si="6"/>
        <v>289.52000000000004</v>
      </c>
      <c r="G40" s="6">
        <f t="shared" si="3"/>
        <v>7.353808000000001</v>
      </c>
      <c r="H40" s="6">
        <f t="shared" si="4"/>
        <v>332.94800000000004</v>
      </c>
      <c r="I40" s="6">
        <f t="shared" si="5"/>
        <v>340.30180800000005</v>
      </c>
    </row>
    <row r="41" spans="1:9" ht="15">
      <c r="A41" s="1" t="s">
        <v>61</v>
      </c>
      <c r="C41" s="1" t="s">
        <v>83</v>
      </c>
      <c r="E41" s="4">
        <v>1</v>
      </c>
      <c r="F41" s="5">
        <f t="shared" si="6"/>
        <v>289.52000000000004</v>
      </c>
      <c r="G41" s="6">
        <f t="shared" si="3"/>
        <v>7.353808000000001</v>
      </c>
      <c r="H41" s="6">
        <f t="shared" si="4"/>
        <v>332.94800000000004</v>
      </c>
      <c r="I41" s="6">
        <f t="shared" si="5"/>
        <v>340.30180800000005</v>
      </c>
    </row>
    <row r="42" spans="1:9" ht="15">
      <c r="A42" s="1" t="s">
        <v>61</v>
      </c>
      <c r="C42" s="1" t="s">
        <v>85</v>
      </c>
      <c r="E42" s="4">
        <v>1</v>
      </c>
      <c r="F42" s="5">
        <f t="shared" si="6"/>
        <v>289.52000000000004</v>
      </c>
      <c r="G42" s="6">
        <f t="shared" si="3"/>
        <v>7.353808000000001</v>
      </c>
      <c r="H42" s="6">
        <f t="shared" si="4"/>
        <v>332.94800000000004</v>
      </c>
      <c r="I42" s="6">
        <f t="shared" si="5"/>
        <v>340.30180800000005</v>
      </c>
    </row>
    <row r="43" spans="1:9" ht="15">
      <c r="A43" s="1" t="s">
        <v>61</v>
      </c>
      <c r="C43" s="1" t="s">
        <v>86</v>
      </c>
      <c r="E43" s="4">
        <v>1</v>
      </c>
      <c r="F43" s="5">
        <f t="shared" si="6"/>
        <v>289.52000000000004</v>
      </c>
      <c r="G43" s="6">
        <f t="shared" si="3"/>
        <v>7.353808000000001</v>
      </c>
      <c r="H43" s="6">
        <f t="shared" si="4"/>
        <v>332.94800000000004</v>
      </c>
      <c r="I43" s="6">
        <f t="shared" si="5"/>
        <v>340.30180800000005</v>
      </c>
    </row>
    <row r="44" spans="1:12" ht="15">
      <c r="A44" s="23"/>
      <c r="B44" s="23"/>
      <c r="C44" s="23"/>
      <c r="D44" s="10"/>
      <c r="E44" s="10"/>
      <c r="F44" s="24"/>
      <c r="G44" s="25"/>
      <c r="H44" s="25"/>
      <c r="I44" s="25">
        <f>SUM(I32:I43)</f>
        <v>4771.959444000001</v>
      </c>
      <c r="J44" s="23"/>
      <c r="K44" s="23"/>
      <c r="L44" s="25">
        <f>J44-I44</f>
        <v>-4771.959444000001</v>
      </c>
    </row>
    <row r="45" spans="1:9" ht="15">
      <c r="A45" s="1" t="s">
        <v>33</v>
      </c>
      <c r="C45" s="1" t="s">
        <v>17</v>
      </c>
      <c r="D45" s="4" t="s">
        <v>67</v>
      </c>
      <c r="E45" s="4">
        <v>15</v>
      </c>
      <c r="F45" s="5">
        <f>$F$12</f>
        <v>197.39999999999998</v>
      </c>
      <c r="G45" s="6">
        <f aca="true" t="shared" si="7" ref="G45:G52">E45*F45*$E$1</f>
        <v>75.20939999999999</v>
      </c>
      <c r="H45" s="6">
        <f aca="true" t="shared" si="8" ref="H45:H52">F45*E45*1.15</f>
        <v>3405.149999999999</v>
      </c>
      <c r="I45" s="6">
        <f aca="true" t="shared" si="9" ref="I45:I52">H45+G45</f>
        <v>3480.3593999999994</v>
      </c>
    </row>
    <row r="46" spans="1:9" ht="15">
      <c r="A46" s="1" t="s">
        <v>33</v>
      </c>
      <c r="C46" s="1" t="s">
        <v>68</v>
      </c>
      <c r="D46" s="4">
        <v>2</v>
      </c>
      <c r="E46" s="4">
        <v>1</v>
      </c>
      <c r="F46" s="5">
        <f aca="true" t="shared" si="10" ref="F46:F52">$F$4</f>
        <v>289.52000000000004</v>
      </c>
      <c r="G46" s="6">
        <f t="shared" si="7"/>
        <v>7.353808000000001</v>
      </c>
      <c r="H46" s="6">
        <f t="shared" si="8"/>
        <v>332.94800000000004</v>
      </c>
      <c r="I46" s="6">
        <f t="shared" si="9"/>
        <v>340.30180800000005</v>
      </c>
    </row>
    <row r="47" spans="1:9" ht="15">
      <c r="A47" s="1" t="s">
        <v>33</v>
      </c>
      <c r="C47" s="1" t="s">
        <v>69</v>
      </c>
      <c r="D47" s="4">
        <v>1</v>
      </c>
      <c r="E47" s="4">
        <v>1</v>
      </c>
      <c r="F47" s="5">
        <f t="shared" si="10"/>
        <v>289.52000000000004</v>
      </c>
      <c r="G47" s="6">
        <f t="shared" si="7"/>
        <v>7.353808000000001</v>
      </c>
      <c r="H47" s="6">
        <f t="shared" si="8"/>
        <v>332.94800000000004</v>
      </c>
      <c r="I47" s="6">
        <f t="shared" si="9"/>
        <v>340.30180800000005</v>
      </c>
    </row>
    <row r="48" spans="1:9" ht="15">
      <c r="A48" s="1" t="s">
        <v>33</v>
      </c>
      <c r="C48" s="1" t="s">
        <v>69</v>
      </c>
      <c r="D48" s="4">
        <v>3</v>
      </c>
      <c r="E48" s="4">
        <v>1</v>
      </c>
      <c r="F48" s="5">
        <f t="shared" si="10"/>
        <v>289.52000000000004</v>
      </c>
      <c r="G48" s="6">
        <f t="shared" si="7"/>
        <v>7.353808000000001</v>
      </c>
      <c r="H48" s="6">
        <f t="shared" si="8"/>
        <v>332.94800000000004</v>
      </c>
      <c r="I48" s="6">
        <f t="shared" si="9"/>
        <v>340.30180800000005</v>
      </c>
    </row>
    <row r="49" spans="1:9" ht="15">
      <c r="A49" s="1" t="s">
        <v>33</v>
      </c>
      <c r="C49" s="1" t="s">
        <v>70</v>
      </c>
      <c r="D49" s="4">
        <v>1</v>
      </c>
      <c r="E49" s="4">
        <v>1</v>
      </c>
      <c r="F49" s="5">
        <f t="shared" si="10"/>
        <v>289.52000000000004</v>
      </c>
      <c r="G49" s="6">
        <f t="shared" si="7"/>
        <v>7.353808000000001</v>
      </c>
      <c r="H49" s="6">
        <f t="shared" si="8"/>
        <v>332.94800000000004</v>
      </c>
      <c r="I49" s="6">
        <f t="shared" si="9"/>
        <v>340.30180800000005</v>
      </c>
    </row>
    <row r="50" spans="1:9" ht="15">
      <c r="A50" s="1" t="s">
        <v>33</v>
      </c>
      <c r="C50" s="1" t="s">
        <v>70</v>
      </c>
      <c r="D50" s="4">
        <v>4</v>
      </c>
      <c r="E50" s="4">
        <v>1</v>
      </c>
      <c r="F50" s="5">
        <f t="shared" si="10"/>
        <v>289.52000000000004</v>
      </c>
      <c r="G50" s="6">
        <f t="shared" si="7"/>
        <v>7.353808000000001</v>
      </c>
      <c r="H50" s="6">
        <f t="shared" si="8"/>
        <v>332.94800000000004</v>
      </c>
      <c r="I50" s="6">
        <f t="shared" si="9"/>
        <v>340.30180800000005</v>
      </c>
    </row>
    <row r="51" spans="1:9" ht="15">
      <c r="A51" s="1" t="s">
        <v>33</v>
      </c>
      <c r="C51" s="1" t="s">
        <v>76</v>
      </c>
      <c r="D51" s="4">
        <v>5</v>
      </c>
      <c r="E51" s="4">
        <v>1</v>
      </c>
      <c r="F51" s="5">
        <f t="shared" si="10"/>
        <v>289.52000000000004</v>
      </c>
      <c r="G51" s="6">
        <f t="shared" si="7"/>
        <v>7.353808000000001</v>
      </c>
      <c r="H51" s="6">
        <f t="shared" si="8"/>
        <v>332.94800000000004</v>
      </c>
      <c r="I51" s="6">
        <f t="shared" si="9"/>
        <v>340.30180800000005</v>
      </c>
    </row>
    <row r="52" spans="1:9" ht="15">
      <c r="A52" s="1" t="s">
        <v>33</v>
      </c>
      <c r="C52" s="1" t="s">
        <v>84</v>
      </c>
      <c r="E52" s="4">
        <v>1</v>
      </c>
      <c r="F52" s="5">
        <f t="shared" si="10"/>
        <v>289.52000000000004</v>
      </c>
      <c r="G52" s="6">
        <f t="shared" si="7"/>
        <v>7.353808000000001</v>
      </c>
      <c r="H52" s="6">
        <f t="shared" si="8"/>
        <v>332.94800000000004</v>
      </c>
      <c r="I52" s="6">
        <f t="shared" si="9"/>
        <v>340.30180800000005</v>
      </c>
    </row>
    <row r="53" spans="1:12" ht="15">
      <c r="A53" s="23"/>
      <c r="B53" s="23"/>
      <c r="C53" s="23"/>
      <c r="D53" s="10"/>
      <c r="E53" s="10"/>
      <c r="F53" s="24"/>
      <c r="G53" s="25"/>
      <c r="H53" s="25"/>
      <c r="I53" s="25">
        <f>SUM(I45:I52)</f>
        <v>5862.4720560000005</v>
      </c>
      <c r="J53" s="23"/>
      <c r="K53" s="23"/>
      <c r="L53" s="25">
        <f>J53-I53</f>
        <v>-5862.4720560000005</v>
      </c>
    </row>
    <row r="54" spans="1:9" ht="15">
      <c r="A54" s="1" t="s">
        <v>60</v>
      </c>
      <c r="C54" s="1" t="s">
        <v>59</v>
      </c>
      <c r="D54" s="4">
        <v>2</v>
      </c>
      <c r="E54" s="4">
        <v>1</v>
      </c>
      <c r="F54" s="5">
        <f>$F$10</f>
        <v>444.15</v>
      </c>
      <c r="G54" s="6">
        <f>E54*F54*$E$1</f>
        <v>11.28141</v>
      </c>
      <c r="H54" s="6">
        <f>F54*E54*1.15</f>
        <v>510.7724999999999</v>
      </c>
      <c r="I54" s="6">
        <f>H54+G54</f>
        <v>522.05391</v>
      </c>
    </row>
    <row r="55" spans="1:9" ht="15">
      <c r="A55" s="1" t="s">
        <v>60</v>
      </c>
      <c r="C55" s="1" t="s">
        <v>59</v>
      </c>
      <c r="D55" s="4">
        <v>7</v>
      </c>
      <c r="E55" s="4">
        <v>1</v>
      </c>
      <c r="F55" s="5">
        <f>$F$10</f>
        <v>444.15</v>
      </c>
      <c r="G55" s="6">
        <f>E55*F55*$E$1</f>
        <v>11.28141</v>
      </c>
      <c r="H55" s="6">
        <f>F55*E55*1.15</f>
        <v>510.7724999999999</v>
      </c>
      <c r="I55" s="6">
        <f>H55+G55</f>
        <v>522.05391</v>
      </c>
    </row>
    <row r="56" spans="1:12" ht="15">
      <c r="A56" s="23"/>
      <c r="B56" s="23"/>
      <c r="C56" s="23"/>
      <c r="D56" s="10"/>
      <c r="E56" s="10"/>
      <c r="F56" s="24"/>
      <c r="G56" s="25"/>
      <c r="H56" s="25"/>
      <c r="I56" s="25">
        <f>SUM(I54:I55)</f>
        <v>1044.10782</v>
      </c>
      <c r="J56" s="23"/>
      <c r="K56" s="23"/>
      <c r="L56" s="25">
        <f>J56-I56</f>
        <v>-1044.10782</v>
      </c>
    </row>
    <row r="57" spans="1:9" ht="15">
      <c r="A57" s="1" t="s">
        <v>45</v>
      </c>
      <c r="C57" s="1" t="s">
        <v>59</v>
      </c>
      <c r="D57" s="4">
        <v>1</v>
      </c>
      <c r="E57" s="4">
        <v>1</v>
      </c>
      <c r="F57" s="5">
        <f>$F$10</f>
        <v>444.15</v>
      </c>
      <c r="G57" s="6">
        <f>E57*F57*$E$1</f>
        <v>11.28141</v>
      </c>
      <c r="H57" s="6">
        <f>F57*E57*1.15</f>
        <v>510.7724999999999</v>
      </c>
      <c r="I57" s="6">
        <f>H57+G57</f>
        <v>522.05391</v>
      </c>
    </row>
    <row r="58" spans="1:9" ht="15">
      <c r="A58" s="1" t="s">
        <v>45</v>
      </c>
      <c r="C58" s="1" t="s">
        <v>77</v>
      </c>
      <c r="D58" s="4">
        <v>5</v>
      </c>
      <c r="E58" s="4">
        <v>1</v>
      </c>
      <c r="F58" s="5">
        <f>$F$4</f>
        <v>289.52000000000004</v>
      </c>
      <c r="G58" s="6">
        <f>E58*F58*$E$1</f>
        <v>7.353808000000001</v>
      </c>
      <c r="H58" s="6">
        <f>F58*E58*1.15</f>
        <v>332.94800000000004</v>
      </c>
      <c r="I58" s="6">
        <f>H58+G58</f>
        <v>340.30180800000005</v>
      </c>
    </row>
    <row r="59" spans="1:9" ht="15">
      <c r="A59" s="1" t="s">
        <v>45</v>
      </c>
      <c r="C59" s="1" t="s">
        <v>86</v>
      </c>
      <c r="E59" s="4">
        <v>1</v>
      </c>
      <c r="F59" s="5">
        <f>$F$4</f>
        <v>289.52000000000004</v>
      </c>
      <c r="G59" s="6">
        <f>E59*F59*$E$1</f>
        <v>7.353808000000001</v>
      </c>
      <c r="H59" s="6">
        <f>F59*E59*1.15</f>
        <v>332.94800000000004</v>
      </c>
      <c r="I59" s="6">
        <f>H59+G59</f>
        <v>340.30180800000005</v>
      </c>
    </row>
    <row r="60" spans="1:12" ht="15">
      <c r="A60" s="23"/>
      <c r="B60" s="23"/>
      <c r="C60" s="23"/>
      <c r="D60" s="10"/>
      <c r="E60" s="10"/>
      <c r="F60" s="24"/>
      <c r="G60" s="25"/>
      <c r="H60" s="25"/>
      <c r="I60" s="25">
        <f>SUM(I57:I59)</f>
        <v>1202.657526</v>
      </c>
      <c r="J60" s="23"/>
      <c r="K60" s="23"/>
      <c r="L60" s="25">
        <f>J60-I60</f>
        <v>-1202.657526</v>
      </c>
    </row>
    <row r="61" spans="1:9" ht="15">
      <c r="A61" s="1" t="s">
        <v>31</v>
      </c>
      <c r="C61" s="1" t="s">
        <v>62</v>
      </c>
      <c r="D61" s="4">
        <v>3</v>
      </c>
      <c r="E61" s="4">
        <v>1</v>
      </c>
      <c r="F61" s="5">
        <f>$F$12</f>
        <v>197.39999999999998</v>
      </c>
      <c r="G61" s="6">
        <f>E61*F61*$E$1</f>
        <v>5.013959999999999</v>
      </c>
      <c r="H61" s="6">
        <f>F61*E61*1.15</f>
        <v>227.00999999999996</v>
      </c>
      <c r="I61" s="6">
        <f>H61+G61</f>
        <v>232.02395999999996</v>
      </c>
    </row>
    <row r="62" spans="1:9" ht="15">
      <c r="A62" s="1" t="s">
        <v>31</v>
      </c>
      <c r="C62" s="1" t="s">
        <v>64</v>
      </c>
      <c r="E62" s="4">
        <v>1</v>
      </c>
      <c r="F62" s="5">
        <f>$F$14</f>
        <v>296.09999999999997</v>
      </c>
      <c r="G62" s="6">
        <f>E62*F62*$E$1</f>
        <v>7.520939999999999</v>
      </c>
      <c r="H62" s="6">
        <f>F62*E62*1.15</f>
        <v>340.51499999999993</v>
      </c>
      <c r="I62" s="6">
        <f>H62+G62</f>
        <v>348.0359399999999</v>
      </c>
    </row>
    <row r="63" spans="1:9" ht="15">
      <c r="A63" s="1" t="s">
        <v>31</v>
      </c>
      <c r="C63" s="1" t="s">
        <v>65</v>
      </c>
      <c r="E63" s="4">
        <v>1</v>
      </c>
      <c r="F63" s="5">
        <f>$F$14</f>
        <v>296.09999999999997</v>
      </c>
      <c r="G63" s="6">
        <f>E63*F63*$E$1</f>
        <v>7.520939999999999</v>
      </c>
      <c r="H63" s="6">
        <f>F63*E63*1.15</f>
        <v>340.51499999999993</v>
      </c>
      <c r="I63" s="6">
        <f>H63+G63</f>
        <v>348.0359399999999</v>
      </c>
    </row>
    <row r="64" spans="1:12" ht="15">
      <c r="A64" s="23"/>
      <c r="B64" s="23"/>
      <c r="C64" s="23"/>
      <c r="D64" s="10"/>
      <c r="E64" s="10"/>
      <c r="F64" s="24"/>
      <c r="G64" s="25"/>
      <c r="H64" s="25"/>
      <c r="I64" s="25">
        <f>SUM(I61:I63)</f>
        <v>928.0958399999997</v>
      </c>
      <c r="J64" s="23"/>
      <c r="K64" s="23"/>
      <c r="L64" s="25">
        <f>J64-I64</f>
        <v>-928.0958399999997</v>
      </c>
    </row>
    <row r="65" spans="7:9" ht="15">
      <c r="G65" s="13"/>
      <c r="H65" s="13"/>
      <c r="I65" s="13"/>
    </row>
  </sheetData>
  <sheetProtection/>
  <autoFilter ref="A16:O17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6.421875" style="4" customWidth="1"/>
    <col min="2" max="2" width="1.421875" style="4" customWidth="1"/>
    <col min="3" max="3" width="26.7109375" style="4" customWidth="1"/>
    <col min="4" max="4" width="3.140625" style="4" customWidth="1"/>
    <col min="5" max="5" width="5.00390625" style="4" customWidth="1"/>
    <col min="6" max="6" width="4.00390625" style="4" customWidth="1"/>
    <col min="7" max="7" width="6.00390625" style="13" customWidth="1"/>
    <col min="8" max="8" width="5.7109375" style="4" customWidth="1"/>
    <col min="9" max="9" width="6.57421875" style="4" customWidth="1"/>
    <col min="10" max="10" width="19.00390625" style="4" customWidth="1"/>
    <col min="11" max="11" width="6.57421875" style="4" customWidth="1"/>
    <col min="12" max="12" width="11.00390625" style="1" hidden="1" customWidth="1"/>
    <col min="13" max="13" width="0" style="1" hidden="1" customWidth="1"/>
    <col min="14" max="16384" width="9.140625" style="1" customWidth="1"/>
  </cols>
  <sheetData>
    <row r="1" spans="1:5" ht="15">
      <c r="A1" s="17"/>
      <c r="C1" s="4" t="s">
        <v>18</v>
      </c>
      <c r="E1" s="4">
        <v>0.074</v>
      </c>
    </row>
    <row r="2" spans="10:12" ht="15">
      <c r="J2" s="21"/>
      <c r="K2" s="17"/>
      <c r="L2" s="12"/>
    </row>
    <row r="3" spans="1:11" ht="15">
      <c r="A3" s="10" t="s">
        <v>9</v>
      </c>
      <c r="B3" s="10" t="s">
        <v>19</v>
      </c>
      <c r="C3" s="10" t="s">
        <v>11</v>
      </c>
      <c r="D3" s="10" t="s">
        <v>13</v>
      </c>
      <c r="E3" s="10"/>
      <c r="F3" s="10" t="s">
        <v>20</v>
      </c>
      <c r="G3" s="15" t="s">
        <v>21</v>
      </c>
      <c r="H3" s="10" t="s">
        <v>22</v>
      </c>
      <c r="I3" s="10" t="s">
        <v>15</v>
      </c>
      <c r="J3" s="10" t="s">
        <v>16</v>
      </c>
      <c r="K3" s="10" t="s">
        <v>23</v>
      </c>
    </row>
    <row r="4" spans="1:8" ht="15">
      <c r="A4" s="4" t="s">
        <v>50</v>
      </c>
      <c r="C4" s="4" t="s">
        <v>49</v>
      </c>
      <c r="D4" s="19">
        <v>1</v>
      </c>
      <c r="E4" s="4">
        <v>616</v>
      </c>
      <c r="F4" s="13">
        <f>D4*E4*$E$1</f>
        <v>45.583999999999996</v>
      </c>
      <c r="G4" s="14">
        <f>D4*E4*1.15</f>
        <v>708.4</v>
      </c>
      <c r="H4" s="13">
        <f>G4+F4</f>
        <v>753.9839999999999</v>
      </c>
    </row>
    <row r="5" spans="1:8" ht="15">
      <c r="A5" s="4" t="s">
        <v>50</v>
      </c>
      <c r="C5" s="20" t="s">
        <v>58</v>
      </c>
      <c r="D5" s="19">
        <v>1</v>
      </c>
      <c r="E5" s="4">
        <v>410</v>
      </c>
      <c r="F5" s="13">
        <f>D5*E5*$E$1</f>
        <v>30.34</v>
      </c>
      <c r="G5" s="14">
        <f>D5*E5*1.15</f>
        <v>471.49999999999994</v>
      </c>
      <c r="H5" s="13">
        <f>G5+F5</f>
        <v>501.8399999999999</v>
      </c>
    </row>
    <row r="6" spans="1:11" ht="15">
      <c r="A6" s="10"/>
      <c r="B6" s="10"/>
      <c r="C6" s="10"/>
      <c r="D6" s="10"/>
      <c r="E6" s="10"/>
      <c r="F6" s="15"/>
      <c r="G6" s="22"/>
      <c r="H6" s="15">
        <f>SUM(H4:H5)</f>
        <v>1255.8239999999998</v>
      </c>
      <c r="I6" s="10"/>
      <c r="J6" s="10"/>
      <c r="K6" s="15">
        <f>I6-H6</f>
        <v>-1255.8239999999998</v>
      </c>
    </row>
    <row r="7" spans="1:8" ht="15">
      <c r="A7" s="4" t="s">
        <v>30</v>
      </c>
      <c r="C7" s="4" t="s">
        <v>36</v>
      </c>
      <c r="D7" s="19">
        <v>1</v>
      </c>
      <c r="E7" s="4">
        <v>195</v>
      </c>
      <c r="F7" s="13">
        <f>D7*E7*$E$1</f>
        <v>14.43</v>
      </c>
      <c r="G7" s="14">
        <f>D7*E7*1.15</f>
        <v>224.24999999999997</v>
      </c>
      <c r="H7" s="13">
        <f>G7+F7</f>
        <v>238.67999999999998</v>
      </c>
    </row>
    <row r="8" spans="1:8" ht="15">
      <c r="A8" s="4" t="s">
        <v>30</v>
      </c>
      <c r="C8" s="4" t="s">
        <v>39</v>
      </c>
      <c r="D8" s="19">
        <v>1</v>
      </c>
      <c r="E8" s="4">
        <v>195</v>
      </c>
      <c r="F8" s="13">
        <f>D8*E8*$E$1</f>
        <v>14.43</v>
      </c>
      <c r="G8" s="14">
        <f>D8*E8*1.15</f>
        <v>224.24999999999997</v>
      </c>
      <c r="H8" s="13">
        <f>G8+F8</f>
        <v>238.67999999999998</v>
      </c>
    </row>
    <row r="9" spans="1:8" ht="15">
      <c r="A9" s="4" t="s">
        <v>30</v>
      </c>
      <c r="C9" s="4" t="s">
        <v>53</v>
      </c>
      <c r="D9" s="19">
        <v>1</v>
      </c>
      <c r="E9" s="4">
        <v>220</v>
      </c>
      <c r="F9" s="13">
        <f>D9*E9*$E$1</f>
        <v>16.279999999999998</v>
      </c>
      <c r="G9" s="14">
        <f>D9*E9*1.15</f>
        <v>252.99999999999997</v>
      </c>
      <c r="H9" s="13">
        <f>G9+F9</f>
        <v>269.28</v>
      </c>
    </row>
    <row r="10" spans="1:8" ht="15">
      <c r="A10" s="4" t="s">
        <v>30</v>
      </c>
      <c r="C10" s="4" t="s">
        <v>57</v>
      </c>
      <c r="D10" s="19">
        <v>1</v>
      </c>
      <c r="E10" s="4">
        <v>252</v>
      </c>
      <c r="F10" s="13">
        <f>D10*E10*$E$1</f>
        <v>18.648</v>
      </c>
      <c r="G10" s="14">
        <f>D10*E10*1.15</f>
        <v>289.79999999999995</v>
      </c>
      <c r="H10" s="13">
        <f>G10+F10</f>
        <v>308.448</v>
      </c>
    </row>
    <row r="11" spans="1:11" ht="15">
      <c r="A11" s="10"/>
      <c r="B11" s="10"/>
      <c r="C11" s="10"/>
      <c r="D11" s="10"/>
      <c r="E11" s="10"/>
      <c r="F11" s="15"/>
      <c r="G11" s="22"/>
      <c r="H11" s="15">
        <f>SUM(H7:H10)</f>
        <v>1055.0879999999997</v>
      </c>
      <c r="I11" s="23">
        <v>1000</v>
      </c>
      <c r="J11" s="23"/>
      <c r="K11" s="15">
        <f>I11-H11</f>
        <v>-55.08799999999974</v>
      </c>
    </row>
    <row r="12" spans="1:8" ht="15">
      <c r="A12" s="4" t="s">
        <v>55</v>
      </c>
      <c r="C12" s="4" t="s">
        <v>54</v>
      </c>
      <c r="D12" s="19">
        <v>1</v>
      </c>
      <c r="E12" s="4">
        <v>490</v>
      </c>
      <c r="F12" s="13">
        <f>D12*E12*$E$1</f>
        <v>36.26</v>
      </c>
      <c r="G12" s="14">
        <f>D12*E12*1.15</f>
        <v>563.5</v>
      </c>
      <c r="H12" s="13">
        <f>G12+F12</f>
        <v>599.76</v>
      </c>
    </row>
    <row r="13" spans="1:11" ht="15">
      <c r="A13" s="10"/>
      <c r="B13" s="10"/>
      <c r="C13" s="10"/>
      <c r="D13" s="10"/>
      <c r="E13" s="10"/>
      <c r="F13" s="15"/>
      <c r="G13" s="22"/>
      <c r="H13" s="15">
        <f>SUM(H12:H12)</f>
        <v>599.76</v>
      </c>
      <c r="I13" s="10"/>
      <c r="J13" s="10"/>
      <c r="K13" s="15">
        <f>I13-H13</f>
        <v>-599.76</v>
      </c>
    </row>
    <row r="14" spans="1:8" ht="15">
      <c r="A14" s="4" t="s">
        <v>52</v>
      </c>
      <c r="C14" s="4" t="s">
        <v>51</v>
      </c>
      <c r="E14" s="4">
        <v>260</v>
      </c>
      <c r="F14" s="13">
        <f>D14*E14*$E$1</f>
        <v>0</v>
      </c>
      <c r="G14" s="14">
        <f>D14*E14*1.15</f>
        <v>0</v>
      </c>
      <c r="H14" s="13">
        <f>G14+F14</f>
        <v>0</v>
      </c>
    </row>
    <row r="15" spans="1:8" ht="15">
      <c r="A15" s="4" t="s">
        <v>52</v>
      </c>
      <c r="C15" s="4" t="s">
        <v>56</v>
      </c>
      <c r="D15" s="19">
        <v>1</v>
      </c>
      <c r="E15" s="4">
        <v>253</v>
      </c>
      <c r="F15" s="13">
        <f>D15*E15*$E$1</f>
        <v>18.721999999999998</v>
      </c>
      <c r="G15" s="14">
        <f>D15*E15*1.15</f>
        <v>290.95</v>
      </c>
      <c r="H15" s="13">
        <f>G15+F15</f>
        <v>309.67199999999997</v>
      </c>
    </row>
    <row r="16" spans="1:11" ht="15">
      <c r="A16" s="10"/>
      <c r="B16" s="10"/>
      <c r="C16" s="10"/>
      <c r="D16" s="10"/>
      <c r="E16" s="10"/>
      <c r="F16" s="15"/>
      <c r="G16" s="22"/>
      <c r="H16" s="15">
        <f>SUM(H14:H15)</f>
        <v>309.67199999999997</v>
      </c>
      <c r="I16" s="10"/>
      <c r="J16" s="10"/>
      <c r="K16" s="15">
        <f>I16-H16</f>
        <v>-309.67199999999997</v>
      </c>
    </row>
    <row r="17" spans="1:8" ht="15">
      <c r="A17" s="4" t="s">
        <v>48</v>
      </c>
      <c r="C17" s="4" t="s">
        <v>47</v>
      </c>
      <c r="D17" s="19">
        <v>1</v>
      </c>
      <c r="E17" s="4">
        <v>1072</v>
      </c>
      <c r="F17" s="13">
        <f>D17*E17*$E$1</f>
        <v>79.328</v>
      </c>
      <c r="G17" s="14">
        <f>D17*E17*1.15</f>
        <v>1232.8</v>
      </c>
      <c r="H17" s="13">
        <f>G17+F17</f>
        <v>1312.128</v>
      </c>
    </row>
    <row r="18" spans="1:11" ht="15">
      <c r="A18" s="10"/>
      <c r="B18" s="10"/>
      <c r="C18" s="10"/>
      <c r="D18" s="10"/>
      <c r="E18" s="10"/>
      <c r="F18" s="15"/>
      <c r="G18" s="22"/>
      <c r="H18" s="15">
        <f>SUM(H17:H17)</f>
        <v>1312.128</v>
      </c>
      <c r="I18" s="10"/>
      <c r="J18" s="10"/>
      <c r="K18" s="15">
        <f>I18-H18</f>
        <v>-1312.128</v>
      </c>
    </row>
    <row r="19" spans="1:8" ht="15">
      <c r="A19" s="4" t="s">
        <v>46</v>
      </c>
      <c r="C19" s="4" t="s">
        <v>44</v>
      </c>
      <c r="D19" s="19">
        <v>1</v>
      </c>
      <c r="E19" s="4">
        <v>360</v>
      </c>
      <c r="F19" s="13">
        <f>D19*E19*$E$1</f>
        <v>26.639999999999997</v>
      </c>
      <c r="G19" s="14">
        <f>D19*E19*1.15</f>
        <v>413.99999999999994</v>
      </c>
      <c r="H19" s="13">
        <f>G19+F19</f>
        <v>440.63999999999993</v>
      </c>
    </row>
    <row r="20" spans="1:11" ht="15">
      <c r="A20" s="10"/>
      <c r="B20" s="10"/>
      <c r="C20" s="10"/>
      <c r="D20" s="10"/>
      <c r="E20" s="10"/>
      <c r="F20" s="15"/>
      <c r="G20" s="22"/>
      <c r="H20" s="15">
        <f>SUM(H19:H19)</f>
        <v>440.63999999999993</v>
      </c>
      <c r="I20" s="10"/>
      <c r="J20" s="10"/>
      <c r="K20" s="15">
        <f>I20-H20</f>
        <v>-440.63999999999993</v>
      </c>
    </row>
    <row r="21" spans="1:8" ht="15">
      <c r="A21" s="4" t="s">
        <v>33</v>
      </c>
      <c r="C21" s="4" t="s">
        <v>32</v>
      </c>
      <c r="D21" s="19">
        <v>1</v>
      </c>
      <c r="E21" s="4">
        <v>259</v>
      </c>
      <c r="F21" s="13">
        <f aca="true" t="shared" si="0" ref="F21:F28">D21*E21*$E$1</f>
        <v>19.166</v>
      </c>
      <c r="G21" s="14">
        <f aca="true" t="shared" si="1" ref="G21:G28">D21*E21*1.15</f>
        <v>297.84999999999997</v>
      </c>
      <c r="H21" s="13">
        <f aca="true" t="shared" si="2" ref="H21:H28">G21+F21</f>
        <v>317.01599999999996</v>
      </c>
    </row>
    <row r="22" spans="1:8" ht="15">
      <c r="A22" s="4" t="s">
        <v>33</v>
      </c>
      <c r="C22" s="4" t="s">
        <v>34</v>
      </c>
      <c r="D22" s="19">
        <v>1</v>
      </c>
      <c r="E22" s="4">
        <v>259</v>
      </c>
      <c r="F22" s="13">
        <f t="shared" si="0"/>
        <v>19.166</v>
      </c>
      <c r="G22" s="14">
        <f t="shared" si="1"/>
        <v>297.84999999999997</v>
      </c>
      <c r="H22" s="13">
        <f t="shared" si="2"/>
        <v>317.01599999999996</v>
      </c>
    </row>
    <row r="23" spans="1:8" ht="15">
      <c r="A23" s="4" t="s">
        <v>33</v>
      </c>
      <c r="C23" s="4" t="s">
        <v>37</v>
      </c>
      <c r="D23" s="19">
        <v>2</v>
      </c>
      <c r="E23" s="4">
        <v>195</v>
      </c>
      <c r="F23" s="13">
        <f t="shared" si="0"/>
        <v>28.86</v>
      </c>
      <c r="G23" s="14">
        <f t="shared" si="1"/>
        <v>448.49999999999994</v>
      </c>
      <c r="H23" s="13">
        <f t="shared" si="2"/>
        <v>477.35999999999996</v>
      </c>
    </row>
    <row r="24" spans="1:8" ht="15">
      <c r="A24" s="4" t="s">
        <v>33</v>
      </c>
      <c r="C24" s="4" t="s">
        <v>38</v>
      </c>
      <c r="D24" s="19">
        <v>1</v>
      </c>
      <c r="E24" s="4">
        <v>195</v>
      </c>
      <c r="F24" s="13">
        <f t="shared" si="0"/>
        <v>14.43</v>
      </c>
      <c r="G24" s="14">
        <f t="shared" si="1"/>
        <v>224.24999999999997</v>
      </c>
      <c r="H24" s="13">
        <f t="shared" si="2"/>
        <v>238.67999999999998</v>
      </c>
    </row>
    <row r="25" spans="1:8" ht="15">
      <c r="A25" s="4" t="s">
        <v>33</v>
      </c>
      <c r="C25" s="4" t="s">
        <v>40</v>
      </c>
      <c r="D25" s="19">
        <v>1</v>
      </c>
      <c r="E25" s="4">
        <v>195</v>
      </c>
      <c r="F25" s="13">
        <f t="shared" si="0"/>
        <v>14.43</v>
      </c>
      <c r="G25" s="14">
        <f t="shared" si="1"/>
        <v>224.24999999999997</v>
      </c>
      <c r="H25" s="13">
        <f t="shared" si="2"/>
        <v>238.67999999999998</v>
      </c>
    </row>
    <row r="26" spans="1:8" ht="15">
      <c r="A26" s="4" t="s">
        <v>33</v>
      </c>
      <c r="C26" s="4" t="s">
        <v>41</v>
      </c>
      <c r="E26" s="4">
        <v>195</v>
      </c>
      <c r="F26" s="13">
        <f t="shared" si="0"/>
        <v>0</v>
      </c>
      <c r="G26" s="14">
        <f t="shared" si="1"/>
        <v>0</v>
      </c>
      <c r="H26" s="13">
        <f t="shared" si="2"/>
        <v>0</v>
      </c>
    </row>
    <row r="27" spans="1:8" ht="15">
      <c r="A27" s="4" t="s">
        <v>33</v>
      </c>
      <c r="C27" s="4" t="s">
        <v>42</v>
      </c>
      <c r="E27" s="4">
        <v>270</v>
      </c>
      <c r="F27" s="13">
        <f t="shared" si="0"/>
        <v>0</v>
      </c>
      <c r="G27" s="14">
        <f t="shared" si="1"/>
        <v>0</v>
      </c>
      <c r="H27" s="13">
        <f t="shared" si="2"/>
        <v>0</v>
      </c>
    </row>
    <row r="28" spans="1:8" ht="15">
      <c r="A28" s="4" t="s">
        <v>33</v>
      </c>
      <c r="C28" s="4" t="s">
        <v>43</v>
      </c>
      <c r="E28" s="4">
        <v>270</v>
      </c>
      <c r="F28" s="13">
        <f t="shared" si="0"/>
        <v>0</v>
      </c>
      <c r="G28" s="14">
        <f t="shared" si="1"/>
        <v>0</v>
      </c>
      <c r="H28" s="13">
        <f t="shared" si="2"/>
        <v>0</v>
      </c>
    </row>
    <row r="29" spans="1:11" ht="15">
      <c r="A29" s="10"/>
      <c r="B29" s="10"/>
      <c r="C29" s="10"/>
      <c r="D29" s="10"/>
      <c r="E29" s="10"/>
      <c r="F29" s="15"/>
      <c r="G29" s="22"/>
      <c r="H29" s="15">
        <f>SUM(H21:H28)</f>
        <v>1588.752</v>
      </c>
      <c r="I29" s="10"/>
      <c r="J29" s="10"/>
      <c r="K29" s="15">
        <f>I29-H29</f>
        <v>-1588.752</v>
      </c>
    </row>
    <row r="30" spans="1:8" ht="15">
      <c r="A30" s="4" t="s">
        <v>45</v>
      </c>
      <c r="C30" s="4" t="s">
        <v>44</v>
      </c>
      <c r="D30" s="19">
        <v>1</v>
      </c>
      <c r="E30" s="4">
        <v>360</v>
      </c>
      <c r="F30" s="13">
        <f>D30*E30*$E$1</f>
        <v>26.639999999999997</v>
      </c>
      <c r="G30" s="14">
        <f>D30*E30*1.15</f>
        <v>413.99999999999994</v>
      </c>
      <c r="H30" s="13">
        <f>G30+F30</f>
        <v>440.63999999999993</v>
      </c>
    </row>
    <row r="31" spans="1:11" ht="15">
      <c r="A31" s="10"/>
      <c r="B31" s="10"/>
      <c r="C31" s="10"/>
      <c r="D31" s="10"/>
      <c r="E31" s="10"/>
      <c r="F31" s="15"/>
      <c r="G31" s="22"/>
      <c r="H31" s="15">
        <f>SUM(H30:H30)</f>
        <v>440.63999999999993</v>
      </c>
      <c r="I31" s="10"/>
      <c r="J31" s="10"/>
      <c r="K31" s="15">
        <f>I31-H31</f>
        <v>-440.63999999999993</v>
      </c>
    </row>
    <row r="32" spans="1:8" ht="15">
      <c r="A32" s="4" t="s">
        <v>31</v>
      </c>
      <c r="C32" s="4" t="s">
        <v>35</v>
      </c>
      <c r="D32" s="19">
        <v>1</v>
      </c>
      <c r="E32" s="4">
        <v>259</v>
      </c>
      <c r="F32" s="13">
        <f>D32*E32*$E$1</f>
        <v>19.166</v>
      </c>
      <c r="G32" s="14">
        <f>D32*E32*1.15</f>
        <v>297.84999999999997</v>
      </c>
      <c r="H32" s="13">
        <f>G32+F32</f>
        <v>317.01599999999996</v>
      </c>
    </row>
    <row r="33" spans="1:11" ht="15">
      <c r="A33" s="10"/>
      <c r="B33" s="10"/>
      <c r="C33" s="10"/>
      <c r="D33" s="10"/>
      <c r="E33" s="10"/>
      <c r="F33" s="15"/>
      <c r="G33" s="22"/>
      <c r="H33" s="15">
        <f>SUM(H32:H32)</f>
        <v>317.01599999999996</v>
      </c>
      <c r="I33" s="10"/>
      <c r="J33" s="10"/>
      <c r="K33" s="15">
        <f>I33-H33</f>
        <v>-317.01599999999996</v>
      </c>
    </row>
    <row r="34" spans="6:15" ht="15">
      <c r="F34" s="13"/>
      <c r="H34" s="13"/>
      <c r="O34" s="13"/>
    </row>
  </sheetData>
  <sheetProtection/>
  <autoFilter ref="A3:K3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2012-04-11T16:18:24Z</cp:lastPrinted>
  <dcterms:created xsi:type="dcterms:W3CDTF">2010-07-14T04:16:13Z</dcterms:created>
  <dcterms:modified xsi:type="dcterms:W3CDTF">2012-08-14T09:53:37Z</dcterms:modified>
  <cp:category/>
  <cp:version/>
  <cp:contentType/>
  <cp:contentStatus/>
</cp:coreProperties>
</file>