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Энвиросакс и японские" sheetId="1" r:id="rId1"/>
    <sheet name="остальные" sheetId="2" r:id="rId2"/>
  </sheets>
  <definedNames>
    <definedName name="_xlnm._FilterDatabase" localSheetId="1" hidden="1">'остальные'!$A$3:$K$4</definedName>
    <definedName name="_xlnm._FilterDatabase" localSheetId="0" hidden="1">'Энвиросакс и японские'!$A$15:$L$97</definedName>
  </definedNames>
  <calcPr fullCalcOnLoad="1"/>
</workbook>
</file>

<file path=xl/sharedStrings.xml><?xml version="1.0" encoding="utf-8"?>
<sst xmlns="http://schemas.openxmlformats.org/spreadsheetml/2006/main" count="241" uniqueCount="87">
  <si>
    <t>Курс $+1р</t>
  </si>
  <si>
    <t>внутренний курс поставщика</t>
  </si>
  <si>
    <t>сумка в рядах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</si>
  <si>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</si>
  <si>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</si>
  <si>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</si>
  <si>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</si>
  <si>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</si>
  <si>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</si>
  <si>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</si>
  <si>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</si>
  <si>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</si>
  <si>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</si>
  <si>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</si>
  <si>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</si>
  <si>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</si>
  <si>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номанд</t>
  </si>
  <si>
    <t>микадо</t>
  </si>
  <si>
    <t>вид оплаты</t>
  </si>
  <si>
    <t>сумка путешественника</t>
  </si>
  <si>
    <t>цветок</t>
  </si>
  <si>
    <t>один ряд</t>
  </si>
  <si>
    <t>транспортные</t>
  </si>
  <si>
    <t>примечание</t>
  </si>
  <si>
    <t>тр</t>
  </si>
  <si>
    <t>с орг</t>
  </si>
  <si>
    <t>с орг и тр</t>
  </si>
  <si>
    <t>сальдо</t>
  </si>
  <si>
    <t>Сальдо</t>
  </si>
  <si>
    <t>саванна</t>
  </si>
  <si>
    <t>богема</t>
  </si>
  <si>
    <t>ТР</t>
  </si>
  <si>
    <t>морские</t>
  </si>
  <si>
    <t>май тай</t>
  </si>
  <si>
    <t>вишневая</t>
  </si>
  <si>
    <t>пристрой</t>
  </si>
  <si>
    <t>BAGGU Periwinkle</t>
  </si>
  <si>
    <t>машины В19</t>
  </si>
  <si>
    <t>сумка серфера</t>
  </si>
  <si>
    <t>VELENA2008</t>
  </si>
  <si>
    <t>после темноты</t>
  </si>
  <si>
    <t>оптимистичная</t>
  </si>
  <si>
    <t>сафари</t>
  </si>
  <si>
    <t>BAGGU BABY neon</t>
  </si>
  <si>
    <t>malyska1020</t>
  </si>
  <si>
    <t>чехол красный</t>
  </si>
  <si>
    <t>OL.B8 LINEN 8</t>
  </si>
  <si>
    <t>Rita26</t>
  </si>
  <si>
    <t>Мелена</t>
  </si>
  <si>
    <t>Camelia</t>
  </si>
  <si>
    <t>ValenTina</t>
  </si>
  <si>
    <t>Omede</t>
  </si>
  <si>
    <t>yamarina</t>
  </si>
  <si>
    <t>Максюня</t>
  </si>
  <si>
    <t>оригами</t>
  </si>
  <si>
    <t>оазис</t>
  </si>
  <si>
    <t>карусель В11</t>
  </si>
  <si>
    <t>ракета В13</t>
  </si>
  <si>
    <t>калейдоскоп В14</t>
  </si>
  <si>
    <t>сумка графика без рядов</t>
  </si>
  <si>
    <t>сумка детская</t>
  </si>
  <si>
    <t>Panda07</t>
  </si>
  <si>
    <t xml:space="preserve">ChicoBag Daypack15 аметист </t>
  </si>
  <si>
    <t xml:space="preserve">ВАGGU синий в синюю полоску </t>
  </si>
  <si>
    <t xml:space="preserve">сумка RuMe ALL черная </t>
  </si>
  <si>
    <t xml:space="preserve">сумка RuMe mini Blossom </t>
  </si>
  <si>
    <t xml:space="preserve">сумка RuMe голубые полоски </t>
  </si>
  <si>
    <t xml:space="preserve">сумка RuMe Fall Avenue </t>
  </si>
  <si>
    <t>BAGGU BABY Electric Poppy </t>
  </si>
  <si>
    <t>BAGGU BABY Electric Purple</t>
  </si>
  <si>
    <t>BAGGU BABY black</t>
  </si>
  <si>
    <t>BAGGU BABY blue elefant</t>
  </si>
  <si>
    <t>BAGGU BABY magenta</t>
  </si>
  <si>
    <t>BAGGU magenta</t>
  </si>
  <si>
    <t>BAGGU fox</t>
  </si>
  <si>
    <t>BAGGU neon</t>
  </si>
  <si>
    <t>BAGGU lime</t>
  </si>
  <si>
    <t>BAGGU navy</t>
  </si>
  <si>
    <t>BAGGU sky</t>
  </si>
  <si>
    <t>BAGGU Cerulean</t>
  </si>
  <si>
    <t>BAGGU Purple</t>
  </si>
  <si>
    <t>BAGGU Chocolate</t>
  </si>
  <si>
    <t>BAGGU Grey</t>
  </si>
  <si>
    <t>BAGGU Smoke</t>
  </si>
  <si>
    <t>RuMe Spring Avenue </t>
  </si>
  <si>
    <t>RuMe - Spring Greenwich</t>
  </si>
  <si>
    <t>RuMe - Ikat Lavender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</si>
</sst>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Verdana"/>
      <family val="2"/>
    </font>
    <font>
      <sz val="8.5"/>
      <name val="Verdana"/>
      <family val="2"/>
    </font>
    <font>
      <sz val="9"/>
      <name val="Tahoma"/>
      <family val="2"/>
    </font>
    <font>
      <sz val="9"/>
      <name val="Courier New"/>
      <family val="3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ourier New"/>
      <family val="3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Fill="1" applyAlignment="1">
      <alignment/>
    </xf>
    <xf numFmtId="2" fontId="26" fillId="0" borderId="0" xfId="0" applyNumberFormat="1" applyFont="1" applyFill="1" applyAlignment="1">
      <alignment/>
    </xf>
    <xf numFmtId="1" fontId="26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7" fillId="0" borderId="0" xfId="0" applyFont="1" applyFill="1" applyAlignment="1">
      <alignment/>
    </xf>
    <xf numFmtId="2" fontId="27" fillId="0" borderId="0" xfId="0" applyNumberFormat="1" applyFont="1" applyFill="1" applyAlignment="1">
      <alignment/>
    </xf>
    <xf numFmtId="1" fontId="27" fillId="0" borderId="0" xfId="0" applyNumberFormat="1" applyFont="1" applyAlignment="1">
      <alignment/>
    </xf>
    <xf numFmtId="0" fontId="26" fillId="0" borderId="10" xfId="0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1" fontId="26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14" fontId="26" fillId="0" borderId="0" xfId="0" applyNumberFormat="1" applyFont="1" applyAlignment="1">
      <alignment/>
    </xf>
    <xf numFmtId="1" fontId="2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1" fontId="5" fillId="0" borderId="0" xfId="0" applyNumberFormat="1" applyFont="1" applyFill="1" applyAlignment="1">
      <alignment horizontal="right" vertical="center" wrapText="1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2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 vertical="center" wrapText="1"/>
    </xf>
    <xf numFmtId="2" fontId="27" fillId="0" borderId="0" xfId="0" applyNumberFormat="1" applyFont="1" applyAlignment="1">
      <alignment/>
    </xf>
    <xf numFmtId="0" fontId="5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I98" sqref="I98"/>
    </sheetView>
  </sheetViews>
  <sheetFormatPr defaultColWidth="9.140625" defaultRowHeight="15"/>
  <cols>
    <col min="1" max="1" width="10.140625" style="1" customWidth="1"/>
    <col min="2" max="2" width="2.140625" style="1" customWidth="1"/>
    <col min="3" max="3" width="21.28125" style="1" customWidth="1"/>
    <col min="4" max="4" width="6.28125" style="4" customWidth="1"/>
    <col min="5" max="5" width="4.7109375" style="4" customWidth="1"/>
    <col min="6" max="6" width="7.28125" style="4" customWidth="1"/>
    <col min="7" max="7" width="3.7109375" style="4" customWidth="1"/>
    <col min="8" max="8" width="5.8515625" style="4" customWidth="1"/>
    <col min="9" max="10" width="5.8515625" style="1" customWidth="1"/>
    <col min="11" max="11" width="19.00390625" style="1" customWidth="1"/>
    <col min="12" max="12" width="9.00390625" style="6" customWidth="1"/>
    <col min="13" max="13" width="15.28125" style="1" customWidth="1"/>
    <col min="14" max="16384" width="9.140625" style="1" customWidth="1"/>
  </cols>
  <sheetData>
    <row r="1" spans="1:12" ht="15">
      <c r="A1" s="15"/>
      <c r="C1" s="1" t="s">
        <v>31</v>
      </c>
      <c r="E1" s="4">
        <v>0.0131</v>
      </c>
      <c r="L1" s="14"/>
    </row>
    <row r="2" spans="1:9" ht="15">
      <c r="A2" s="30"/>
      <c r="C2" s="4" t="s">
        <v>0</v>
      </c>
      <c r="D2" s="4">
        <v>29.95</v>
      </c>
      <c r="F2" s="5" t="s">
        <v>1</v>
      </c>
      <c r="G2" s="5"/>
      <c r="H2" s="5"/>
      <c r="I2" s="5"/>
    </row>
    <row r="3" spans="2:12" s="2" customFormat="1" ht="12">
      <c r="B3" s="2" t="s">
        <v>2</v>
      </c>
      <c r="D3" s="8">
        <v>7.3</v>
      </c>
      <c r="E3" s="9">
        <f>$D$2</f>
        <v>29.95</v>
      </c>
      <c r="F3" s="9">
        <v>184.5</v>
      </c>
      <c r="G3" s="9"/>
      <c r="H3" s="9">
        <v>230.62</v>
      </c>
      <c r="I3" s="9">
        <f>F3*1.15</f>
        <v>212.17499999999998</v>
      </c>
      <c r="L3" s="10"/>
    </row>
    <row r="4" spans="2:12" s="2" customFormat="1" ht="12">
      <c r="B4" s="2" t="s">
        <v>59</v>
      </c>
      <c r="D4" s="8">
        <v>8.3</v>
      </c>
      <c r="E4" s="9">
        <f aca="true" t="shared" si="0" ref="E4:E13">$D$2</f>
        <v>29.95</v>
      </c>
      <c r="F4" s="9">
        <f aca="true" t="shared" si="1" ref="F4:F13">D4*E4</f>
        <v>248.585</v>
      </c>
      <c r="G4" s="9"/>
      <c r="H4" s="9"/>
      <c r="I4" s="9">
        <f>F4*1.15</f>
        <v>285.87275</v>
      </c>
      <c r="L4" s="10"/>
    </row>
    <row r="5" spans="2:12" s="2" customFormat="1" ht="12">
      <c r="B5" s="2" t="s">
        <v>60</v>
      </c>
      <c r="D5" s="8">
        <v>8.8</v>
      </c>
      <c r="E5" s="9">
        <f t="shared" si="0"/>
        <v>29.95</v>
      </c>
      <c r="F5" s="9">
        <f>D5*E5</f>
        <v>263.56</v>
      </c>
      <c r="G5" s="9"/>
      <c r="H5" s="9"/>
      <c r="I5" s="9">
        <f>F5*1.15</f>
        <v>303.094</v>
      </c>
      <c r="L5" s="10"/>
    </row>
    <row r="6" spans="2:12" s="2" customFormat="1" ht="12">
      <c r="B6" s="2" t="s">
        <v>19</v>
      </c>
      <c r="D6" s="8">
        <v>7</v>
      </c>
      <c r="E6" s="9">
        <f t="shared" si="0"/>
        <v>29.95</v>
      </c>
      <c r="F6" s="9">
        <v>167.72</v>
      </c>
      <c r="G6" s="9"/>
      <c r="H6" s="8">
        <v>209.65</v>
      </c>
      <c r="I6" s="9">
        <f>F6*1.3</f>
        <v>218.036</v>
      </c>
      <c r="L6" s="27"/>
    </row>
    <row r="7" spans="2:12" s="2" customFormat="1" ht="12">
      <c r="B7" s="2" t="s">
        <v>38</v>
      </c>
      <c r="D7" s="8">
        <v>9.3</v>
      </c>
      <c r="E7" s="9">
        <f t="shared" si="0"/>
        <v>29.95</v>
      </c>
      <c r="F7" s="9">
        <f t="shared" si="1"/>
        <v>278.535</v>
      </c>
      <c r="G7" s="9"/>
      <c r="H7" s="8"/>
      <c r="I7" s="9">
        <f>F7*1.3</f>
        <v>362.0955000000001</v>
      </c>
      <c r="L7" s="10"/>
    </row>
    <row r="8" spans="2:12" s="2" customFormat="1" ht="12">
      <c r="B8" s="2" t="s">
        <v>3</v>
      </c>
      <c r="D8" s="8">
        <v>24.95</v>
      </c>
      <c r="E8" s="9">
        <f t="shared" si="0"/>
        <v>29.95</v>
      </c>
      <c r="F8" s="9">
        <f t="shared" si="1"/>
        <v>747.2524999999999</v>
      </c>
      <c r="G8" s="9"/>
      <c r="H8" s="9"/>
      <c r="I8" s="9">
        <f>F8*1.1</f>
        <v>821.97775</v>
      </c>
      <c r="L8" s="10"/>
    </row>
    <row r="9" spans="2:12" s="2" customFormat="1" ht="12">
      <c r="B9" s="2" t="s">
        <v>4</v>
      </c>
      <c r="D9" s="8">
        <v>10.95</v>
      </c>
      <c r="E9" s="9">
        <f t="shared" si="0"/>
        <v>29.95</v>
      </c>
      <c r="F9" s="9">
        <f t="shared" si="1"/>
        <v>327.9525</v>
      </c>
      <c r="G9" s="9"/>
      <c r="H9" s="9"/>
      <c r="I9" s="9">
        <f>F9*1.15</f>
        <v>377.14537499999994</v>
      </c>
      <c r="L9" s="10"/>
    </row>
    <row r="10" spans="2:12" s="2" customFormat="1" ht="12">
      <c r="B10" s="2" t="s">
        <v>5</v>
      </c>
      <c r="D10" s="8">
        <v>13.95</v>
      </c>
      <c r="E10" s="9">
        <f t="shared" si="0"/>
        <v>29.95</v>
      </c>
      <c r="F10" s="9">
        <f t="shared" si="1"/>
        <v>417.80249999999995</v>
      </c>
      <c r="G10" s="9"/>
      <c r="H10" s="9"/>
      <c r="I10" s="9">
        <f>F10*1.15</f>
        <v>480.47287499999993</v>
      </c>
      <c r="L10" s="10"/>
    </row>
    <row r="11" spans="2:12" s="2" customFormat="1" ht="12">
      <c r="B11" s="2" t="s">
        <v>6</v>
      </c>
      <c r="D11" s="8">
        <v>5.5</v>
      </c>
      <c r="E11" s="9">
        <f t="shared" si="0"/>
        <v>29.95</v>
      </c>
      <c r="F11" s="9">
        <f t="shared" si="1"/>
        <v>164.725</v>
      </c>
      <c r="G11" s="9"/>
      <c r="H11" s="9"/>
      <c r="I11" s="9">
        <f>F11*1.15</f>
        <v>189.43374999999997</v>
      </c>
      <c r="L11" s="10"/>
    </row>
    <row r="12" spans="2:12" s="2" customFormat="1" ht="12">
      <c r="B12" s="2" t="s">
        <v>7</v>
      </c>
      <c r="D12" s="8">
        <v>6</v>
      </c>
      <c r="E12" s="9">
        <f t="shared" si="0"/>
        <v>29.95</v>
      </c>
      <c r="F12" s="9">
        <f t="shared" si="1"/>
        <v>179.7</v>
      </c>
      <c r="G12" s="9"/>
      <c r="H12" s="9"/>
      <c r="I12" s="9">
        <f>F12*1.15</f>
        <v>206.65499999999997</v>
      </c>
      <c r="L12" s="10"/>
    </row>
    <row r="13" spans="2:12" s="2" customFormat="1" ht="12">
      <c r="B13" s="2" t="s">
        <v>8</v>
      </c>
      <c r="D13" s="8">
        <v>1.95</v>
      </c>
      <c r="E13" s="9">
        <f t="shared" si="0"/>
        <v>29.95</v>
      </c>
      <c r="F13" s="9">
        <f t="shared" si="1"/>
        <v>58.402499999999996</v>
      </c>
      <c r="G13" s="9"/>
      <c r="H13" s="9"/>
      <c r="I13" s="9">
        <f>F13*1.15</f>
        <v>67.16287499999999</v>
      </c>
      <c r="L13" s="10"/>
    </row>
    <row r="14" spans="4:12" s="2" customFormat="1" ht="12">
      <c r="D14" s="8"/>
      <c r="E14" s="9"/>
      <c r="F14" s="9"/>
      <c r="G14" s="9"/>
      <c r="H14" s="9"/>
      <c r="I14" s="9"/>
      <c r="L14" s="10"/>
    </row>
    <row r="15" spans="1:12" ht="15">
      <c r="A15" s="1" t="s">
        <v>9</v>
      </c>
      <c r="B15" s="1" t="s">
        <v>10</v>
      </c>
      <c r="C15" s="1" t="s">
        <v>11</v>
      </c>
      <c r="D15" s="4" t="s">
        <v>12</v>
      </c>
      <c r="E15" s="4" t="s">
        <v>13</v>
      </c>
      <c r="F15" s="5" t="s">
        <v>14</v>
      </c>
      <c r="G15" s="5" t="s">
        <v>31</v>
      </c>
      <c r="H15" s="3" t="s">
        <v>25</v>
      </c>
      <c r="I15" s="3" t="s">
        <v>26</v>
      </c>
      <c r="J15" s="1" t="s">
        <v>15</v>
      </c>
      <c r="K15" s="1" t="s">
        <v>18</v>
      </c>
      <c r="L15" s="6" t="s">
        <v>28</v>
      </c>
    </row>
    <row r="16" spans="1:9" ht="15">
      <c r="A16" s="17" t="s">
        <v>49</v>
      </c>
      <c r="C16" s="28" t="s">
        <v>19</v>
      </c>
      <c r="D16" s="4">
        <v>5</v>
      </c>
      <c r="E16" s="4">
        <v>1</v>
      </c>
      <c r="F16" s="5">
        <f>$F$6</f>
        <v>167.72</v>
      </c>
      <c r="G16" s="6">
        <f>E16*F16*$E$1</f>
        <v>2.197132</v>
      </c>
      <c r="H16" s="6">
        <f>F16*E16*1.15</f>
        <v>192.878</v>
      </c>
      <c r="I16" s="6">
        <f>H16+G16</f>
        <v>195.075132</v>
      </c>
    </row>
    <row r="17" spans="1:9" ht="15">
      <c r="A17" s="17" t="s">
        <v>49</v>
      </c>
      <c r="C17" s="28" t="s">
        <v>38</v>
      </c>
      <c r="D17" s="4">
        <v>3</v>
      </c>
      <c r="E17" s="4">
        <v>1</v>
      </c>
      <c r="F17" s="5">
        <f>$F$7</f>
        <v>278.535</v>
      </c>
      <c r="G17" s="6">
        <f>E17*F17*$E$1</f>
        <v>3.6488085000000003</v>
      </c>
      <c r="H17" s="6">
        <f>F17*E17*1.15</f>
        <v>320.31525</v>
      </c>
      <c r="I17" s="6">
        <f>H17+G17</f>
        <v>323.96405849999996</v>
      </c>
    </row>
    <row r="18" spans="1:9" ht="15">
      <c r="A18" s="17" t="s">
        <v>49</v>
      </c>
      <c r="C18" s="28" t="s">
        <v>32</v>
      </c>
      <c r="D18" s="4">
        <v>5</v>
      </c>
      <c r="E18" s="4">
        <v>1</v>
      </c>
      <c r="F18" s="5">
        <f>$F$4</f>
        <v>248.585</v>
      </c>
      <c r="G18" s="6">
        <f>E18*F18*$E$1</f>
        <v>3.2564635</v>
      </c>
      <c r="H18" s="6">
        <f>F18*E18*1.15</f>
        <v>285.87275</v>
      </c>
      <c r="I18" s="6">
        <f>H18+G18</f>
        <v>289.1292135</v>
      </c>
    </row>
    <row r="19" spans="1:9" ht="15">
      <c r="A19" s="17" t="s">
        <v>49</v>
      </c>
      <c r="C19" s="1" t="s">
        <v>16</v>
      </c>
      <c r="D19" s="4">
        <v>2</v>
      </c>
      <c r="E19" s="4">
        <v>1</v>
      </c>
      <c r="F19" s="5">
        <f>$F$3</f>
        <v>184.5</v>
      </c>
      <c r="G19" s="6">
        <f>E19*F19*$E$1</f>
        <v>2.41695</v>
      </c>
      <c r="H19" s="6">
        <f>F19*E19*1.15</f>
        <v>212.17499999999998</v>
      </c>
      <c r="I19" s="6">
        <f>H19+G19</f>
        <v>214.59195</v>
      </c>
    </row>
    <row r="20" spans="1:9" ht="15">
      <c r="A20" s="17" t="s">
        <v>49</v>
      </c>
      <c r="C20" s="1" t="s">
        <v>42</v>
      </c>
      <c r="D20" s="4">
        <v>4</v>
      </c>
      <c r="E20" s="4">
        <v>1</v>
      </c>
      <c r="F20" s="5">
        <f>$F$4</f>
        <v>248.585</v>
      </c>
      <c r="G20" s="6">
        <f>E20*F20*$E$1</f>
        <v>3.2564635</v>
      </c>
      <c r="H20" s="6">
        <f>F20*E20*1.15</f>
        <v>285.87275</v>
      </c>
      <c r="I20" s="6">
        <f>H20+G20</f>
        <v>289.1292135</v>
      </c>
    </row>
    <row r="21" spans="1:12" ht="15">
      <c r="A21" s="32"/>
      <c r="B21" s="7"/>
      <c r="C21" s="7"/>
      <c r="D21" s="11"/>
      <c r="E21" s="11"/>
      <c r="F21" s="12"/>
      <c r="G21" s="13"/>
      <c r="H21" s="13"/>
      <c r="I21" s="13">
        <f>SUM(I16:I20)</f>
        <v>1311.8895674999999</v>
      </c>
      <c r="J21" s="7"/>
      <c r="K21" s="7"/>
      <c r="L21" s="13">
        <f>J21-I21</f>
        <v>-1311.8895674999999</v>
      </c>
    </row>
    <row r="22" spans="1:9" ht="15">
      <c r="A22" s="18" t="s">
        <v>44</v>
      </c>
      <c r="C22" s="1" t="s">
        <v>45</v>
      </c>
      <c r="E22" s="4">
        <v>1</v>
      </c>
      <c r="F22" s="5">
        <f>$F$13</f>
        <v>58.402499999999996</v>
      </c>
      <c r="G22" s="6">
        <f>E22*F22*$E$1</f>
        <v>0.76507275</v>
      </c>
      <c r="H22" s="6">
        <f>F22*E22*1.15</f>
        <v>67.16287499999999</v>
      </c>
      <c r="I22" s="6">
        <f>H22+G22</f>
        <v>67.92794774999999</v>
      </c>
    </row>
    <row r="23" spans="1:12" ht="15">
      <c r="A23" s="32"/>
      <c r="B23" s="7"/>
      <c r="C23" s="7"/>
      <c r="D23" s="11"/>
      <c r="E23" s="11"/>
      <c r="F23" s="12"/>
      <c r="G23" s="13"/>
      <c r="H23" s="13"/>
      <c r="I23" s="13">
        <f>SUM(I22:I22)</f>
        <v>67.92794774999999</v>
      </c>
      <c r="J23" s="7"/>
      <c r="K23" s="7"/>
      <c r="L23" s="13">
        <f>J23-I23</f>
        <v>-67.92794774999999</v>
      </c>
    </row>
    <row r="24" spans="1:9" ht="15">
      <c r="A24" s="17" t="s">
        <v>51</v>
      </c>
      <c r="C24" s="1" t="s">
        <v>16</v>
      </c>
      <c r="D24" s="4" t="s">
        <v>21</v>
      </c>
      <c r="E24" s="4">
        <v>5</v>
      </c>
      <c r="F24" s="5">
        <f>$F$4</f>
        <v>248.585</v>
      </c>
      <c r="G24" s="6">
        <f>E24*F24*$E$1</f>
        <v>16.2823175</v>
      </c>
      <c r="H24" s="6">
        <f>F24*E24*1.15</f>
        <v>1429.3637499999998</v>
      </c>
      <c r="I24" s="6">
        <f>H24+G24</f>
        <v>1445.6460674999998</v>
      </c>
    </row>
    <row r="25" spans="1:9" ht="15">
      <c r="A25" s="18" t="s">
        <v>51</v>
      </c>
      <c r="C25" s="1" t="s">
        <v>37</v>
      </c>
      <c r="E25" s="4">
        <v>1</v>
      </c>
      <c r="F25" s="5">
        <f>$F$5</f>
        <v>263.56</v>
      </c>
      <c r="G25" s="6">
        <f>E25*F25*$E$1</f>
        <v>3.452636</v>
      </c>
      <c r="H25" s="6">
        <f>F25*E25*1.15</f>
        <v>303.094</v>
      </c>
      <c r="I25" s="6">
        <f>H25+G25</f>
        <v>306.546636</v>
      </c>
    </row>
    <row r="26" spans="1:9" ht="15">
      <c r="A26" s="18" t="s">
        <v>51</v>
      </c>
      <c r="C26" s="1" t="s">
        <v>56</v>
      </c>
      <c r="E26" s="4">
        <v>1</v>
      </c>
      <c r="F26" s="5">
        <f>$F$5</f>
        <v>263.56</v>
      </c>
      <c r="G26" s="6">
        <f>E26*F26*$E$1</f>
        <v>3.452636</v>
      </c>
      <c r="H26" s="6">
        <f>F26*E26*1.15</f>
        <v>303.094</v>
      </c>
      <c r="I26" s="6">
        <f>H26+G26</f>
        <v>306.546636</v>
      </c>
    </row>
    <row r="27" spans="1:9" ht="15">
      <c r="A27" s="18" t="s">
        <v>51</v>
      </c>
      <c r="C27" s="1" t="s">
        <v>57</v>
      </c>
      <c r="E27" s="4">
        <v>1</v>
      </c>
      <c r="F27" s="5">
        <f>$F$5</f>
        <v>263.56</v>
      </c>
      <c r="G27" s="6">
        <f>E27*F27*$E$1</f>
        <v>3.452636</v>
      </c>
      <c r="H27" s="6">
        <f>F27*E27*1.15</f>
        <v>303.094</v>
      </c>
      <c r="I27" s="6">
        <f>H27+G27</f>
        <v>306.546636</v>
      </c>
    </row>
    <row r="28" spans="1:12" ht="15">
      <c r="A28" s="32"/>
      <c r="B28" s="7"/>
      <c r="C28" s="7"/>
      <c r="D28" s="11"/>
      <c r="E28" s="11"/>
      <c r="F28" s="12"/>
      <c r="G28" s="13"/>
      <c r="H28" s="13"/>
      <c r="I28" s="13">
        <f>SUM(I24:I27)</f>
        <v>2365.2859755</v>
      </c>
      <c r="J28" s="7"/>
      <c r="K28" s="7"/>
      <c r="L28" s="13">
        <f>J28-I28</f>
        <v>-2365.2859755</v>
      </c>
    </row>
    <row r="29" spans="1:9" ht="15">
      <c r="A29" s="17" t="s">
        <v>47</v>
      </c>
      <c r="C29" s="28" t="s">
        <v>46</v>
      </c>
      <c r="E29" s="4">
        <v>1</v>
      </c>
      <c r="F29" s="5">
        <f>$F$8</f>
        <v>747.2524999999999</v>
      </c>
      <c r="G29" s="6">
        <f aca="true" t="shared" si="2" ref="G29:G68">E29*F29*$E$1</f>
        <v>9.78900775</v>
      </c>
      <c r="H29" s="6">
        <f>F29*E29*1.1</f>
        <v>821.97775</v>
      </c>
      <c r="I29" s="6">
        <f aca="true" t="shared" si="3" ref="I29:I68">H29+G29</f>
        <v>831.76675775</v>
      </c>
    </row>
    <row r="30" spans="1:9" ht="15">
      <c r="A30" s="17" t="s">
        <v>47</v>
      </c>
      <c r="C30" s="28" t="s">
        <v>32</v>
      </c>
      <c r="D30" s="4">
        <v>2</v>
      </c>
      <c r="E30" s="4">
        <v>2</v>
      </c>
      <c r="F30" s="5">
        <f>$F$4</f>
        <v>248.585</v>
      </c>
      <c r="G30" s="6">
        <f t="shared" si="2"/>
        <v>6.512927</v>
      </c>
      <c r="H30" s="6">
        <f aca="true" t="shared" si="4" ref="H30:H68">F30*E30*1.1</f>
        <v>546.8870000000001</v>
      </c>
      <c r="I30" s="6">
        <f t="shared" si="3"/>
        <v>553.399927</v>
      </c>
    </row>
    <row r="31" spans="1:9" ht="15">
      <c r="A31" s="17" t="s">
        <v>47</v>
      </c>
      <c r="C31" s="28" t="s">
        <v>33</v>
      </c>
      <c r="D31" s="4">
        <v>1</v>
      </c>
      <c r="E31" s="4">
        <v>3</v>
      </c>
      <c r="F31" s="5">
        <f>$F$4</f>
        <v>248.585</v>
      </c>
      <c r="G31" s="6">
        <f t="shared" si="2"/>
        <v>9.7693905</v>
      </c>
      <c r="H31" s="6">
        <f t="shared" si="4"/>
        <v>820.3305</v>
      </c>
      <c r="I31" s="6">
        <f t="shared" si="3"/>
        <v>830.0998905</v>
      </c>
    </row>
    <row r="32" spans="1:9" ht="15">
      <c r="A32" s="17" t="s">
        <v>47</v>
      </c>
      <c r="C32" s="1" t="s">
        <v>40</v>
      </c>
      <c r="D32" s="4">
        <v>1</v>
      </c>
      <c r="E32" s="4">
        <v>1</v>
      </c>
      <c r="F32" s="5">
        <f>$F$3</f>
        <v>184.5</v>
      </c>
      <c r="G32" s="6">
        <f t="shared" si="2"/>
        <v>2.41695</v>
      </c>
      <c r="H32" s="6">
        <f t="shared" si="4"/>
        <v>202.95000000000002</v>
      </c>
      <c r="I32" s="6">
        <f t="shared" si="3"/>
        <v>205.36695000000003</v>
      </c>
    </row>
    <row r="33" spans="1:9" ht="15">
      <c r="A33" s="17" t="s">
        <v>47</v>
      </c>
      <c r="C33" s="1" t="s">
        <v>40</v>
      </c>
      <c r="D33" s="4">
        <v>2</v>
      </c>
      <c r="E33" s="4">
        <v>1</v>
      </c>
      <c r="F33" s="5">
        <f>$F$3</f>
        <v>184.5</v>
      </c>
      <c r="G33" s="6">
        <f t="shared" si="2"/>
        <v>2.41695</v>
      </c>
      <c r="H33" s="6">
        <f t="shared" si="4"/>
        <v>202.95000000000002</v>
      </c>
      <c r="I33" s="6">
        <f t="shared" si="3"/>
        <v>205.36695000000003</v>
      </c>
    </row>
    <row r="34" spans="1:9" ht="15">
      <c r="A34" s="17" t="s">
        <v>47</v>
      </c>
      <c r="C34" s="1" t="s">
        <v>40</v>
      </c>
      <c r="D34" s="4">
        <v>3</v>
      </c>
      <c r="E34" s="4">
        <v>1</v>
      </c>
      <c r="F34" s="5">
        <f>$F$3</f>
        <v>184.5</v>
      </c>
      <c r="G34" s="6">
        <f t="shared" si="2"/>
        <v>2.41695</v>
      </c>
      <c r="H34" s="6">
        <f t="shared" si="4"/>
        <v>202.95000000000002</v>
      </c>
      <c r="I34" s="6">
        <f t="shared" si="3"/>
        <v>205.36695000000003</v>
      </c>
    </row>
    <row r="35" spans="1:9" ht="15">
      <c r="A35" s="17" t="s">
        <v>47</v>
      </c>
      <c r="C35" s="1" t="s">
        <v>40</v>
      </c>
      <c r="D35" s="4">
        <v>4</v>
      </c>
      <c r="E35" s="4">
        <v>1</v>
      </c>
      <c r="F35" s="5">
        <f>$F$3</f>
        <v>184.5</v>
      </c>
      <c r="G35" s="6">
        <f t="shared" si="2"/>
        <v>2.41695</v>
      </c>
      <c r="H35" s="6">
        <f t="shared" si="4"/>
        <v>202.95000000000002</v>
      </c>
      <c r="I35" s="6">
        <f t="shared" si="3"/>
        <v>205.36695000000003</v>
      </c>
    </row>
    <row r="36" spans="1:9" ht="15">
      <c r="A36" s="17" t="s">
        <v>47</v>
      </c>
      <c r="C36" s="1" t="s">
        <v>40</v>
      </c>
      <c r="D36" s="4">
        <v>5</v>
      </c>
      <c r="E36" s="4">
        <v>1</v>
      </c>
      <c r="F36" s="5">
        <f>$F$3</f>
        <v>184.5</v>
      </c>
      <c r="G36" s="6">
        <f t="shared" si="2"/>
        <v>2.41695</v>
      </c>
      <c r="H36" s="6">
        <f t="shared" si="4"/>
        <v>202.95000000000002</v>
      </c>
      <c r="I36" s="6">
        <f t="shared" si="3"/>
        <v>205.36695000000003</v>
      </c>
    </row>
    <row r="37" spans="1:9" ht="15">
      <c r="A37" s="17" t="s">
        <v>47</v>
      </c>
      <c r="C37" s="1" t="s">
        <v>40</v>
      </c>
      <c r="D37" s="4">
        <v>1</v>
      </c>
      <c r="E37" s="4">
        <v>3</v>
      </c>
      <c r="F37" s="5">
        <f>$F$4</f>
        <v>248.585</v>
      </c>
      <c r="G37" s="6">
        <f t="shared" si="2"/>
        <v>9.7693905</v>
      </c>
      <c r="H37" s="6">
        <f t="shared" si="4"/>
        <v>820.3305</v>
      </c>
      <c r="I37" s="6">
        <f t="shared" si="3"/>
        <v>830.0998905</v>
      </c>
    </row>
    <row r="38" spans="1:9" ht="15">
      <c r="A38" s="17" t="s">
        <v>47</v>
      </c>
      <c r="C38" s="1" t="s">
        <v>40</v>
      </c>
      <c r="D38" s="4">
        <v>3</v>
      </c>
      <c r="E38" s="4">
        <v>1</v>
      </c>
      <c r="F38" s="5">
        <f>$F$4</f>
        <v>248.585</v>
      </c>
      <c r="G38" s="6">
        <f t="shared" si="2"/>
        <v>3.2564635</v>
      </c>
      <c r="H38" s="6">
        <f t="shared" si="4"/>
        <v>273.44350000000003</v>
      </c>
      <c r="I38" s="6">
        <f t="shared" si="3"/>
        <v>276.6999635</v>
      </c>
    </row>
    <row r="39" spans="1:9" ht="15">
      <c r="A39" s="17" t="s">
        <v>47</v>
      </c>
      <c r="C39" s="1" t="s">
        <v>29</v>
      </c>
      <c r="D39" s="4">
        <v>1</v>
      </c>
      <c r="E39" s="4">
        <v>1</v>
      </c>
      <c r="F39" s="5">
        <f>$F$4</f>
        <v>248.585</v>
      </c>
      <c r="G39" s="6">
        <f t="shared" si="2"/>
        <v>3.2564635</v>
      </c>
      <c r="H39" s="6">
        <f t="shared" si="4"/>
        <v>273.44350000000003</v>
      </c>
      <c r="I39" s="6">
        <f t="shared" si="3"/>
        <v>276.6999635</v>
      </c>
    </row>
    <row r="40" spans="1:9" ht="15">
      <c r="A40" s="17" t="s">
        <v>47</v>
      </c>
      <c r="C40" s="1" t="s">
        <v>29</v>
      </c>
      <c r="D40" s="4">
        <v>1</v>
      </c>
      <c r="E40" s="4">
        <v>1</v>
      </c>
      <c r="F40" s="5">
        <f>$F$3</f>
        <v>184.5</v>
      </c>
      <c r="G40" s="6">
        <f t="shared" si="2"/>
        <v>2.41695</v>
      </c>
      <c r="H40" s="6">
        <f t="shared" si="4"/>
        <v>202.95000000000002</v>
      </c>
      <c r="I40" s="6">
        <f t="shared" si="3"/>
        <v>205.36695000000003</v>
      </c>
    </row>
    <row r="41" spans="1:9" ht="15">
      <c r="A41" s="17" t="s">
        <v>47</v>
      </c>
      <c r="C41" s="1" t="s">
        <v>29</v>
      </c>
      <c r="D41" s="4">
        <v>5</v>
      </c>
      <c r="E41" s="4">
        <v>1</v>
      </c>
      <c r="F41" s="5">
        <f>$F$3</f>
        <v>184.5</v>
      </c>
      <c r="G41" s="6">
        <f t="shared" si="2"/>
        <v>2.41695</v>
      </c>
      <c r="H41" s="6">
        <f t="shared" si="4"/>
        <v>202.95000000000002</v>
      </c>
      <c r="I41" s="6">
        <f t="shared" si="3"/>
        <v>205.36695000000003</v>
      </c>
    </row>
    <row r="42" spans="1:9" ht="15">
      <c r="A42" s="17" t="s">
        <v>47</v>
      </c>
      <c r="C42" s="1" t="s">
        <v>41</v>
      </c>
      <c r="D42" s="4">
        <v>1</v>
      </c>
      <c r="E42" s="4">
        <v>1</v>
      </c>
      <c r="F42" s="5">
        <f>$F$3</f>
        <v>184.5</v>
      </c>
      <c r="G42" s="6">
        <f t="shared" si="2"/>
        <v>2.41695</v>
      </c>
      <c r="H42" s="6">
        <f t="shared" si="4"/>
        <v>202.95000000000002</v>
      </c>
      <c r="I42" s="6">
        <f t="shared" si="3"/>
        <v>205.36695000000003</v>
      </c>
    </row>
    <row r="43" spans="1:9" ht="15">
      <c r="A43" s="17" t="s">
        <v>47</v>
      </c>
      <c r="C43" s="1" t="s">
        <v>41</v>
      </c>
      <c r="D43" s="4">
        <v>5</v>
      </c>
      <c r="E43" s="4">
        <v>1</v>
      </c>
      <c r="F43" s="5">
        <f>$F$3</f>
        <v>184.5</v>
      </c>
      <c r="G43" s="6">
        <f t="shared" si="2"/>
        <v>2.41695</v>
      </c>
      <c r="H43" s="6">
        <f t="shared" si="4"/>
        <v>202.95000000000002</v>
      </c>
      <c r="I43" s="6">
        <f t="shared" si="3"/>
        <v>205.36695000000003</v>
      </c>
    </row>
    <row r="44" spans="1:9" ht="15">
      <c r="A44" s="17" t="s">
        <v>47</v>
      </c>
      <c r="C44" s="1" t="s">
        <v>41</v>
      </c>
      <c r="D44" s="4">
        <v>5</v>
      </c>
      <c r="E44" s="4">
        <v>4</v>
      </c>
      <c r="F44" s="5">
        <f>$F$4</f>
        <v>248.585</v>
      </c>
      <c r="G44" s="6">
        <f t="shared" si="2"/>
        <v>13.025854</v>
      </c>
      <c r="H44" s="6">
        <f t="shared" si="4"/>
        <v>1093.7740000000001</v>
      </c>
      <c r="I44" s="6">
        <f t="shared" si="3"/>
        <v>1106.799854</v>
      </c>
    </row>
    <row r="45" spans="1:9" ht="15">
      <c r="A45" s="17" t="s">
        <v>47</v>
      </c>
      <c r="C45" s="1" t="s">
        <v>34</v>
      </c>
      <c r="D45" s="4">
        <v>3</v>
      </c>
      <c r="E45" s="4">
        <v>4</v>
      </c>
      <c r="F45" s="5">
        <f>$F$4</f>
        <v>248.585</v>
      </c>
      <c r="G45" s="6">
        <f t="shared" si="2"/>
        <v>13.025854</v>
      </c>
      <c r="H45" s="6">
        <f t="shared" si="4"/>
        <v>1093.7740000000001</v>
      </c>
      <c r="I45" s="6">
        <f t="shared" si="3"/>
        <v>1106.799854</v>
      </c>
    </row>
    <row r="46" spans="1:9" ht="15">
      <c r="A46" s="17" t="s">
        <v>47</v>
      </c>
      <c r="C46" s="1" t="s">
        <v>20</v>
      </c>
      <c r="D46" s="4">
        <v>2</v>
      </c>
      <c r="E46" s="4">
        <v>1</v>
      </c>
      <c r="F46" s="5">
        <f>$F$3</f>
        <v>184.5</v>
      </c>
      <c r="G46" s="6">
        <f t="shared" si="2"/>
        <v>2.41695</v>
      </c>
      <c r="H46" s="6">
        <f t="shared" si="4"/>
        <v>202.95000000000002</v>
      </c>
      <c r="I46" s="6">
        <f t="shared" si="3"/>
        <v>205.36695000000003</v>
      </c>
    </row>
    <row r="47" spans="1:9" ht="15">
      <c r="A47" s="17" t="s">
        <v>47</v>
      </c>
      <c r="C47" s="1" t="s">
        <v>20</v>
      </c>
      <c r="D47" s="4">
        <v>2</v>
      </c>
      <c r="E47" s="4">
        <v>2</v>
      </c>
      <c r="F47" s="5">
        <f>$F$4</f>
        <v>248.585</v>
      </c>
      <c r="G47" s="6">
        <f t="shared" si="2"/>
        <v>6.512927</v>
      </c>
      <c r="H47" s="6">
        <f t="shared" si="4"/>
        <v>546.8870000000001</v>
      </c>
      <c r="I47" s="6">
        <f t="shared" si="3"/>
        <v>553.399927</v>
      </c>
    </row>
    <row r="48" spans="1:9" ht="15">
      <c r="A48" s="17" t="s">
        <v>47</v>
      </c>
      <c r="C48" s="1" t="s">
        <v>20</v>
      </c>
      <c r="D48" s="4">
        <v>3</v>
      </c>
      <c r="E48" s="4">
        <v>1</v>
      </c>
      <c r="F48" s="5">
        <f>$F$3</f>
        <v>184.5</v>
      </c>
      <c r="G48" s="6">
        <f t="shared" si="2"/>
        <v>2.41695</v>
      </c>
      <c r="H48" s="6">
        <f t="shared" si="4"/>
        <v>202.95000000000002</v>
      </c>
      <c r="I48" s="6">
        <f t="shared" si="3"/>
        <v>205.36695000000003</v>
      </c>
    </row>
    <row r="49" spans="1:9" ht="15">
      <c r="A49" s="17" t="s">
        <v>47</v>
      </c>
      <c r="C49" s="1" t="s">
        <v>20</v>
      </c>
      <c r="D49" s="4">
        <v>3</v>
      </c>
      <c r="E49" s="4">
        <v>1</v>
      </c>
      <c r="F49" s="5">
        <f>$F$4</f>
        <v>248.585</v>
      </c>
      <c r="G49" s="6">
        <f t="shared" si="2"/>
        <v>3.2564635</v>
      </c>
      <c r="H49" s="6">
        <f t="shared" si="4"/>
        <v>273.44350000000003</v>
      </c>
      <c r="I49" s="6">
        <f t="shared" si="3"/>
        <v>276.6999635</v>
      </c>
    </row>
    <row r="50" spans="1:9" ht="15">
      <c r="A50" s="17" t="s">
        <v>47</v>
      </c>
      <c r="C50" s="1" t="s">
        <v>20</v>
      </c>
      <c r="D50" s="4">
        <v>4</v>
      </c>
      <c r="E50" s="4">
        <v>1</v>
      </c>
      <c r="F50" s="5">
        <f>$F$3</f>
        <v>184.5</v>
      </c>
      <c r="G50" s="6">
        <f t="shared" si="2"/>
        <v>2.41695</v>
      </c>
      <c r="H50" s="6">
        <f t="shared" si="4"/>
        <v>202.95000000000002</v>
      </c>
      <c r="I50" s="6">
        <f t="shared" si="3"/>
        <v>205.36695000000003</v>
      </c>
    </row>
    <row r="51" spans="1:9" ht="15">
      <c r="A51" s="17" t="s">
        <v>47</v>
      </c>
      <c r="C51" s="1" t="s">
        <v>20</v>
      </c>
      <c r="D51" s="4">
        <v>4</v>
      </c>
      <c r="E51" s="4">
        <v>3</v>
      </c>
      <c r="F51" s="5">
        <f>$F$4</f>
        <v>248.585</v>
      </c>
      <c r="G51" s="6">
        <f t="shared" si="2"/>
        <v>9.7693905</v>
      </c>
      <c r="H51" s="6">
        <f t="shared" si="4"/>
        <v>820.3305</v>
      </c>
      <c r="I51" s="6">
        <f t="shared" si="3"/>
        <v>830.0998905</v>
      </c>
    </row>
    <row r="52" spans="1:9" ht="15">
      <c r="A52" s="17" t="s">
        <v>47</v>
      </c>
      <c r="C52" s="1" t="s">
        <v>16</v>
      </c>
      <c r="D52" s="4">
        <v>3</v>
      </c>
      <c r="E52" s="4">
        <v>1</v>
      </c>
      <c r="F52" s="5">
        <f>$F$3</f>
        <v>184.5</v>
      </c>
      <c r="G52" s="6">
        <f t="shared" si="2"/>
        <v>2.41695</v>
      </c>
      <c r="H52" s="6">
        <f t="shared" si="4"/>
        <v>202.95000000000002</v>
      </c>
      <c r="I52" s="6">
        <f t="shared" si="3"/>
        <v>205.36695000000003</v>
      </c>
    </row>
    <row r="53" spans="1:9" ht="15">
      <c r="A53" s="17" t="s">
        <v>47</v>
      </c>
      <c r="C53" s="1" t="s">
        <v>16</v>
      </c>
      <c r="D53" s="4">
        <v>3</v>
      </c>
      <c r="E53" s="4">
        <v>2</v>
      </c>
      <c r="F53" s="5">
        <f>$F$4</f>
        <v>248.585</v>
      </c>
      <c r="G53" s="6">
        <f t="shared" si="2"/>
        <v>6.512927</v>
      </c>
      <c r="H53" s="6">
        <f t="shared" si="4"/>
        <v>546.8870000000001</v>
      </c>
      <c r="I53" s="6">
        <f t="shared" si="3"/>
        <v>553.399927</v>
      </c>
    </row>
    <row r="54" spans="1:9" ht="15">
      <c r="A54" s="17" t="s">
        <v>47</v>
      </c>
      <c r="C54" s="1" t="s">
        <v>16</v>
      </c>
      <c r="D54" s="4">
        <v>4</v>
      </c>
      <c r="E54" s="4">
        <v>1</v>
      </c>
      <c r="F54" s="5">
        <f>$F$3</f>
        <v>184.5</v>
      </c>
      <c r="G54" s="6">
        <f t="shared" si="2"/>
        <v>2.41695</v>
      </c>
      <c r="H54" s="6">
        <f t="shared" si="4"/>
        <v>202.95000000000002</v>
      </c>
      <c r="I54" s="6">
        <f t="shared" si="3"/>
        <v>205.36695000000003</v>
      </c>
    </row>
    <row r="55" spans="1:9" ht="15">
      <c r="A55" s="17" t="s">
        <v>47</v>
      </c>
      <c r="C55" s="1" t="s">
        <v>54</v>
      </c>
      <c r="D55" s="4" t="s">
        <v>21</v>
      </c>
      <c r="E55" s="4">
        <v>5</v>
      </c>
      <c r="F55" s="5">
        <f>$F$3</f>
        <v>184.5</v>
      </c>
      <c r="G55" s="6">
        <f t="shared" si="2"/>
        <v>12.08475</v>
      </c>
      <c r="H55" s="6">
        <f t="shared" si="4"/>
        <v>1014.7500000000001</v>
      </c>
      <c r="I55" s="6">
        <f t="shared" si="3"/>
        <v>1026.8347500000002</v>
      </c>
    </row>
    <row r="56" spans="1:9" ht="15">
      <c r="A56" s="17" t="s">
        <v>47</v>
      </c>
      <c r="C56" s="1" t="s">
        <v>54</v>
      </c>
      <c r="D56" s="4">
        <v>1</v>
      </c>
      <c r="E56" s="4">
        <v>2</v>
      </c>
      <c r="F56" s="5">
        <f>$F$4</f>
        <v>248.585</v>
      </c>
      <c r="G56" s="6">
        <f t="shared" si="2"/>
        <v>6.512927</v>
      </c>
      <c r="H56" s="6">
        <f t="shared" si="4"/>
        <v>546.8870000000001</v>
      </c>
      <c r="I56" s="6">
        <f t="shared" si="3"/>
        <v>553.399927</v>
      </c>
    </row>
    <row r="57" spans="1:9" ht="15">
      <c r="A57" s="17" t="s">
        <v>47</v>
      </c>
      <c r="C57" s="1" t="s">
        <v>54</v>
      </c>
      <c r="D57" s="4">
        <v>2</v>
      </c>
      <c r="E57" s="4">
        <v>1</v>
      </c>
      <c r="F57" s="5">
        <f>$F$4</f>
        <v>248.585</v>
      </c>
      <c r="G57" s="6">
        <f t="shared" si="2"/>
        <v>3.2564635</v>
      </c>
      <c r="H57" s="6">
        <f t="shared" si="4"/>
        <v>273.44350000000003</v>
      </c>
      <c r="I57" s="6">
        <f t="shared" si="3"/>
        <v>276.6999635</v>
      </c>
    </row>
    <row r="58" spans="1:9" ht="15">
      <c r="A58" s="17" t="s">
        <v>47</v>
      </c>
      <c r="C58" s="1" t="s">
        <v>42</v>
      </c>
      <c r="D58" s="4">
        <v>1</v>
      </c>
      <c r="E58" s="4">
        <v>1</v>
      </c>
      <c r="F58" s="5">
        <f>$F$3</f>
        <v>184.5</v>
      </c>
      <c r="G58" s="6">
        <f t="shared" si="2"/>
        <v>2.41695</v>
      </c>
      <c r="H58" s="6">
        <f t="shared" si="4"/>
        <v>202.95000000000002</v>
      </c>
      <c r="I58" s="6">
        <f t="shared" si="3"/>
        <v>205.36695000000003</v>
      </c>
    </row>
    <row r="59" spans="1:9" ht="15">
      <c r="A59" s="17" t="s">
        <v>47</v>
      </c>
      <c r="C59" s="1" t="s">
        <v>42</v>
      </c>
      <c r="D59" s="4">
        <v>2</v>
      </c>
      <c r="E59" s="4">
        <v>1</v>
      </c>
      <c r="F59" s="5">
        <f>$F$3</f>
        <v>184.5</v>
      </c>
      <c r="G59" s="6">
        <f t="shared" si="2"/>
        <v>2.41695</v>
      </c>
      <c r="H59" s="6">
        <f t="shared" si="4"/>
        <v>202.95000000000002</v>
      </c>
      <c r="I59" s="6">
        <f t="shared" si="3"/>
        <v>205.36695000000003</v>
      </c>
    </row>
    <row r="60" spans="1:9" ht="15">
      <c r="A60" s="17" t="s">
        <v>47</v>
      </c>
      <c r="C60" s="1" t="s">
        <v>42</v>
      </c>
      <c r="D60" s="4">
        <v>4</v>
      </c>
      <c r="E60" s="4">
        <v>1</v>
      </c>
      <c r="F60" s="5">
        <f>$F$3</f>
        <v>184.5</v>
      </c>
      <c r="G60" s="6">
        <f t="shared" si="2"/>
        <v>2.41695</v>
      </c>
      <c r="H60" s="6">
        <f t="shared" si="4"/>
        <v>202.95000000000002</v>
      </c>
      <c r="I60" s="6">
        <f t="shared" si="3"/>
        <v>205.36695000000003</v>
      </c>
    </row>
    <row r="61" spans="1:9" ht="15">
      <c r="A61" s="17" t="s">
        <v>47</v>
      </c>
      <c r="C61" s="1" t="s">
        <v>42</v>
      </c>
      <c r="D61" s="4">
        <v>4</v>
      </c>
      <c r="E61" s="4">
        <v>4</v>
      </c>
      <c r="F61" s="5">
        <f>$F$4</f>
        <v>248.585</v>
      </c>
      <c r="G61" s="6">
        <f t="shared" si="2"/>
        <v>13.025854</v>
      </c>
      <c r="H61" s="6">
        <f t="shared" si="4"/>
        <v>1093.7740000000001</v>
      </c>
      <c r="I61" s="6">
        <f t="shared" si="3"/>
        <v>1106.799854</v>
      </c>
    </row>
    <row r="62" spans="1:9" ht="15">
      <c r="A62" s="17" t="s">
        <v>47</v>
      </c>
      <c r="C62" s="1" t="s">
        <v>42</v>
      </c>
      <c r="D62" s="4">
        <v>5</v>
      </c>
      <c r="E62" s="4">
        <v>1</v>
      </c>
      <c r="F62" s="5">
        <f>$F$3</f>
        <v>184.5</v>
      </c>
      <c r="G62" s="6">
        <f t="shared" si="2"/>
        <v>2.41695</v>
      </c>
      <c r="H62" s="6">
        <f t="shared" si="4"/>
        <v>202.95000000000002</v>
      </c>
      <c r="I62" s="6">
        <f t="shared" si="3"/>
        <v>205.36695000000003</v>
      </c>
    </row>
    <row r="63" spans="1:9" ht="15">
      <c r="A63" s="17" t="s">
        <v>47</v>
      </c>
      <c r="C63" s="1" t="s">
        <v>55</v>
      </c>
      <c r="D63" s="4" t="s">
        <v>21</v>
      </c>
      <c r="E63" s="4">
        <v>5</v>
      </c>
      <c r="F63" s="5">
        <f>$F$3</f>
        <v>184.5</v>
      </c>
      <c r="G63" s="6">
        <f t="shared" si="2"/>
        <v>12.08475</v>
      </c>
      <c r="H63" s="6">
        <f t="shared" si="4"/>
        <v>1014.7500000000001</v>
      </c>
      <c r="I63" s="6">
        <f t="shared" si="3"/>
        <v>1026.8347500000002</v>
      </c>
    </row>
    <row r="64" spans="1:9" ht="15">
      <c r="A64" s="17" t="s">
        <v>47</v>
      </c>
      <c r="C64" s="1" t="s">
        <v>55</v>
      </c>
      <c r="D64" s="4">
        <v>2</v>
      </c>
      <c r="E64" s="4">
        <v>2</v>
      </c>
      <c r="F64" s="5">
        <f>$F$4</f>
        <v>248.585</v>
      </c>
      <c r="G64" s="6">
        <f t="shared" si="2"/>
        <v>6.512927</v>
      </c>
      <c r="H64" s="6">
        <f t="shared" si="4"/>
        <v>546.8870000000001</v>
      </c>
      <c r="I64" s="6">
        <f t="shared" si="3"/>
        <v>553.399927</v>
      </c>
    </row>
    <row r="65" spans="1:9" ht="15">
      <c r="A65" s="17" t="s">
        <v>47</v>
      </c>
      <c r="C65" s="1" t="s">
        <v>17</v>
      </c>
      <c r="D65" s="4" t="s">
        <v>21</v>
      </c>
      <c r="E65" s="4">
        <v>5</v>
      </c>
      <c r="F65" s="5">
        <f>$F$3</f>
        <v>184.5</v>
      </c>
      <c r="G65" s="6">
        <f t="shared" si="2"/>
        <v>12.08475</v>
      </c>
      <c r="H65" s="6">
        <f t="shared" si="4"/>
        <v>1014.7500000000001</v>
      </c>
      <c r="I65" s="6">
        <f t="shared" si="3"/>
        <v>1026.8347500000002</v>
      </c>
    </row>
    <row r="66" spans="1:9" ht="15">
      <c r="A66" s="17" t="s">
        <v>47</v>
      </c>
      <c r="C66" s="1" t="s">
        <v>17</v>
      </c>
      <c r="D66" s="4">
        <v>4</v>
      </c>
      <c r="E66" s="4">
        <v>3</v>
      </c>
      <c r="F66" s="5">
        <f>$F$4</f>
        <v>248.585</v>
      </c>
      <c r="G66" s="6">
        <f t="shared" si="2"/>
        <v>9.7693905</v>
      </c>
      <c r="H66" s="6">
        <f t="shared" si="4"/>
        <v>820.3305</v>
      </c>
      <c r="I66" s="6">
        <f t="shared" si="3"/>
        <v>830.0998905</v>
      </c>
    </row>
    <row r="67" spans="1:9" ht="15">
      <c r="A67" s="17" t="s">
        <v>47</v>
      </c>
      <c r="C67" s="1" t="s">
        <v>17</v>
      </c>
      <c r="D67" s="4">
        <v>5</v>
      </c>
      <c r="E67" s="4">
        <v>3</v>
      </c>
      <c r="F67" s="5">
        <f>$F$4</f>
        <v>248.585</v>
      </c>
      <c r="G67" s="6">
        <f t="shared" si="2"/>
        <v>9.7693905</v>
      </c>
      <c r="H67" s="6">
        <f t="shared" si="4"/>
        <v>820.3305</v>
      </c>
      <c r="I67" s="6">
        <f t="shared" si="3"/>
        <v>830.0998905</v>
      </c>
    </row>
    <row r="68" spans="1:9" ht="15">
      <c r="A68" s="17" t="s">
        <v>47</v>
      </c>
      <c r="C68" s="1" t="s">
        <v>58</v>
      </c>
      <c r="E68" s="4">
        <v>1</v>
      </c>
      <c r="F68" s="5">
        <f>$F$5</f>
        <v>263.56</v>
      </c>
      <c r="G68" s="6">
        <f t="shared" si="2"/>
        <v>3.452636</v>
      </c>
      <c r="H68" s="6">
        <f t="shared" si="4"/>
        <v>289.91600000000005</v>
      </c>
      <c r="I68" s="6">
        <f t="shared" si="3"/>
        <v>293.36863600000004</v>
      </c>
    </row>
    <row r="69" spans="1:12" ht="15">
      <c r="A69" s="32"/>
      <c r="B69" s="7"/>
      <c r="C69" s="7"/>
      <c r="D69" s="11"/>
      <c r="E69" s="11"/>
      <c r="F69" s="12"/>
      <c r="G69" s="13"/>
      <c r="H69" s="13"/>
      <c r="I69" s="13">
        <f>SUM(I29:I68)</f>
        <v>19246.943247249998</v>
      </c>
      <c r="J69" s="7"/>
      <c r="K69" s="7"/>
      <c r="L69" s="13">
        <f>J69-I69</f>
        <v>-19246.943247249998</v>
      </c>
    </row>
    <row r="70" spans="1:9" ht="15">
      <c r="A70" s="17" t="s">
        <v>50</v>
      </c>
      <c r="C70" s="1" t="s">
        <v>29</v>
      </c>
      <c r="D70" s="4">
        <v>1</v>
      </c>
      <c r="E70" s="4">
        <v>1</v>
      </c>
      <c r="F70" s="5">
        <f>$F$4</f>
        <v>248.585</v>
      </c>
      <c r="G70" s="6">
        <f>E70*F70*$E$1</f>
        <v>3.2564635</v>
      </c>
      <c r="H70" s="6">
        <f>F70*E70*1.15</f>
        <v>285.87275</v>
      </c>
      <c r="I70" s="6">
        <f>H70+G70</f>
        <v>289.1292135</v>
      </c>
    </row>
    <row r="71" spans="1:9" ht="15">
      <c r="A71" s="17" t="s">
        <v>50</v>
      </c>
      <c r="C71" s="1" t="s">
        <v>41</v>
      </c>
      <c r="D71" s="4">
        <v>2</v>
      </c>
      <c r="E71" s="4">
        <v>1</v>
      </c>
      <c r="F71" s="5">
        <f>$F$3</f>
        <v>184.5</v>
      </c>
      <c r="G71" s="6">
        <f>E71*F71*$E$1</f>
        <v>2.41695</v>
      </c>
      <c r="H71" s="6">
        <f>F71*E71*1.15</f>
        <v>212.17499999999998</v>
      </c>
      <c r="I71" s="6">
        <f>H71+G71</f>
        <v>214.59195</v>
      </c>
    </row>
    <row r="72" spans="1:9" ht="15">
      <c r="A72" s="17" t="s">
        <v>50</v>
      </c>
      <c r="C72" s="1" t="s">
        <v>41</v>
      </c>
      <c r="D72" s="4">
        <v>4</v>
      </c>
      <c r="E72" s="4">
        <v>1</v>
      </c>
      <c r="F72" s="5">
        <f>$F$3</f>
        <v>184.5</v>
      </c>
      <c r="G72" s="6">
        <f>E72*F72*$E$1</f>
        <v>2.41695</v>
      </c>
      <c r="H72" s="6">
        <f>F72*E72*1.15</f>
        <v>212.17499999999998</v>
      </c>
      <c r="I72" s="6">
        <f>H72+G72</f>
        <v>214.59195</v>
      </c>
    </row>
    <row r="73" spans="1:9" ht="15">
      <c r="A73" s="17" t="s">
        <v>50</v>
      </c>
      <c r="C73" s="1" t="s">
        <v>42</v>
      </c>
      <c r="D73" s="4">
        <v>4</v>
      </c>
      <c r="E73" s="4">
        <v>1</v>
      </c>
      <c r="F73" s="5">
        <f>$F$4</f>
        <v>248.585</v>
      </c>
      <c r="G73" s="6">
        <f>E73*F73*$E$1</f>
        <v>3.2564635</v>
      </c>
      <c r="H73" s="6">
        <f>F73*E73*1.15</f>
        <v>285.87275</v>
      </c>
      <c r="I73" s="6">
        <f>H73+G73</f>
        <v>289.1292135</v>
      </c>
    </row>
    <row r="74" spans="1:12" ht="15">
      <c r="A74" s="32"/>
      <c r="B74" s="7"/>
      <c r="C74" s="7"/>
      <c r="D74" s="11"/>
      <c r="E74" s="11"/>
      <c r="F74" s="12"/>
      <c r="G74" s="13"/>
      <c r="H74" s="13"/>
      <c r="I74" s="13">
        <f>SUM(I70:I73)</f>
        <v>1007.442327</v>
      </c>
      <c r="J74" s="7"/>
      <c r="K74" s="7"/>
      <c r="L74" s="13">
        <f>J74-I74</f>
        <v>-1007.442327</v>
      </c>
    </row>
    <row r="75" spans="1:9" ht="15">
      <c r="A75" s="17" t="s">
        <v>39</v>
      </c>
      <c r="C75" s="28" t="s">
        <v>19</v>
      </c>
      <c r="D75" s="4">
        <v>4</v>
      </c>
      <c r="E75" s="4">
        <v>1</v>
      </c>
      <c r="F75" s="5">
        <f>$F$6</f>
        <v>167.72</v>
      </c>
      <c r="G75" s="6">
        <f>E75*F75*$E$1</f>
        <v>2.197132</v>
      </c>
      <c r="H75" s="6">
        <f>F75*E75*1.15</f>
        <v>192.878</v>
      </c>
      <c r="I75" s="6">
        <f>H75+G75</f>
        <v>195.075132</v>
      </c>
    </row>
    <row r="76" spans="1:12" ht="15">
      <c r="A76" s="32"/>
      <c r="B76" s="7"/>
      <c r="C76" s="7"/>
      <c r="D76" s="11"/>
      <c r="E76" s="11"/>
      <c r="F76" s="12"/>
      <c r="G76" s="13"/>
      <c r="H76" s="13"/>
      <c r="I76" s="13">
        <f>SUM(I75:I75)</f>
        <v>195.075132</v>
      </c>
      <c r="J76" s="7"/>
      <c r="K76" s="7"/>
      <c r="L76" s="13">
        <f>J76-I76</f>
        <v>-195.075132</v>
      </c>
    </row>
    <row r="77" spans="1:9" ht="15">
      <c r="A77" s="18" t="s">
        <v>52</v>
      </c>
      <c r="C77" s="1" t="s">
        <v>16</v>
      </c>
      <c r="D77" s="4">
        <v>2</v>
      </c>
      <c r="E77" s="4">
        <v>1</v>
      </c>
      <c r="F77" s="5">
        <f>$F$4</f>
        <v>248.585</v>
      </c>
      <c r="G77" s="6">
        <f>E77*F77*$E$1</f>
        <v>3.2564635</v>
      </c>
      <c r="H77" s="6">
        <f>F77*E77*1.15</f>
        <v>285.87275</v>
      </c>
      <c r="I77" s="6">
        <f>H77+G77</f>
        <v>289.1292135</v>
      </c>
    </row>
    <row r="78" spans="1:9" ht="15">
      <c r="A78" s="18" t="s">
        <v>52</v>
      </c>
      <c r="C78" s="1" t="s">
        <v>30</v>
      </c>
      <c r="D78" s="4">
        <v>1</v>
      </c>
      <c r="E78" s="4">
        <v>1</v>
      </c>
      <c r="F78" s="5">
        <f>$F$4</f>
        <v>248.585</v>
      </c>
      <c r="G78" s="6">
        <f>E78*F78*$E$1</f>
        <v>3.2564635</v>
      </c>
      <c r="H78" s="6">
        <f>F78*E78*1.15</f>
        <v>285.87275</v>
      </c>
      <c r="I78" s="6">
        <f>H78+G78</f>
        <v>289.1292135</v>
      </c>
    </row>
    <row r="79" spans="1:12" ht="15">
      <c r="A79" s="32"/>
      <c r="B79" s="7"/>
      <c r="C79" s="7"/>
      <c r="D79" s="11"/>
      <c r="E79" s="11"/>
      <c r="F79" s="12"/>
      <c r="G79" s="13"/>
      <c r="H79" s="13"/>
      <c r="I79" s="13">
        <f>SUM(I77:I78)</f>
        <v>578.258427</v>
      </c>
      <c r="J79" s="7"/>
      <c r="K79" s="7"/>
      <c r="L79" s="13">
        <f>J79-I79</f>
        <v>-578.258427</v>
      </c>
    </row>
    <row r="80" spans="1:9" ht="15">
      <c r="A80" s="18" t="s">
        <v>53</v>
      </c>
      <c r="C80" s="1" t="s">
        <v>16</v>
      </c>
      <c r="D80" s="4">
        <v>3</v>
      </c>
      <c r="E80" s="4">
        <v>1</v>
      </c>
      <c r="F80" s="5">
        <f>$F$4</f>
        <v>248.585</v>
      </c>
      <c r="G80" s="6">
        <f>E80*F80*$E$1</f>
        <v>3.2564635</v>
      </c>
      <c r="H80" s="6">
        <f>F80*E80*1.15</f>
        <v>285.87275</v>
      </c>
      <c r="I80" s="6">
        <f>H80+G80</f>
        <v>289.1292135</v>
      </c>
    </row>
    <row r="81" spans="1:9" ht="15">
      <c r="A81" s="17" t="s">
        <v>53</v>
      </c>
      <c r="C81" s="1" t="s">
        <v>54</v>
      </c>
      <c r="D81" s="4">
        <v>3</v>
      </c>
      <c r="E81" s="4">
        <v>1</v>
      </c>
      <c r="F81" s="5">
        <f>$F$4</f>
        <v>248.585</v>
      </c>
      <c r="G81" s="6">
        <f>E81*F81*$E$1</f>
        <v>3.2564635</v>
      </c>
      <c r="H81" s="6">
        <f>F81*E81*1.15</f>
        <v>285.87275</v>
      </c>
      <c r="I81" s="6">
        <f>H81+G81</f>
        <v>289.1292135</v>
      </c>
    </row>
    <row r="82" spans="1:12" ht="15">
      <c r="A82" s="32"/>
      <c r="B82" s="7"/>
      <c r="C82" s="7"/>
      <c r="D82" s="11"/>
      <c r="E82" s="11"/>
      <c r="F82" s="12"/>
      <c r="G82" s="13"/>
      <c r="H82" s="13"/>
      <c r="I82" s="13">
        <f>SUM(I80:I81)</f>
        <v>578.258427</v>
      </c>
      <c r="J82" s="7"/>
      <c r="K82" s="7"/>
      <c r="L82" s="13">
        <f>J82-I82</f>
        <v>-578.258427</v>
      </c>
    </row>
    <row r="83" spans="1:9" ht="15">
      <c r="A83" s="1" t="s">
        <v>48</v>
      </c>
      <c r="C83" s="28" t="s">
        <v>19</v>
      </c>
      <c r="D83" s="4">
        <v>3</v>
      </c>
      <c r="E83" s="4">
        <v>1</v>
      </c>
      <c r="F83" s="5">
        <f>$F$6</f>
        <v>167.72</v>
      </c>
      <c r="G83" s="6">
        <f>E83*F83*$E$1</f>
        <v>2.197132</v>
      </c>
      <c r="H83" s="6">
        <f>F83*E83*1.15</f>
        <v>192.878</v>
      </c>
      <c r="I83" s="6">
        <f>H83+G83</f>
        <v>195.075132</v>
      </c>
    </row>
    <row r="84" spans="1:9" ht="15">
      <c r="A84" s="17" t="s">
        <v>48</v>
      </c>
      <c r="C84" s="1" t="s">
        <v>54</v>
      </c>
      <c r="D84" s="4">
        <v>3</v>
      </c>
      <c r="E84" s="4">
        <v>1</v>
      </c>
      <c r="F84" s="5">
        <f>$F$4</f>
        <v>248.585</v>
      </c>
      <c r="G84" s="6">
        <f>E84*F84*$E$1</f>
        <v>3.2564635</v>
      </c>
      <c r="H84" s="6">
        <f>F84*E84*1.15</f>
        <v>285.87275</v>
      </c>
      <c r="I84" s="6">
        <f>H84+G84</f>
        <v>289.1292135</v>
      </c>
    </row>
    <row r="85" spans="1:9" ht="15">
      <c r="A85" s="17" t="s">
        <v>48</v>
      </c>
      <c r="C85" s="1" t="s">
        <v>42</v>
      </c>
      <c r="D85" s="4">
        <v>3</v>
      </c>
      <c r="E85" s="4">
        <v>1</v>
      </c>
      <c r="F85" s="5">
        <f>$F$3</f>
        <v>184.5</v>
      </c>
      <c r="G85" s="6">
        <f>E85*F85*$E$1</f>
        <v>2.41695</v>
      </c>
      <c r="H85" s="6">
        <f>F85*E85*1.15</f>
        <v>212.17499999999998</v>
      </c>
      <c r="I85" s="6">
        <f>H85+G85</f>
        <v>214.59195</v>
      </c>
    </row>
    <row r="86" spans="1:12" ht="15">
      <c r="A86" s="32"/>
      <c r="B86" s="7"/>
      <c r="C86" s="7"/>
      <c r="D86" s="11"/>
      <c r="E86" s="11"/>
      <c r="F86" s="12"/>
      <c r="G86" s="13"/>
      <c r="H86" s="13"/>
      <c r="I86" s="13">
        <f>SUM(I83:I85)</f>
        <v>698.7962955</v>
      </c>
      <c r="J86" s="7"/>
      <c r="K86" s="7"/>
      <c r="L86" s="13">
        <f>J86-I86</f>
        <v>-698.7962955</v>
      </c>
    </row>
    <row r="87" spans="1:9" ht="15">
      <c r="A87" s="1" t="s">
        <v>35</v>
      </c>
      <c r="C87" s="28" t="s">
        <v>19</v>
      </c>
      <c r="D87" s="4">
        <v>1</v>
      </c>
      <c r="E87" s="4">
        <v>1</v>
      </c>
      <c r="F87" s="5">
        <f>$F$6</f>
        <v>167.72</v>
      </c>
      <c r="G87" s="6">
        <f aca="true" t="shared" si="5" ref="G87:G97">E87*F87*$E$1</f>
        <v>2.197132</v>
      </c>
      <c r="H87" s="6">
        <f aca="true" t="shared" si="6" ref="H87:H97">F87*E87*1.15</f>
        <v>192.878</v>
      </c>
      <c r="I87" s="6">
        <f aca="true" t="shared" si="7" ref="I87:I97">H87+G87</f>
        <v>195.075132</v>
      </c>
    </row>
    <row r="88" spans="1:9" ht="15">
      <c r="A88" s="1" t="s">
        <v>35</v>
      </c>
      <c r="C88" s="28" t="s">
        <v>19</v>
      </c>
      <c r="D88" s="4">
        <v>2</v>
      </c>
      <c r="E88" s="4">
        <v>1</v>
      </c>
      <c r="F88" s="5">
        <f>$F$6</f>
        <v>167.72</v>
      </c>
      <c r="G88" s="6">
        <f t="shared" si="5"/>
        <v>2.197132</v>
      </c>
      <c r="H88" s="6">
        <f t="shared" si="6"/>
        <v>192.878</v>
      </c>
      <c r="I88" s="6">
        <f t="shared" si="7"/>
        <v>195.075132</v>
      </c>
    </row>
    <row r="89" spans="1:9" ht="15">
      <c r="A89" s="17" t="s">
        <v>35</v>
      </c>
      <c r="C89" s="1" t="s">
        <v>29</v>
      </c>
      <c r="D89" s="4">
        <v>2</v>
      </c>
      <c r="E89" s="4">
        <v>1</v>
      </c>
      <c r="F89" s="5">
        <f>$F$3</f>
        <v>184.5</v>
      </c>
      <c r="G89" s="6">
        <f t="shared" si="5"/>
        <v>2.41695</v>
      </c>
      <c r="H89" s="6">
        <f t="shared" si="6"/>
        <v>212.17499999999998</v>
      </c>
      <c r="I89" s="6">
        <f t="shared" si="7"/>
        <v>214.59195</v>
      </c>
    </row>
    <row r="90" spans="1:9" ht="15">
      <c r="A90" s="17" t="s">
        <v>35</v>
      </c>
      <c r="C90" s="1" t="s">
        <v>29</v>
      </c>
      <c r="D90" s="4">
        <v>3</v>
      </c>
      <c r="E90" s="4">
        <v>1</v>
      </c>
      <c r="F90" s="5">
        <f>$F$3</f>
        <v>184.5</v>
      </c>
      <c r="G90" s="6">
        <f t="shared" si="5"/>
        <v>2.41695</v>
      </c>
      <c r="H90" s="6">
        <f t="shared" si="6"/>
        <v>212.17499999999998</v>
      </c>
      <c r="I90" s="6">
        <f t="shared" si="7"/>
        <v>214.59195</v>
      </c>
    </row>
    <row r="91" spans="1:9" ht="15">
      <c r="A91" s="17" t="s">
        <v>35</v>
      </c>
      <c r="C91" s="1" t="s">
        <v>29</v>
      </c>
      <c r="D91" s="4">
        <v>4</v>
      </c>
      <c r="E91" s="4">
        <v>1</v>
      </c>
      <c r="F91" s="5">
        <f>$F$3</f>
        <v>184.5</v>
      </c>
      <c r="G91" s="6">
        <f t="shared" si="5"/>
        <v>2.41695</v>
      </c>
      <c r="H91" s="6">
        <f t="shared" si="6"/>
        <v>212.17499999999998</v>
      </c>
      <c r="I91" s="6">
        <f t="shared" si="7"/>
        <v>214.59195</v>
      </c>
    </row>
    <row r="92" spans="1:9" ht="15">
      <c r="A92" s="17" t="s">
        <v>35</v>
      </c>
      <c r="C92" s="1" t="s">
        <v>29</v>
      </c>
      <c r="D92" s="4">
        <v>1</v>
      </c>
      <c r="E92" s="4">
        <v>1</v>
      </c>
      <c r="F92" s="5">
        <f>$F$4</f>
        <v>248.585</v>
      </c>
      <c r="G92" s="6">
        <f t="shared" si="5"/>
        <v>3.2564635</v>
      </c>
      <c r="H92" s="6">
        <f t="shared" si="6"/>
        <v>285.87275</v>
      </c>
      <c r="I92" s="6">
        <f t="shared" si="7"/>
        <v>289.1292135</v>
      </c>
    </row>
    <row r="93" spans="1:9" ht="15">
      <c r="A93" s="17" t="s">
        <v>35</v>
      </c>
      <c r="C93" s="1" t="s">
        <v>41</v>
      </c>
      <c r="D93" s="4">
        <v>3</v>
      </c>
      <c r="E93" s="4">
        <v>1</v>
      </c>
      <c r="F93" s="5">
        <f>$F$3</f>
        <v>184.5</v>
      </c>
      <c r="G93" s="6">
        <f t="shared" si="5"/>
        <v>2.41695</v>
      </c>
      <c r="H93" s="6">
        <f t="shared" si="6"/>
        <v>212.17499999999998</v>
      </c>
      <c r="I93" s="6">
        <f t="shared" si="7"/>
        <v>214.59195</v>
      </c>
    </row>
    <row r="94" spans="1:9" ht="15">
      <c r="A94" s="17" t="s">
        <v>35</v>
      </c>
      <c r="C94" s="1" t="s">
        <v>20</v>
      </c>
      <c r="D94" s="4">
        <v>1</v>
      </c>
      <c r="E94" s="4">
        <v>1</v>
      </c>
      <c r="F94" s="5">
        <f>$F$3</f>
        <v>184.5</v>
      </c>
      <c r="G94" s="6">
        <f t="shared" si="5"/>
        <v>2.41695</v>
      </c>
      <c r="H94" s="6">
        <f t="shared" si="6"/>
        <v>212.17499999999998</v>
      </c>
      <c r="I94" s="6">
        <f t="shared" si="7"/>
        <v>214.59195</v>
      </c>
    </row>
    <row r="95" spans="1:9" ht="15">
      <c r="A95" s="17" t="s">
        <v>35</v>
      </c>
      <c r="C95" s="1" t="s">
        <v>20</v>
      </c>
      <c r="D95" s="4">
        <v>5</v>
      </c>
      <c r="E95" s="4">
        <v>1</v>
      </c>
      <c r="F95" s="5">
        <f>$F$3</f>
        <v>184.5</v>
      </c>
      <c r="G95" s="6">
        <f t="shared" si="5"/>
        <v>2.41695</v>
      </c>
      <c r="H95" s="6">
        <f t="shared" si="6"/>
        <v>212.17499999999998</v>
      </c>
      <c r="I95" s="6">
        <f t="shared" si="7"/>
        <v>214.59195</v>
      </c>
    </row>
    <row r="96" spans="1:9" ht="15">
      <c r="A96" s="17" t="s">
        <v>35</v>
      </c>
      <c r="C96" s="1" t="s">
        <v>16</v>
      </c>
      <c r="D96" s="4">
        <v>1</v>
      </c>
      <c r="E96" s="4">
        <v>1</v>
      </c>
      <c r="F96" s="5">
        <f>$F$3</f>
        <v>184.5</v>
      </c>
      <c r="G96" s="6">
        <f t="shared" si="5"/>
        <v>2.41695</v>
      </c>
      <c r="H96" s="6">
        <f t="shared" si="6"/>
        <v>212.17499999999998</v>
      </c>
      <c r="I96" s="6">
        <f t="shared" si="7"/>
        <v>214.59195</v>
      </c>
    </row>
    <row r="97" spans="1:9" ht="15">
      <c r="A97" s="17" t="s">
        <v>35</v>
      </c>
      <c r="C97" s="1" t="s">
        <v>16</v>
      </c>
      <c r="D97" s="4">
        <v>5</v>
      </c>
      <c r="E97" s="4">
        <v>1</v>
      </c>
      <c r="F97" s="5">
        <f>$F$3</f>
        <v>184.5</v>
      </c>
      <c r="G97" s="6">
        <f t="shared" si="5"/>
        <v>2.41695</v>
      </c>
      <c r="H97" s="6">
        <f t="shared" si="6"/>
        <v>212.17499999999998</v>
      </c>
      <c r="I97" s="6">
        <f t="shared" si="7"/>
        <v>214.59195</v>
      </c>
    </row>
    <row r="98" spans="1:12" ht="15">
      <c r="A98" s="32"/>
      <c r="B98" s="7"/>
      <c r="C98" s="7"/>
      <c r="D98" s="11"/>
      <c r="E98" s="11"/>
      <c r="F98" s="12"/>
      <c r="G98" s="13"/>
      <c r="H98" s="13"/>
      <c r="I98" s="13">
        <f>SUM(I87:I97)</f>
        <v>2396.0150774999997</v>
      </c>
      <c r="J98" s="7"/>
      <c r="K98" s="13"/>
      <c r="L98" s="13">
        <f>J98-I98</f>
        <v>-2396.0150774999997</v>
      </c>
    </row>
    <row r="99" spans="7:8" ht="15">
      <c r="G99" s="16"/>
      <c r="H99" s="16"/>
    </row>
  </sheetData>
  <sheetProtection/>
  <autoFilter ref="A15:L97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6.421875" style="4" customWidth="1"/>
    <col min="2" max="2" width="1.421875" style="4" customWidth="1"/>
    <col min="3" max="3" width="26.7109375" style="4" customWidth="1"/>
    <col min="4" max="4" width="3.140625" style="4" customWidth="1"/>
    <col min="5" max="5" width="5.00390625" style="4" customWidth="1"/>
    <col min="6" max="6" width="4.00390625" style="4" customWidth="1"/>
    <col min="7" max="7" width="6.00390625" style="16" customWidth="1"/>
    <col min="8" max="8" width="5.7109375" style="4" customWidth="1"/>
    <col min="9" max="9" width="5.28125" style="4" customWidth="1"/>
    <col min="10" max="10" width="19.00390625" style="4" customWidth="1"/>
    <col min="11" max="11" width="6.57421875" style="4" customWidth="1"/>
    <col min="12" max="12" width="11.00390625" style="1" customWidth="1"/>
    <col min="13" max="16384" width="9.140625" style="1" customWidth="1"/>
  </cols>
  <sheetData>
    <row r="1" spans="1:5" ht="15">
      <c r="A1" s="29"/>
      <c r="C1" s="4" t="s">
        <v>22</v>
      </c>
      <c r="E1" s="4">
        <v>0.091</v>
      </c>
    </row>
    <row r="2" spans="11:12" ht="15">
      <c r="K2" s="30"/>
      <c r="L2" s="15"/>
    </row>
    <row r="3" spans="1:11" ht="15">
      <c r="A3" s="11" t="s">
        <v>9</v>
      </c>
      <c r="B3" s="11" t="s">
        <v>23</v>
      </c>
      <c r="C3" s="11" t="s">
        <v>11</v>
      </c>
      <c r="D3" s="11" t="s">
        <v>13</v>
      </c>
      <c r="E3" s="11"/>
      <c r="F3" s="11" t="s">
        <v>24</v>
      </c>
      <c r="G3" s="25" t="s">
        <v>25</v>
      </c>
      <c r="H3" s="11" t="s">
        <v>26</v>
      </c>
      <c r="I3" s="11" t="s">
        <v>15</v>
      </c>
      <c r="J3" s="11" t="s">
        <v>18</v>
      </c>
      <c r="K3" s="11" t="s">
        <v>27</v>
      </c>
    </row>
    <row r="4" spans="1:8" ht="15">
      <c r="A4" s="18" t="s">
        <v>44</v>
      </c>
      <c r="C4" s="18" t="s">
        <v>63</v>
      </c>
      <c r="D4" s="19">
        <v>1</v>
      </c>
      <c r="E4" s="20">
        <v>240</v>
      </c>
      <c r="F4" s="16">
        <f>D4*E4*$E$1</f>
        <v>21.84</v>
      </c>
      <c r="G4" s="21">
        <f>D4*E4*1.15</f>
        <v>276</v>
      </c>
      <c r="H4" s="16">
        <f>G4+F4</f>
        <v>297.84</v>
      </c>
    </row>
    <row r="5" spans="1:11" ht="15">
      <c r="A5" s="22"/>
      <c r="B5" s="11"/>
      <c r="C5" s="22"/>
      <c r="D5" s="23"/>
      <c r="E5" s="24"/>
      <c r="F5" s="25"/>
      <c r="G5" s="26"/>
      <c r="H5" s="25">
        <f>SUM(H4)</f>
        <v>297.84</v>
      </c>
      <c r="I5" s="11"/>
      <c r="J5" s="11"/>
      <c r="K5" s="25">
        <f>I5-H5</f>
        <v>-297.84</v>
      </c>
    </row>
    <row r="6" spans="1:8" ht="15">
      <c r="A6" s="18" t="s">
        <v>61</v>
      </c>
      <c r="C6" s="18" t="s">
        <v>62</v>
      </c>
      <c r="D6" s="19">
        <v>1</v>
      </c>
      <c r="E6" s="20">
        <v>760</v>
      </c>
      <c r="F6" s="16">
        <f>D6*E6*$E$1</f>
        <v>69.16</v>
      </c>
      <c r="G6" s="21">
        <f>D6*E6*1.15</f>
        <v>873.9999999999999</v>
      </c>
      <c r="H6" s="16">
        <f>G6+F6</f>
        <v>943.1599999999999</v>
      </c>
    </row>
    <row r="7" spans="1:8" ht="15">
      <c r="A7" s="18" t="s">
        <v>61</v>
      </c>
      <c r="C7" s="18" t="s">
        <v>64</v>
      </c>
      <c r="D7" s="19"/>
      <c r="E7" s="20">
        <v>670</v>
      </c>
      <c r="F7" s="16">
        <f>D7*E7*$E$1</f>
        <v>0</v>
      </c>
      <c r="G7" s="21">
        <f>D7*E7*1.15</f>
        <v>0</v>
      </c>
      <c r="H7" s="16">
        <f>G7+F7</f>
        <v>0</v>
      </c>
    </row>
    <row r="8" spans="1:8" ht="15">
      <c r="A8" s="18" t="s">
        <v>61</v>
      </c>
      <c r="C8" s="18" t="s">
        <v>67</v>
      </c>
      <c r="D8" s="19">
        <v>1</v>
      </c>
      <c r="E8" s="20">
        <v>250</v>
      </c>
      <c r="F8" s="16">
        <f>D8*E8*$E$1</f>
        <v>22.75</v>
      </c>
      <c r="G8" s="21">
        <f>D8*E8*1.15</f>
        <v>287.5</v>
      </c>
      <c r="H8" s="16">
        <f>G8+F8</f>
        <v>310.25</v>
      </c>
    </row>
    <row r="9" spans="1:11" ht="15">
      <c r="A9" s="22"/>
      <c r="B9" s="11"/>
      <c r="C9" s="22"/>
      <c r="D9" s="23"/>
      <c r="E9" s="24"/>
      <c r="F9" s="25"/>
      <c r="G9" s="26"/>
      <c r="H9" s="25">
        <f>SUM(H6:H8)</f>
        <v>1253.4099999999999</v>
      </c>
      <c r="I9" s="11"/>
      <c r="J9" s="11"/>
      <c r="K9" s="25">
        <f>I9-H9</f>
        <v>-1253.4099999999999</v>
      </c>
    </row>
    <row r="10" spans="1:8" ht="15">
      <c r="A10" s="4" t="s">
        <v>48</v>
      </c>
      <c r="C10" s="18" t="s">
        <v>65</v>
      </c>
      <c r="D10" s="19"/>
      <c r="E10" s="20">
        <v>220</v>
      </c>
      <c r="F10" s="16">
        <f>D10*E10*$E$1</f>
        <v>0</v>
      </c>
      <c r="G10" s="21">
        <f>D10*E10*1.15</f>
        <v>0</v>
      </c>
      <c r="H10" s="16">
        <f>G10+F10</f>
        <v>0</v>
      </c>
    </row>
    <row r="11" spans="1:8" ht="15">
      <c r="A11" s="4" t="s">
        <v>48</v>
      </c>
      <c r="C11" s="18" t="s">
        <v>66</v>
      </c>
      <c r="D11" s="19"/>
      <c r="E11" s="20">
        <v>250</v>
      </c>
      <c r="F11" s="16">
        <f>D11*E11*$E$1</f>
        <v>0</v>
      </c>
      <c r="G11" s="21">
        <f>D11*E11*1.15</f>
        <v>0</v>
      </c>
      <c r="H11" s="16">
        <f>G11+F11</f>
        <v>0</v>
      </c>
    </row>
    <row r="12" spans="1:11" ht="15">
      <c r="A12" s="22"/>
      <c r="B12" s="11"/>
      <c r="C12" s="22"/>
      <c r="D12" s="23"/>
      <c r="E12" s="24"/>
      <c r="F12" s="25"/>
      <c r="G12" s="26"/>
      <c r="H12" s="25">
        <f>SUM(H10:H11)</f>
        <v>0</v>
      </c>
      <c r="I12" s="11"/>
      <c r="J12" s="11"/>
      <c r="K12" s="25">
        <f>I12-H12</f>
        <v>0</v>
      </c>
    </row>
    <row r="13" spans="1:8" ht="15">
      <c r="A13" s="4" t="s">
        <v>35</v>
      </c>
      <c r="C13" s="1" t="s">
        <v>68</v>
      </c>
      <c r="D13" s="19">
        <v>1</v>
      </c>
      <c r="E13" s="20">
        <v>195</v>
      </c>
      <c r="F13" s="16">
        <f aca="true" t="shared" si="0" ref="F13:F33">D13*E13*$E$1</f>
        <v>17.745</v>
      </c>
      <c r="G13" s="21">
        <f aca="true" t="shared" si="1" ref="G13:G33">D13*E13*1.15</f>
        <v>224.24999999999997</v>
      </c>
      <c r="H13" s="16">
        <f aca="true" t="shared" si="2" ref="H13:H33">G13+F13</f>
        <v>241.99499999999998</v>
      </c>
    </row>
    <row r="14" spans="1:8" ht="15">
      <c r="A14" s="4" t="s">
        <v>35</v>
      </c>
      <c r="C14" s="1" t="s">
        <v>69</v>
      </c>
      <c r="D14" s="19">
        <v>1</v>
      </c>
      <c r="E14" s="20">
        <v>195</v>
      </c>
      <c r="F14" s="16">
        <f t="shared" si="0"/>
        <v>17.745</v>
      </c>
      <c r="G14" s="21">
        <f t="shared" si="1"/>
        <v>224.24999999999997</v>
      </c>
      <c r="H14" s="16">
        <f t="shared" si="2"/>
        <v>241.99499999999998</v>
      </c>
    </row>
    <row r="15" spans="1:8" ht="15">
      <c r="A15" s="4" t="s">
        <v>35</v>
      </c>
      <c r="C15" s="1" t="s">
        <v>70</v>
      </c>
      <c r="D15" s="19">
        <v>2</v>
      </c>
      <c r="E15" s="20">
        <v>195</v>
      </c>
      <c r="F15" s="16">
        <f t="shared" si="0"/>
        <v>35.49</v>
      </c>
      <c r="G15" s="21">
        <f t="shared" si="1"/>
        <v>448.49999999999994</v>
      </c>
      <c r="H15" s="16">
        <f t="shared" si="2"/>
        <v>483.98999999999995</v>
      </c>
    </row>
    <row r="16" spans="1:8" ht="15">
      <c r="A16" s="4" t="s">
        <v>35</v>
      </c>
      <c r="C16" s="1" t="s">
        <v>71</v>
      </c>
      <c r="D16" s="19">
        <v>1</v>
      </c>
      <c r="E16" s="20">
        <v>195</v>
      </c>
      <c r="F16" s="16">
        <f t="shared" si="0"/>
        <v>17.745</v>
      </c>
      <c r="G16" s="21">
        <f t="shared" si="1"/>
        <v>224.24999999999997</v>
      </c>
      <c r="H16" s="16">
        <f t="shared" si="2"/>
        <v>241.99499999999998</v>
      </c>
    </row>
    <row r="17" spans="1:8" ht="15">
      <c r="A17" s="4" t="s">
        <v>35</v>
      </c>
      <c r="C17" s="1" t="s">
        <v>72</v>
      </c>
      <c r="D17" s="19">
        <v>1</v>
      </c>
      <c r="E17" s="20">
        <v>195</v>
      </c>
      <c r="F17" s="16">
        <f t="shared" si="0"/>
        <v>17.745</v>
      </c>
      <c r="G17" s="21">
        <f t="shared" si="1"/>
        <v>224.24999999999997</v>
      </c>
      <c r="H17" s="16">
        <f t="shared" si="2"/>
        <v>241.99499999999998</v>
      </c>
    </row>
    <row r="18" spans="1:8" ht="15">
      <c r="A18" s="4" t="s">
        <v>35</v>
      </c>
      <c r="C18" s="1" t="s">
        <v>43</v>
      </c>
      <c r="D18" s="19">
        <v>1</v>
      </c>
      <c r="E18" s="20">
        <v>195</v>
      </c>
      <c r="F18" s="16">
        <f t="shared" si="0"/>
        <v>17.745</v>
      </c>
      <c r="G18" s="21">
        <f t="shared" si="1"/>
        <v>224.24999999999997</v>
      </c>
      <c r="H18" s="16">
        <f t="shared" si="2"/>
        <v>241.99499999999998</v>
      </c>
    </row>
    <row r="19" spans="1:8" ht="15">
      <c r="A19" s="4" t="s">
        <v>35</v>
      </c>
      <c r="C19" s="1" t="s">
        <v>73</v>
      </c>
      <c r="D19" s="19">
        <v>1</v>
      </c>
      <c r="E19" s="20">
        <v>210</v>
      </c>
      <c r="F19" s="16">
        <f t="shared" si="0"/>
        <v>19.11</v>
      </c>
      <c r="G19" s="21">
        <f t="shared" si="1"/>
        <v>241.49999999999997</v>
      </c>
      <c r="H19" s="16">
        <f t="shared" si="2"/>
        <v>260.60999999999996</v>
      </c>
    </row>
    <row r="20" spans="1:8" ht="15">
      <c r="A20" s="4" t="s">
        <v>35</v>
      </c>
      <c r="C20" s="1" t="s">
        <v>74</v>
      </c>
      <c r="D20" s="19">
        <v>1</v>
      </c>
      <c r="E20" s="20">
        <v>210</v>
      </c>
      <c r="F20" s="16">
        <f t="shared" si="0"/>
        <v>19.11</v>
      </c>
      <c r="G20" s="21">
        <f t="shared" si="1"/>
        <v>241.49999999999997</v>
      </c>
      <c r="H20" s="16">
        <f t="shared" si="2"/>
        <v>260.60999999999996</v>
      </c>
    </row>
    <row r="21" spans="1:8" ht="15">
      <c r="A21" s="4" t="s">
        <v>35</v>
      </c>
      <c r="C21" s="1" t="s">
        <v>75</v>
      </c>
      <c r="D21" s="19">
        <v>1</v>
      </c>
      <c r="E21" s="20">
        <v>210</v>
      </c>
      <c r="F21" s="16">
        <f t="shared" si="0"/>
        <v>19.11</v>
      </c>
      <c r="G21" s="21">
        <f t="shared" si="1"/>
        <v>241.49999999999997</v>
      </c>
      <c r="H21" s="16">
        <f t="shared" si="2"/>
        <v>260.60999999999996</v>
      </c>
    </row>
    <row r="22" spans="1:8" ht="15">
      <c r="A22" s="4" t="s">
        <v>35</v>
      </c>
      <c r="C22" s="1" t="s">
        <v>76</v>
      </c>
      <c r="D22" s="19">
        <v>1</v>
      </c>
      <c r="E22" s="20">
        <v>210</v>
      </c>
      <c r="F22" s="16">
        <f t="shared" si="0"/>
        <v>19.11</v>
      </c>
      <c r="G22" s="21">
        <f t="shared" si="1"/>
        <v>241.49999999999997</v>
      </c>
      <c r="H22" s="16">
        <f t="shared" si="2"/>
        <v>260.60999999999996</v>
      </c>
    </row>
    <row r="23" spans="1:8" ht="15">
      <c r="A23" s="4" t="s">
        <v>35</v>
      </c>
      <c r="C23" s="1" t="s">
        <v>77</v>
      </c>
      <c r="D23" s="19">
        <v>1</v>
      </c>
      <c r="E23" s="20">
        <v>210</v>
      </c>
      <c r="F23" s="16">
        <f t="shared" si="0"/>
        <v>19.11</v>
      </c>
      <c r="G23" s="21">
        <f t="shared" si="1"/>
        <v>241.49999999999997</v>
      </c>
      <c r="H23" s="16">
        <f t="shared" si="2"/>
        <v>260.60999999999996</v>
      </c>
    </row>
    <row r="24" spans="1:8" ht="15">
      <c r="A24" s="4" t="s">
        <v>35</v>
      </c>
      <c r="C24" s="1" t="s">
        <v>78</v>
      </c>
      <c r="D24" s="19">
        <v>1</v>
      </c>
      <c r="E24" s="20">
        <v>210</v>
      </c>
      <c r="F24" s="16">
        <f t="shared" si="0"/>
        <v>19.11</v>
      </c>
      <c r="G24" s="21">
        <f t="shared" si="1"/>
        <v>241.49999999999997</v>
      </c>
      <c r="H24" s="16">
        <f t="shared" si="2"/>
        <v>260.60999999999996</v>
      </c>
    </row>
    <row r="25" spans="1:8" ht="15">
      <c r="A25" s="4" t="s">
        <v>35</v>
      </c>
      <c r="C25" s="1" t="s">
        <v>79</v>
      </c>
      <c r="D25" s="19">
        <v>1</v>
      </c>
      <c r="E25" s="20">
        <v>210</v>
      </c>
      <c r="F25" s="16">
        <f t="shared" si="0"/>
        <v>19.11</v>
      </c>
      <c r="G25" s="21">
        <f t="shared" si="1"/>
        <v>241.49999999999997</v>
      </c>
      <c r="H25" s="16">
        <f t="shared" si="2"/>
        <v>260.60999999999996</v>
      </c>
    </row>
    <row r="26" spans="1:8" ht="15">
      <c r="A26" s="4" t="s">
        <v>35</v>
      </c>
      <c r="C26" s="1" t="s">
        <v>36</v>
      </c>
      <c r="D26" s="19">
        <v>1</v>
      </c>
      <c r="E26" s="20">
        <v>210</v>
      </c>
      <c r="F26" s="16">
        <f t="shared" si="0"/>
        <v>19.11</v>
      </c>
      <c r="G26" s="21">
        <f t="shared" si="1"/>
        <v>241.49999999999997</v>
      </c>
      <c r="H26" s="16">
        <f t="shared" si="2"/>
        <v>260.60999999999996</v>
      </c>
    </row>
    <row r="27" spans="1:8" ht="15">
      <c r="A27" s="4" t="s">
        <v>35</v>
      </c>
      <c r="C27" s="1" t="s">
        <v>80</v>
      </c>
      <c r="D27" s="19">
        <v>1</v>
      </c>
      <c r="E27" s="20">
        <v>210</v>
      </c>
      <c r="F27" s="16">
        <f t="shared" si="0"/>
        <v>19.11</v>
      </c>
      <c r="G27" s="21">
        <f t="shared" si="1"/>
        <v>241.49999999999997</v>
      </c>
      <c r="H27" s="16">
        <f t="shared" si="2"/>
        <v>260.60999999999996</v>
      </c>
    </row>
    <row r="28" spans="1:8" ht="15">
      <c r="A28" s="4" t="s">
        <v>35</v>
      </c>
      <c r="C28" s="1" t="s">
        <v>81</v>
      </c>
      <c r="D28" s="19">
        <v>1</v>
      </c>
      <c r="E28" s="20">
        <v>210</v>
      </c>
      <c r="F28" s="16">
        <f t="shared" si="0"/>
        <v>19.11</v>
      </c>
      <c r="G28" s="21">
        <f t="shared" si="1"/>
        <v>241.49999999999997</v>
      </c>
      <c r="H28" s="16">
        <f t="shared" si="2"/>
        <v>260.60999999999996</v>
      </c>
    </row>
    <row r="29" spans="1:8" ht="15">
      <c r="A29" s="4" t="s">
        <v>35</v>
      </c>
      <c r="C29" s="1" t="s">
        <v>82</v>
      </c>
      <c r="D29" s="19">
        <v>1</v>
      </c>
      <c r="E29" s="20">
        <v>210</v>
      </c>
      <c r="F29" s="16">
        <f t="shared" si="0"/>
        <v>19.11</v>
      </c>
      <c r="G29" s="21">
        <f t="shared" si="1"/>
        <v>241.49999999999997</v>
      </c>
      <c r="H29" s="16">
        <f t="shared" si="2"/>
        <v>260.60999999999996</v>
      </c>
    </row>
    <row r="30" spans="1:8" ht="15">
      <c r="A30" s="4" t="s">
        <v>35</v>
      </c>
      <c r="C30" s="1" t="s">
        <v>83</v>
      </c>
      <c r="D30" s="19">
        <v>1</v>
      </c>
      <c r="E30" s="20">
        <v>210</v>
      </c>
      <c r="F30" s="16">
        <f t="shared" si="0"/>
        <v>19.11</v>
      </c>
      <c r="G30" s="21">
        <f t="shared" si="1"/>
        <v>241.49999999999997</v>
      </c>
      <c r="H30" s="16">
        <f t="shared" si="2"/>
        <v>260.60999999999996</v>
      </c>
    </row>
    <row r="31" spans="1:8" ht="15">
      <c r="A31" s="4" t="s">
        <v>35</v>
      </c>
      <c r="C31" s="1" t="s">
        <v>84</v>
      </c>
      <c r="D31" s="19">
        <v>1</v>
      </c>
      <c r="E31" s="20">
        <v>240</v>
      </c>
      <c r="F31" s="16">
        <f t="shared" si="0"/>
        <v>21.84</v>
      </c>
      <c r="G31" s="21">
        <f t="shared" si="1"/>
        <v>276</v>
      </c>
      <c r="H31" s="16">
        <f t="shared" si="2"/>
        <v>297.84</v>
      </c>
    </row>
    <row r="32" spans="1:8" ht="15">
      <c r="A32" s="4" t="s">
        <v>35</v>
      </c>
      <c r="C32" s="1" t="s">
        <v>85</v>
      </c>
      <c r="D32" s="19">
        <v>1</v>
      </c>
      <c r="E32" s="20">
        <v>240</v>
      </c>
      <c r="F32" s="16">
        <f t="shared" si="0"/>
        <v>21.84</v>
      </c>
      <c r="G32" s="21">
        <f t="shared" si="1"/>
        <v>276</v>
      </c>
      <c r="H32" s="16">
        <f t="shared" si="2"/>
        <v>297.84</v>
      </c>
    </row>
    <row r="33" spans="1:8" ht="15">
      <c r="A33" s="4" t="s">
        <v>35</v>
      </c>
      <c r="C33" s="31" t="s">
        <v>86</v>
      </c>
      <c r="D33" s="19">
        <v>1</v>
      </c>
      <c r="E33" s="20">
        <v>240</v>
      </c>
      <c r="F33" s="16">
        <f t="shared" si="0"/>
        <v>21.84</v>
      </c>
      <c r="G33" s="21">
        <f t="shared" si="1"/>
        <v>276</v>
      </c>
      <c r="H33" s="16">
        <f t="shared" si="2"/>
        <v>297.84</v>
      </c>
    </row>
    <row r="34" spans="1:11" ht="15">
      <c r="A34" s="22"/>
      <c r="B34" s="11"/>
      <c r="C34" s="22"/>
      <c r="D34" s="23"/>
      <c r="E34" s="24"/>
      <c r="F34" s="25"/>
      <c r="G34" s="26"/>
      <c r="H34" s="25">
        <f>SUM(H13:H33)</f>
        <v>5714.805</v>
      </c>
      <c r="I34" s="11"/>
      <c r="J34" s="25"/>
      <c r="K34" s="25">
        <f>I34-H34</f>
        <v>-5714.805</v>
      </c>
    </row>
    <row r="35" ht="15">
      <c r="F35" s="16"/>
    </row>
  </sheetData>
  <sheetProtection/>
  <autoFilter ref="A3:K4"/>
  <printOptions/>
  <pageMargins left="0.22" right="0.23" top="0.39" bottom="0.4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2012-03-10T08:34:48Z</cp:lastPrinted>
  <dcterms:created xsi:type="dcterms:W3CDTF">2010-07-14T04:16:13Z</dcterms:created>
  <dcterms:modified xsi:type="dcterms:W3CDTF">2012-03-28T06:30:59Z</dcterms:modified>
  <cp:category/>
  <cp:version/>
  <cp:contentType/>
  <cp:contentStatus/>
</cp:coreProperties>
</file>