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Энвиросакс" sheetId="1" r:id="rId1"/>
    <sheet name="другие сумки" sheetId="2" r:id="rId2"/>
  </sheets>
  <definedNames>
    <definedName name="_xlnm._FilterDatabase" localSheetId="1" hidden="1">'другие сумки'!$A$19:$K$20</definedName>
    <definedName name="_xlnm._FilterDatabase" localSheetId="0" hidden="1">'Энвиросакс'!$A$12:$J$131</definedName>
  </definedNames>
  <calcPr fullCalcOnLoad="1"/>
</workbook>
</file>

<file path=xl/sharedStrings.xml><?xml version="1.0" encoding="utf-8"?>
<sst xmlns="http://schemas.openxmlformats.org/spreadsheetml/2006/main" count="320" uniqueCount="106">
  <si>
    <t>Курс $+1р</t>
  </si>
  <si>
    <t>внутренний курс поставщика</t>
  </si>
  <si>
    <t>сумка в рядах</t>
  </si>
  <si>
    <t>сумка без рядов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</si>
  <si>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</si>
  <si>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</si>
  <si>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</si>
  <si>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</si>
  <si>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</si>
  <si>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</si>
  <si>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</si>
  <si>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</si>
  <si>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</si>
  <si>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</si>
  <si>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</si>
  <si>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</si>
  <si>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сумма с орг</t>
  </si>
  <si>
    <t>оплата</t>
  </si>
  <si>
    <t>оригами</t>
  </si>
  <si>
    <t>номанд</t>
  </si>
  <si>
    <t>микадо</t>
  </si>
  <si>
    <t>Пристрой</t>
  </si>
  <si>
    <t>минисумка</t>
  </si>
  <si>
    <t>сафари</t>
  </si>
  <si>
    <t>*MARI*</t>
  </si>
  <si>
    <t>черное и белое</t>
  </si>
  <si>
    <t>сумма без орг</t>
  </si>
  <si>
    <t>сальдо</t>
  </si>
  <si>
    <t>леденец</t>
  </si>
  <si>
    <t>сумка путешественника</t>
  </si>
  <si>
    <t>философ</t>
  </si>
  <si>
    <t>IrisKka</t>
  </si>
  <si>
    <t>VEV</t>
  </si>
  <si>
    <t>Натика</t>
  </si>
  <si>
    <t>Qazik</t>
  </si>
  <si>
    <t>М_а_р_и</t>
  </si>
  <si>
    <t>Ninelli</t>
  </si>
  <si>
    <t>juchok</t>
  </si>
  <si>
    <t>Ниагара</t>
  </si>
  <si>
    <t>вишневая</t>
  </si>
  <si>
    <t>Мелкие_2008</t>
  </si>
  <si>
    <t>цветок</t>
  </si>
  <si>
    <t>Mashimaro</t>
  </si>
  <si>
    <t>Katerina025</t>
  </si>
  <si>
    <t>julia+</t>
  </si>
  <si>
    <t>ботаника</t>
  </si>
  <si>
    <t>бумажные куклы В10</t>
  </si>
  <si>
    <t>карусель В11</t>
  </si>
  <si>
    <t>ракета В13</t>
  </si>
  <si>
    <t>темно-серая В05</t>
  </si>
  <si>
    <t>АКсиния</t>
  </si>
  <si>
    <t>оазис</t>
  </si>
  <si>
    <t>оксфорд</t>
  </si>
  <si>
    <t>богема</t>
  </si>
  <si>
    <t>АЛИНА скорпион</t>
  </si>
  <si>
    <t>флора</t>
  </si>
  <si>
    <t>калейдоскоп В14</t>
  </si>
  <si>
    <t>Fox and Fox</t>
  </si>
  <si>
    <t>Ametist</t>
  </si>
  <si>
    <t>Ирина 33</t>
  </si>
  <si>
    <t>робот</t>
  </si>
  <si>
    <t>liubba</t>
  </si>
  <si>
    <t>NS</t>
  </si>
  <si>
    <t>к.н.</t>
  </si>
  <si>
    <t>ksandras</t>
  </si>
  <si>
    <t>транспортные</t>
  </si>
  <si>
    <t>СhiсоВаg Vita</t>
  </si>
  <si>
    <t>СhiсоВаg классик</t>
  </si>
  <si>
    <t>СhiсоВаg слинг</t>
  </si>
  <si>
    <t>СhiсоВаg рюкзак</t>
  </si>
  <si>
    <t>ВАGGU Baby</t>
  </si>
  <si>
    <t>ВАGGU</t>
  </si>
  <si>
    <t>ВIG ВАGGU</t>
  </si>
  <si>
    <t>набор 3 стандартные сумки</t>
  </si>
  <si>
    <t>набор 5 стандартных сумок</t>
  </si>
  <si>
    <r>
      <t>Flip and Tumble 24-7</t>
    </r>
    <r>
      <rPr>
        <sz val="9"/>
        <color indexed="8"/>
        <rFont val="Verdana"/>
        <family val="2"/>
      </rPr>
      <t xml:space="preserve"> </t>
    </r>
  </si>
  <si>
    <t>Flip and Tumble мини</t>
  </si>
  <si>
    <t>RuMe ALL</t>
  </si>
  <si>
    <t>RuMe стандартная</t>
  </si>
  <si>
    <t>сетка</t>
  </si>
  <si>
    <t>сетка с кож ручками</t>
  </si>
  <si>
    <t>сетка на плечо</t>
  </si>
  <si>
    <t>цвет</t>
  </si>
  <si>
    <t>транспорт</t>
  </si>
  <si>
    <t>c орг и тр</t>
  </si>
  <si>
    <t>голубые цветы</t>
  </si>
  <si>
    <t>летняя улица</t>
  </si>
  <si>
    <t>Daypack15 зелен</t>
  </si>
  <si>
    <t>черная</t>
  </si>
  <si>
    <t>красная</t>
  </si>
  <si>
    <t>фуксия</t>
  </si>
  <si>
    <t>синяя</t>
  </si>
  <si>
    <t>желтая</t>
  </si>
  <si>
    <t>фиолетовая</t>
  </si>
  <si>
    <t>лайм</t>
  </si>
  <si>
    <t>папайя</t>
  </si>
  <si>
    <t>морковный</t>
  </si>
  <si>
    <t>ярко-медовый электрик</t>
  </si>
  <si>
    <t>капер</t>
  </si>
  <si>
    <t>небесно-голубой</t>
  </si>
  <si>
    <t>прусский синий</t>
  </si>
  <si>
    <t>пурпурный</t>
  </si>
  <si>
    <t>шоколадный</t>
  </si>
  <si>
    <t>хаки</t>
  </si>
  <si>
    <t>син с син полосками</t>
  </si>
  <si>
    <t>ярко-розовый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</si>
</sst>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2" fontId="42" fillId="0" borderId="0" xfId="0" applyNumberFormat="1" applyFont="1" applyFill="1" applyAlignment="1">
      <alignment/>
    </xf>
    <xf numFmtId="2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42" fillId="33" borderId="0" xfId="0" applyFont="1" applyFill="1" applyAlignment="1">
      <alignment/>
    </xf>
    <xf numFmtId="0" fontId="44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">
      <pane ySplit="12" topLeftCell="A115" activePane="bottomLeft" state="frozen"/>
      <selection pane="topLeft" activeCell="A1" sqref="A1"/>
      <selection pane="bottomLeft" activeCell="C131" sqref="C131"/>
    </sheetView>
  </sheetViews>
  <sheetFormatPr defaultColWidth="9.140625" defaultRowHeight="15"/>
  <cols>
    <col min="1" max="1" width="10.8515625" style="0" customWidth="1"/>
    <col min="2" max="2" width="4.7109375" style="0" customWidth="1"/>
    <col min="3" max="3" width="19.140625" style="0" customWidth="1"/>
    <col min="4" max="4" width="6.57421875" style="13" customWidth="1"/>
    <col min="5" max="5" width="6.00390625" style="13" customWidth="1"/>
    <col min="6" max="8" width="8.57421875" style="0" customWidth="1"/>
    <col min="9" max="9" width="6.140625" style="0" customWidth="1"/>
    <col min="10" max="10" width="7.00390625" style="12" customWidth="1"/>
    <col min="11" max="11" width="15.28125" style="0" bestFit="1" customWidth="1"/>
    <col min="12" max="12" width="10.00390625" style="0" bestFit="1" customWidth="1"/>
  </cols>
  <sheetData>
    <row r="1" spans="1:10" ht="15">
      <c r="A1" s="1"/>
      <c r="B1" s="1"/>
      <c r="C1" s="1"/>
      <c r="D1" s="2"/>
      <c r="E1" s="2" t="s">
        <v>0</v>
      </c>
      <c r="F1" s="3" t="s">
        <v>1</v>
      </c>
      <c r="G1" s="3"/>
      <c r="H1" s="4"/>
      <c r="I1" s="1"/>
      <c r="J1" s="5"/>
    </row>
    <row r="2" spans="2:10" s="6" customFormat="1" ht="12">
      <c r="B2" s="6" t="s">
        <v>2</v>
      </c>
      <c r="D2" s="7">
        <v>7.3</v>
      </c>
      <c r="E2" s="8">
        <v>30.16</v>
      </c>
      <c r="F2" s="9">
        <v>220.18</v>
      </c>
      <c r="G2" s="9"/>
      <c r="H2" s="8">
        <f>F2*1.15</f>
        <v>253.207</v>
      </c>
      <c r="J2" s="10"/>
    </row>
    <row r="3" spans="2:10" s="6" customFormat="1" ht="12">
      <c r="B3" s="6" t="s">
        <v>3</v>
      </c>
      <c r="D3" s="7">
        <v>8.3</v>
      </c>
      <c r="E3" s="8">
        <v>30.16</v>
      </c>
      <c r="F3" s="9">
        <v>250.34</v>
      </c>
      <c r="G3" s="9"/>
      <c r="H3" s="8">
        <f>F3*1.15</f>
        <v>287.89099999999996</v>
      </c>
      <c r="J3" s="10"/>
    </row>
    <row r="4" spans="2:10" s="6" customFormat="1" ht="12">
      <c r="B4" s="6" t="s">
        <v>29</v>
      </c>
      <c r="D4" s="7">
        <f>27.95/3</f>
        <v>9.316666666666666</v>
      </c>
      <c r="E4" s="8">
        <v>30.16</v>
      </c>
      <c r="F4" s="9">
        <f aca="true" t="shared" si="0" ref="F4:F10">D4*E4</f>
        <v>280.99066666666664</v>
      </c>
      <c r="G4" s="9"/>
      <c r="H4" s="8">
        <f>F4*1.3</f>
        <v>365.2878666666667</v>
      </c>
      <c r="J4" s="10"/>
    </row>
    <row r="5" spans="2:10" s="6" customFormat="1" ht="12" hidden="1">
      <c r="B5" s="6" t="s">
        <v>4</v>
      </c>
      <c r="D5" s="7">
        <v>24.95</v>
      </c>
      <c r="E5" s="8">
        <v>30.16</v>
      </c>
      <c r="F5" s="9">
        <f t="shared" si="0"/>
        <v>752.492</v>
      </c>
      <c r="G5" s="9"/>
      <c r="H5" s="8">
        <f>F5*1.1</f>
        <v>827.7412</v>
      </c>
      <c r="J5" s="10"/>
    </row>
    <row r="6" spans="2:10" s="6" customFormat="1" ht="12" hidden="1">
      <c r="B6" s="6" t="s">
        <v>5</v>
      </c>
      <c r="D6" s="7">
        <v>10.95</v>
      </c>
      <c r="E6" s="8">
        <v>30.16</v>
      </c>
      <c r="F6" s="9">
        <f t="shared" si="0"/>
        <v>330.25199999999995</v>
      </c>
      <c r="G6" s="9"/>
      <c r="H6" s="8">
        <f>F6*1.15</f>
        <v>379.7897999999999</v>
      </c>
      <c r="J6" s="10"/>
    </row>
    <row r="7" spans="2:10" s="6" customFormat="1" ht="12" hidden="1">
      <c r="B7" s="6" t="s">
        <v>6</v>
      </c>
      <c r="D7" s="7">
        <v>13.95</v>
      </c>
      <c r="E7" s="8">
        <v>30.16</v>
      </c>
      <c r="F7" s="9">
        <f t="shared" si="0"/>
        <v>420.73199999999997</v>
      </c>
      <c r="G7" s="9"/>
      <c r="H7" s="8">
        <f>F7*1.15</f>
        <v>483.8417999999999</v>
      </c>
      <c r="J7" s="10"/>
    </row>
    <row r="8" spans="2:10" s="6" customFormat="1" ht="12" hidden="1">
      <c r="B8" s="6" t="s">
        <v>7</v>
      </c>
      <c r="D8" s="7">
        <v>5.5</v>
      </c>
      <c r="E8" s="8">
        <v>30.16</v>
      </c>
      <c r="F8" s="9">
        <f t="shared" si="0"/>
        <v>165.88</v>
      </c>
      <c r="G8" s="9"/>
      <c r="H8" s="8">
        <f>F8*1.15</f>
        <v>190.76199999999997</v>
      </c>
      <c r="J8" s="10"/>
    </row>
    <row r="9" spans="2:10" s="6" customFormat="1" ht="12">
      <c r="B9" s="6" t="s">
        <v>8</v>
      </c>
      <c r="D9" s="7">
        <v>6</v>
      </c>
      <c r="E9" s="8">
        <v>30.16</v>
      </c>
      <c r="F9" s="9">
        <v>165.89</v>
      </c>
      <c r="G9" s="9"/>
      <c r="H9" s="8">
        <f>F9*1.15</f>
        <v>190.77349999999996</v>
      </c>
      <c r="J9" s="10"/>
    </row>
    <row r="10" spans="2:10" s="6" customFormat="1" ht="12" hidden="1">
      <c r="B10" s="6" t="s">
        <v>9</v>
      </c>
      <c r="D10" s="7">
        <v>1.95</v>
      </c>
      <c r="E10" s="8">
        <v>30.289</v>
      </c>
      <c r="F10" s="9">
        <f t="shared" si="0"/>
        <v>59.06355</v>
      </c>
      <c r="G10" s="9"/>
      <c r="H10" s="8">
        <f>F10*1.15</f>
        <v>67.92308249999999</v>
      </c>
      <c r="J10" s="10"/>
    </row>
    <row r="11" spans="4:10" s="6" customFormat="1" ht="12">
      <c r="D11" s="7"/>
      <c r="E11" s="8"/>
      <c r="F11" s="9"/>
      <c r="G11" s="9"/>
      <c r="H11" s="8"/>
      <c r="J11" s="10"/>
    </row>
    <row r="12" spans="1:10" ht="15">
      <c r="A12" s="1" t="s">
        <v>10</v>
      </c>
      <c r="B12" s="1" t="s">
        <v>11</v>
      </c>
      <c r="C12" s="1" t="s">
        <v>12</v>
      </c>
      <c r="D12" s="2" t="s">
        <v>13</v>
      </c>
      <c r="E12" s="2" t="s">
        <v>14</v>
      </c>
      <c r="F12" s="3" t="s">
        <v>15</v>
      </c>
      <c r="G12" s="15" t="s">
        <v>26</v>
      </c>
      <c r="H12" s="4" t="s">
        <v>16</v>
      </c>
      <c r="I12" s="1" t="s">
        <v>17</v>
      </c>
      <c r="J12" s="12" t="s">
        <v>27</v>
      </c>
    </row>
    <row r="13" spans="1:8" ht="15">
      <c r="A13" t="s">
        <v>24</v>
      </c>
      <c r="C13" t="s">
        <v>19</v>
      </c>
      <c r="D13" s="13">
        <v>4</v>
      </c>
      <c r="E13" s="13">
        <v>1</v>
      </c>
      <c r="F13" s="3">
        <f>$F$2</f>
        <v>220.18</v>
      </c>
      <c r="G13" s="12">
        <f aca="true" t="shared" si="1" ref="G13:G19">E13*F13</f>
        <v>220.18</v>
      </c>
      <c r="H13" s="12">
        <f aca="true" t="shared" si="2" ref="H13:H19">E13*F13*1.15</f>
        <v>253.207</v>
      </c>
    </row>
    <row r="14" spans="1:8" ht="15">
      <c r="A14" t="s">
        <v>24</v>
      </c>
      <c r="C14" t="s">
        <v>28</v>
      </c>
      <c r="D14" s="13">
        <v>3</v>
      </c>
      <c r="E14" s="13">
        <v>1</v>
      </c>
      <c r="F14" s="3">
        <f>$F$2</f>
        <v>220.18</v>
      </c>
      <c r="G14" s="12">
        <f t="shared" si="1"/>
        <v>220.18</v>
      </c>
      <c r="H14" s="12">
        <f t="shared" si="2"/>
        <v>253.207</v>
      </c>
    </row>
    <row r="15" spans="1:8" ht="15">
      <c r="A15" t="s">
        <v>24</v>
      </c>
      <c r="C15" t="s">
        <v>28</v>
      </c>
      <c r="D15" s="13">
        <v>5</v>
      </c>
      <c r="E15" s="13">
        <v>1</v>
      </c>
      <c r="F15" s="3">
        <f>$F$2</f>
        <v>220.18</v>
      </c>
      <c r="G15" s="12">
        <f t="shared" si="1"/>
        <v>220.18</v>
      </c>
      <c r="H15" s="12">
        <f t="shared" si="2"/>
        <v>253.207</v>
      </c>
    </row>
    <row r="16" spans="1:8" ht="15">
      <c r="A16" t="s">
        <v>24</v>
      </c>
      <c r="C16" t="s">
        <v>25</v>
      </c>
      <c r="D16" s="13">
        <v>4</v>
      </c>
      <c r="E16" s="13">
        <v>1</v>
      </c>
      <c r="F16" s="3">
        <f>$F$3</f>
        <v>250.34</v>
      </c>
      <c r="G16" s="12">
        <f t="shared" si="1"/>
        <v>250.34</v>
      </c>
      <c r="H16" s="12">
        <f t="shared" si="2"/>
        <v>287.89099999999996</v>
      </c>
    </row>
    <row r="17" spans="1:8" ht="15">
      <c r="A17" t="s">
        <v>24</v>
      </c>
      <c r="C17" t="s">
        <v>53</v>
      </c>
      <c r="D17" s="13">
        <v>1</v>
      </c>
      <c r="E17" s="13">
        <v>1</v>
      </c>
      <c r="F17" s="3">
        <f>$F$2</f>
        <v>220.18</v>
      </c>
      <c r="G17" s="12">
        <f t="shared" si="1"/>
        <v>220.18</v>
      </c>
      <c r="H17" s="12">
        <f t="shared" si="2"/>
        <v>253.207</v>
      </c>
    </row>
    <row r="18" spans="1:8" ht="15">
      <c r="A18" t="s">
        <v>24</v>
      </c>
      <c r="C18" t="s">
        <v>53</v>
      </c>
      <c r="D18" s="13">
        <v>2</v>
      </c>
      <c r="E18" s="13">
        <v>1</v>
      </c>
      <c r="F18" s="3">
        <f>$F$2</f>
        <v>220.18</v>
      </c>
      <c r="G18" s="12">
        <f t="shared" si="1"/>
        <v>220.18</v>
      </c>
      <c r="H18" s="12">
        <f t="shared" si="2"/>
        <v>253.207</v>
      </c>
    </row>
    <row r="19" spans="1:8" ht="15">
      <c r="A19" t="s">
        <v>24</v>
      </c>
      <c r="C19" t="s">
        <v>53</v>
      </c>
      <c r="D19" s="13">
        <v>3</v>
      </c>
      <c r="E19" s="13">
        <v>1</v>
      </c>
      <c r="F19" s="3">
        <f>$F$2</f>
        <v>220.18</v>
      </c>
      <c r="G19" s="12">
        <f t="shared" si="1"/>
        <v>220.18</v>
      </c>
      <c r="H19" s="12">
        <f t="shared" si="2"/>
        <v>253.207</v>
      </c>
    </row>
    <row r="20" spans="1:10" ht="15">
      <c r="A20" s="11"/>
      <c r="B20" s="11"/>
      <c r="C20" s="11"/>
      <c r="D20" s="16"/>
      <c r="E20" s="16"/>
      <c r="F20" s="17"/>
      <c r="G20" s="14"/>
      <c r="H20" s="14">
        <f>SUM(H13:H19)</f>
        <v>1807.1329999999998</v>
      </c>
      <c r="I20" s="18">
        <f>710+50+1050</f>
        <v>1810</v>
      </c>
      <c r="J20" s="14">
        <f>I20-H20</f>
        <v>2.867000000000189</v>
      </c>
    </row>
    <row r="21" spans="1:8" ht="15">
      <c r="A21" t="s">
        <v>31</v>
      </c>
      <c r="C21" t="s">
        <v>28</v>
      </c>
      <c r="D21" s="13">
        <v>2</v>
      </c>
      <c r="E21" s="13">
        <v>1</v>
      </c>
      <c r="F21" s="3">
        <f>$F$2</f>
        <v>220.18</v>
      </c>
      <c r="G21" s="12">
        <f>E21*F21</f>
        <v>220.18</v>
      </c>
      <c r="H21" s="12">
        <f>E21*F21*1.15</f>
        <v>253.207</v>
      </c>
    </row>
    <row r="22" spans="1:8" ht="15">
      <c r="A22" t="s">
        <v>31</v>
      </c>
      <c r="C22" t="s">
        <v>28</v>
      </c>
      <c r="D22" s="13">
        <v>1</v>
      </c>
      <c r="F22" s="3">
        <f>$F$2</f>
        <v>220.18</v>
      </c>
      <c r="G22" s="12">
        <f>E22*F22</f>
        <v>0</v>
      </c>
      <c r="H22" s="12">
        <f>E22*F22*1.15</f>
        <v>0</v>
      </c>
    </row>
    <row r="23" spans="1:8" ht="15">
      <c r="A23" t="s">
        <v>31</v>
      </c>
      <c r="C23" t="s">
        <v>20</v>
      </c>
      <c r="D23" s="13">
        <v>5</v>
      </c>
      <c r="E23" s="13">
        <v>1</v>
      </c>
      <c r="F23" s="3">
        <f>$F$2</f>
        <v>220.18</v>
      </c>
      <c r="G23" s="12">
        <f>E23*F23</f>
        <v>220.18</v>
      </c>
      <c r="H23" s="12">
        <f>E23*F23*1.15</f>
        <v>253.207</v>
      </c>
    </row>
    <row r="24" spans="1:10" ht="15">
      <c r="A24" s="11"/>
      <c r="B24" s="11"/>
      <c r="C24" s="11"/>
      <c r="D24" s="16"/>
      <c r="E24" s="16"/>
      <c r="F24" s="17"/>
      <c r="G24" s="14"/>
      <c r="H24" s="14">
        <f>SUM(H21:H23)</f>
        <v>506.414</v>
      </c>
      <c r="I24" s="18">
        <v>760</v>
      </c>
      <c r="J24" s="14">
        <f>I24-H24</f>
        <v>253.586</v>
      </c>
    </row>
    <row r="25" spans="1:8" ht="15">
      <c r="A25" t="s">
        <v>37</v>
      </c>
      <c r="C25" t="s">
        <v>41</v>
      </c>
      <c r="D25" s="13">
        <v>4</v>
      </c>
      <c r="E25" s="13">
        <v>1</v>
      </c>
      <c r="F25" s="3">
        <f>$F$2</f>
        <v>220.18</v>
      </c>
      <c r="G25" s="12">
        <f>E25*F25</f>
        <v>220.18</v>
      </c>
      <c r="H25" s="12">
        <f>E25*F25*1.15</f>
        <v>253.207</v>
      </c>
    </row>
    <row r="26" spans="1:10" ht="15">
      <c r="A26" s="11"/>
      <c r="B26" s="11"/>
      <c r="C26" s="11"/>
      <c r="D26" s="16"/>
      <c r="E26" s="16"/>
      <c r="F26" s="17"/>
      <c r="G26" s="14"/>
      <c r="H26" s="14">
        <f>SUM(H25:H25)</f>
        <v>253.207</v>
      </c>
      <c r="I26" s="18">
        <v>260</v>
      </c>
      <c r="J26" s="14">
        <f>I26-H26</f>
        <v>6.793000000000006</v>
      </c>
    </row>
    <row r="27" spans="1:8" ht="15">
      <c r="A27" t="s">
        <v>44</v>
      </c>
      <c r="C27" t="s">
        <v>19</v>
      </c>
      <c r="D27" s="13">
        <v>3</v>
      </c>
      <c r="E27" s="13">
        <v>1</v>
      </c>
      <c r="F27" s="3">
        <f>$F$2</f>
        <v>220.18</v>
      </c>
      <c r="G27" s="12">
        <f>E27*F27</f>
        <v>220.18</v>
      </c>
      <c r="H27" s="12">
        <f>E27*F27*1.15</f>
        <v>253.207</v>
      </c>
    </row>
    <row r="28" spans="1:10" ht="15">
      <c r="A28" s="11"/>
      <c r="B28" s="11"/>
      <c r="C28" s="11"/>
      <c r="D28" s="16"/>
      <c r="E28" s="16"/>
      <c r="F28" s="17"/>
      <c r="G28" s="14"/>
      <c r="H28" s="14">
        <f>SUM(H27:H27)</f>
        <v>253.207</v>
      </c>
      <c r="I28" s="18">
        <v>250</v>
      </c>
      <c r="J28" s="14">
        <f>I28-H28</f>
        <v>-3.2069999999999936</v>
      </c>
    </row>
    <row r="29" spans="1:8" ht="15">
      <c r="A29" t="s">
        <v>43</v>
      </c>
      <c r="C29" t="s">
        <v>19</v>
      </c>
      <c r="D29" s="13">
        <v>1</v>
      </c>
      <c r="E29" s="13">
        <v>1</v>
      </c>
      <c r="F29" s="3">
        <f>$F$2</f>
        <v>220.18</v>
      </c>
      <c r="G29" s="12">
        <f>E29*F29</f>
        <v>220.18</v>
      </c>
      <c r="H29" s="12">
        <f>E29*F29*1.15</f>
        <v>253.207</v>
      </c>
    </row>
    <row r="30" spans="1:8" ht="15">
      <c r="A30" t="s">
        <v>43</v>
      </c>
      <c r="C30" t="s">
        <v>25</v>
      </c>
      <c r="D30" s="13">
        <v>3</v>
      </c>
      <c r="E30" s="13">
        <v>1</v>
      </c>
      <c r="F30" s="3">
        <f>$F$3</f>
        <v>250.34</v>
      </c>
      <c r="G30" s="12">
        <f>E30*F30</f>
        <v>250.34</v>
      </c>
      <c r="H30" s="12">
        <f>E30*F30*1.15</f>
        <v>287.89099999999996</v>
      </c>
    </row>
    <row r="31" spans="1:10" ht="15">
      <c r="A31" s="11"/>
      <c r="B31" s="11"/>
      <c r="C31" s="11"/>
      <c r="D31" s="16"/>
      <c r="E31" s="16"/>
      <c r="F31" s="17"/>
      <c r="G31" s="14"/>
      <c r="H31" s="14">
        <f>SUM(H29:H30)</f>
        <v>541.098</v>
      </c>
      <c r="I31" s="18">
        <v>506</v>
      </c>
      <c r="J31" s="14">
        <f>I31-H31</f>
        <v>-35.097999999999956</v>
      </c>
    </row>
    <row r="32" spans="1:8" ht="15">
      <c r="A32" t="s">
        <v>42</v>
      </c>
      <c r="C32" t="s">
        <v>41</v>
      </c>
      <c r="D32" s="13">
        <v>3</v>
      </c>
      <c r="E32" s="13">
        <v>1</v>
      </c>
      <c r="F32" s="3">
        <f>$F$2</f>
        <v>220.18</v>
      </c>
      <c r="G32" s="12">
        <f>E32*F32</f>
        <v>220.18</v>
      </c>
      <c r="H32" s="12">
        <f>E32*F32*1.15</f>
        <v>253.207</v>
      </c>
    </row>
    <row r="33" spans="1:10" ht="15">
      <c r="A33" s="11"/>
      <c r="B33" s="11"/>
      <c r="C33" s="11"/>
      <c r="D33" s="16"/>
      <c r="E33" s="16"/>
      <c r="F33" s="17"/>
      <c r="G33" s="14"/>
      <c r="H33" s="14">
        <f>SUM(H32:H32)</f>
        <v>253.207</v>
      </c>
      <c r="I33" s="18">
        <v>253</v>
      </c>
      <c r="J33" s="14">
        <f>I33-H33</f>
        <v>-0.20699999999999363</v>
      </c>
    </row>
    <row r="34" spans="1:8" ht="15">
      <c r="A34" t="s">
        <v>36</v>
      </c>
      <c r="C34" t="s">
        <v>41</v>
      </c>
      <c r="D34" s="13">
        <v>3</v>
      </c>
      <c r="E34" s="13">
        <v>1</v>
      </c>
      <c r="F34" s="3">
        <f>$F$2</f>
        <v>220.18</v>
      </c>
      <c r="G34" s="12">
        <f>E34*F34</f>
        <v>220.18</v>
      </c>
      <c r="H34" s="12">
        <f>E34*F34*1.15</f>
        <v>253.207</v>
      </c>
    </row>
    <row r="35" spans="1:8" ht="15">
      <c r="A35" t="s">
        <v>36</v>
      </c>
      <c r="C35" t="s">
        <v>28</v>
      </c>
      <c r="D35" s="13">
        <v>1</v>
      </c>
      <c r="F35" s="3">
        <f>$F$2</f>
        <v>220.18</v>
      </c>
      <c r="G35" s="12">
        <f>E35*F35</f>
        <v>0</v>
      </c>
      <c r="H35" s="12">
        <f>E35*F35*1.15</f>
        <v>0</v>
      </c>
    </row>
    <row r="36" spans="1:8" ht="15">
      <c r="A36" t="s">
        <v>36</v>
      </c>
      <c r="C36" t="s">
        <v>20</v>
      </c>
      <c r="D36" s="13">
        <v>2</v>
      </c>
      <c r="E36" s="13">
        <v>1</v>
      </c>
      <c r="F36" s="3">
        <f>$F$2</f>
        <v>220.18</v>
      </c>
      <c r="G36" s="12">
        <f>E36*F36</f>
        <v>220.18</v>
      </c>
      <c r="H36" s="12">
        <f>E36*F36*1.15</f>
        <v>253.207</v>
      </c>
    </row>
    <row r="37" spans="1:8" ht="15">
      <c r="A37" t="s">
        <v>36</v>
      </c>
      <c r="C37" t="s">
        <v>20</v>
      </c>
      <c r="D37" s="13">
        <v>5</v>
      </c>
      <c r="E37" s="13">
        <v>1</v>
      </c>
      <c r="F37" s="3">
        <f>$F$2</f>
        <v>220.18</v>
      </c>
      <c r="G37" s="12">
        <f>E37*F37</f>
        <v>220.18</v>
      </c>
      <c r="H37" s="12">
        <f>E37*F37*1.15</f>
        <v>253.207</v>
      </c>
    </row>
    <row r="38" spans="1:8" ht="15">
      <c r="A38" t="s">
        <v>36</v>
      </c>
      <c r="C38" t="s">
        <v>23</v>
      </c>
      <c r="D38" s="13">
        <v>5</v>
      </c>
      <c r="E38" s="13">
        <v>1</v>
      </c>
      <c r="F38" s="3">
        <f>$F$2</f>
        <v>220.18</v>
      </c>
      <c r="G38" s="12">
        <f>E38*F38</f>
        <v>220.18</v>
      </c>
      <c r="H38" s="12">
        <f>E38*F38*1.15</f>
        <v>253.207</v>
      </c>
    </row>
    <row r="39" spans="1:10" ht="15">
      <c r="A39" s="11"/>
      <c r="B39" s="11"/>
      <c r="C39" s="11"/>
      <c r="D39" s="16"/>
      <c r="E39" s="16"/>
      <c r="F39" s="17"/>
      <c r="G39" s="14"/>
      <c r="H39" s="14">
        <f>SUM(H34:H38)</f>
        <v>1012.828</v>
      </c>
      <c r="I39" s="18">
        <v>1300</v>
      </c>
      <c r="J39" s="14">
        <f>I39-H39</f>
        <v>287.172</v>
      </c>
    </row>
    <row r="40" spans="1:8" ht="15">
      <c r="A40" t="s">
        <v>34</v>
      </c>
      <c r="C40" t="s">
        <v>22</v>
      </c>
      <c r="D40" s="13">
        <v>3</v>
      </c>
      <c r="E40" s="13">
        <v>1</v>
      </c>
      <c r="F40" s="3">
        <f>$F$9</f>
        <v>165.89</v>
      </c>
      <c r="G40" s="12">
        <f>E40*F40</f>
        <v>165.89</v>
      </c>
      <c r="H40" s="12">
        <f>E40*F40*1.15</f>
        <v>190.77349999999996</v>
      </c>
    </row>
    <row r="41" spans="1:8" ht="15">
      <c r="A41" t="s">
        <v>34</v>
      </c>
      <c r="C41" t="s">
        <v>60</v>
      </c>
      <c r="E41" s="13">
        <v>1</v>
      </c>
      <c r="F41" s="3"/>
      <c r="G41" s="12"/>
      <c r="H41" s="12">
        <v>295</v>
      </c>
    </row>
    <row r="42" spans="1:10" ht="15">
      <c r="A42" s="11"/>
      <c r="B42" s="11"/>
      <c r="C42" s="11"/>
      <c r="D42" s="16"/>
      <c r="E42" s="16"/>
      <c r="F42" s="17"/>
      <c r="G42" s="14"/>
      <c r="H42" s="14">
        <f>SUM(H40:H41)</f>
        <v>485.77349999999996</v>
      </c>
      <c r="I42" s="18">
        <f>2000-1514</f>
        <v>486</v>
      </c>
      <c r="J42" s="14">
        <f>I42-H42</f>
        <v>0.2265000000000441</v>
      </c>
    </row>
    <row r="43" spans="1:8" ht="15">
      <c r="A43" t="s">
        <v>32</v>
      </c>
      <c r="C43" t="s">
        <v>41</v>
      </c>
      <c r="D43" s="13">
        <v>4</v>
      </c>
      <c r="E43" s="13">
        <v>1</v>
      </c>
      <c r="F43" s="3">
        <f>$F$2</f>
        <v>220.18</v>
      </c>
      <c r="G43" s="12">
        <f>E43*F43</f>
        <v>220.18</v>
      </c>
      <c r="H43" s="12">
        <f>E43*F43*1.15</f>
        <v>253.207</v>
      </c>
    </row>
    <row r="44" spans="1:8" ht="15">
      <c r="A44" t="s">
        <v>32</v>
      </c>
      <c r="C44" t="s">
        <v>19</v>
      </c>
      <c r="D44" s="13">
        <v>2</v>
      </c>
      <c r="E44" s="13">
        <v>1</v>
      </c>
      <c r="F44" s="3">
        <f>$F$2</f>
        <v>220.18</v>
      </c>
      <c r="G44" s="12">
        <f>E44*F44</f>
        <v>220.18</v>
      </c>
      <c r="H44" s="12">
        <f>E44*F44*1.15</f>
        <v>253.207</v>
      </c>
    </row>
    <row r="45" spans="1:8" ht="15">
      <c r="A45" t="s">
        <v>32</v>
      </c>
      <c r="C45" t="s">
        <v>19</v>
      </c>
      <c r="D45" s="13">
        <v>3</v>
      </c>
      <c r="E45" s="13">
        <v>1</v>
      </c>
      <c r="F45" s="3">
        <f>$F$2</f>
        <v>220.18</v>
      </c>
      <c r="G45" s="12">
        <f>E45*F45</f>
        <v>220.18</v>
      </c>
      <c r="H45" s="12">
        <f>E45*F45*1.15</f>
        <v>253.207</v>
      </c>
    </row>
    <row r="46" spans="1:8" ht="15">
      <c r="A46" t="s">
        <v>32</v>
      </c>
      <c r="C46" t="s">
        <v>19</v>
      </c>
      <c r="D46" s="13">
        <v>4</v>
      </c>
      <c r="E46" s="13">
        <v>1</v>
      </c>
      <c r="F46" s="3">
        <f>$F$2</f>
        <v>220.18</v>
      </c>
      <c r="G46" s="12">
        <f>E46*F46</f>
        <v>220.18</v>
      </c>
      <c r="H46" s="12">
        <f>E46*F46*1.15</f>
        <v>253.207</v>
      </c>
    </row>
    <row r="47" spans="1:10" ht="15">
      <c r="A47" s="11"/>
      <c r="B47" s="11"/>
      <c r="C47" s="11"/>
      <c r="D47" s="16"/>
      <c r="E47" s="16"/>
      <c r="F47" s="17"/>
      <c r="G47" s="14"/>
      <c r="H47" s="14">
        <f>SUM(H43:H46)</f>
        <v>1012.828</v>
      </c>
      <c r="I47" s="18">
        <v>1020</v>
      </c>
      <c r="J47" s="14">
        <f>I47-H47</f>
        <v>7.1720000000000255</v>
      </c>
    </row>
    <row r="48" spans="1:8" ht="15">
      <c r="A48" t="s">
        <v>50</v>
      </c>
      <c r="C48" t="s">
        <v>49</v>
      </c>
      <c r="E48" s="13">
        <v>1</v>
      </c>
      <c r="F48" s="3">
        <f>$F$3</f>
        <v>250.34</v>
      </c>
      <c r="G48" s="12">
        <f>E48*F48</f>
        <v>250.34</v>
      </c>
      <c r="H48" s="12">
        <f>E48*F48*1.15</f>
        <v>287.89099999999996</v>
      </c>
    </row>
    <row r="49" spans="1:10" ht="15">
      <c r="A49" s="11"/>
      <c r="B49" s="11"/>
      <c r="C49" s="11"/>
      <c r="D49" s="16"/>
      <c r="E49" s="16"/>
      <c r="F49" s="17"/>
      <c r="G49" s="14"/>
      <c r="H49" s="14">
        <f>SUM(H48:H48)</f>
        <v>287.89099999999996</v>
      </c>
      <c r="I49" s="18">
        <v>300</v>
      </c>
      <c r="J49" s="14">
        <f>I49-H49</f>
        <v>12.109000000000037</v>
      </c>
    </row>
    <row r="50" spans="1:8" ht="15">
      <c r="A50" t="s">
        <v>35</v>
      </c>
      <c r="C50" t="s">
        <v>39</v>
      </c>
      <c r="D50" s="13">
        <v>2</v>
      </c>
      <c r="E50" s="13">
        <v>1</v>
      </c>
      <c r="F50" s="3">
        <f>$F$2</f>
        <v>220.18</v>
      </c>
      <c r="G50" s="12">
        <f>E50*F50</f>
        <v>220.18</v>
      </c>
      <c r="H50" s="12">
        <f>E50*F50*1.15</f>
        <v>253.207</v>
      </c>
    </row>
    <row r="51" spans="1:8" ht="15">
      <c r="A51" t="s">
        <v>35</v>
      </c>
      <c r="C51" t="s">
        <v>39</v>
      </c>
      <c r="D51" s="13">
        <v>1</v>
      </c>
      <c r="E51" s="13">
        <v>1</v>
      </c>
      <c r="F51" s="3">
        <f>$F$2</f>
        <v>220.18</v>
      </c>
      <c r="G51" s="12">
        <f>E51*F51</f>
        <v>220.18</v>
      </c>
      <c r="H51" s="12">
        <f>E51*F51*1.15</f>
        <v>253.207</v>
      </c>
    </row>
    <row r="52" spans="1:10" ht="15">
      <c r="A52" s="11"/>
      <c r="B52" s="11"/>
      <c r="C52" s="11"/>
      <c r="D52" s="16"/>
      <c r="E52" s="16"/>
      <c r="F52" s="17"/>
      <c r="G52" s="14"/>
      <c r="H52" s="14">
        <f>SUM(H50:H51)</f>
        <v>506.414</v>
      </c>
      <c r="I52" s="18">
        <f>250+260</f>
        <v>510</v>
      </c>
      <c r="J52" s="14">
        <f>I52-H52</f>
        <v>3.5860000000000127</v>
      </c>
    </row>
    <row r="53" spans="1:8" ht="15">
      <c r="A53" t="s">
        <v>40</v>
      </c>
      <c r="C53" t="s">
        <v>41</v>
      </c>
      <c r="D53" s="13">
        <v>5</v>
      </c>
      <c r="E53" s="13">
        <v>1</v>
      </c>
      <c r="F53" s="3">
        <f>$F$2</f>
        <v>220.18</v>
      </c>
      <c r="G53" s="12">
        <f>E53*F53</f>
        <v>220.18</v>
      </c>
      <c r="H53" s="12">
        <f>E53*F53*1.15</f>
        <v>253.207</v>
      </c>
    </row>
    <row r="54" spans="1:8" ht="15">
      <c r="A54" t="s">
        <v>40</v>
      </c>
      <c r="C54" t="s">
        <v>28</v>
      </c>
      <c r="D54" s="13">
        <v>2</v>
      </c>
      <c r="E54" s="13">
        <v>1</v>
      </c>
      <c r="F54" s="3">
        <f>$F$2</f>
        <v>220.18</v>
      </c>
      <c r="G54" s="12">
        <f>E54*F54</f>
        <v>220.18</v>
      </c>
      <c r="H54" s="12">
        <f>E54*F54*1.15</f>
        <v>253.207</v>
      </c>
    </row>
    <row r="55" spans="1:10" ht="15">
      <c r="A55" s="11"/>
      <c r="B55" s="11"/>
      <c r="C55" s="11"/>
      <c r="D55" s="16"/>
      <c r="E55" s="16"/>
      <c r="F55" s="17"/>
      <c r="G55" s="14"/>
      <c r="H55" s="14">
        <f>SUM(H53:H54)</f>
        <v>506.414</v>
      </c>
      <c r="I55" s="18">
        <v>510</v>
      </c>
      <c r="J55" s="14">
        <f>I55-H55</f>
        <v>3.5860000000000127</v>
      </c>
    </row>
    <row r="56" spans="1:8" ht="15">
      <c r="A56" t="s">
        <v>33</v>
      </c>
      <c r="C56" t="s">
        <v>22</v>
      </c>
      <c r="D56" s="13">
        <v>3</v>
      </c>
      <c r="E56" s="13">
        <v>1</v>
      </c>
      <c r="F56" s="3">
        <f>$F$9</f>
        <v>165.89</v>
      </c>
      <c r="G56" s="12">
        <f>E56*F56</f>
        <v>165.89</v>
      </c>
      <c r="H56" s="12">
        <f>E56*F56*1.15</f>
        <v>190.77349999999996</v>
      </c>
    </row>
    <row r="57" spans="1:8" ht="15">
      <c r="A57" t="s">
        <v>33</v>
      </c>
      <c r="C57" t="s">
        <v>41</v>
      </c>
      <c r="D57" s="13">
        <v>5</v>
      </c>
      <c r="E57" s="13">
        <v>1</v>
      </c>
      <c r="F57" s="3">
        <f>$F$2</f>
        <v>220.18</v>
      </c>
      <c r="G57" s="12">
        <f>E57*F57</f>
        <v>220.18</v>
      </c>
      <c r="H57" s="12">
        <f>E57*F57*1.15</f>
        <v>253.207</v>
      </c>
    </row>
    <row r="58" spans="1:8" ht="15">
      <c r="A58" t="s">
        <v>33</v>
      </c>
      <c r="C58" t="s">
        <v>19</v>
      </c>
      <c r="D58" s="13">
        <v>5</v>
      </c>
      <c r="E58" s="13">
        <v>1</v>
      </c>
      <c r="F58" s="3">
        <f>$F$2</f>
        <v>220.18</v>
      </c>
      <c r="G58" s="12">
        <f>E58*F58</f>
        <v>220.18</v>
      </c>
      <c r="H58" s="12">
        <f>E58*F58*1.15</f>
        <v>253.207</v>
      </c>
    </row>
    <row r="59" spans="1:8" ht="15">
      <c r="A59" t="s">
        <v>33</v>
      </c>
      <c r="C59" t="s">
        <v>18</v>
      </c>
      <c r="D59" s="13">
        <v>3</v>
      </c>
      <c r="E59" s="13">
        <v>1</v>
      </c>
      <c r="F59" s="3">
        <f>$F$2</f>
        <v>220.18</v>
      </c>
      <c r="G59" s="12">
        <f>E59*F59</f>
        <v>220.18</v>
      </c>
      <c r="H59" s="12">
        <f>E59*F59*1.15</f>
        <v>253.207</v>
      </c>
    </row>
    <row r="60" spans="1:8" ht="15">
      <c r="A60" t="s">
        <v>33</v>
      </c>
      <c r="C60" t="s">
        <v>45</v>
      </c>
      <c r="D60" s="13">
        <v>5</v>
      </c>
      <c r="E60" s="13">
        <v>1</v>
      </c>
      <c r="F60" s="3">
        <f>$F$2</f>
        <v>220.18</v>
      </c>
      <c r="G60" s="12">
        <f>E60*F60</f>
        <v>220.18</v>
      </c>
      <c r="H60" s="12">
        <f>E60*F60*1.15</f>
        <v>253.207</v>
      </c>
    </row>
    <row r="61" spans="1:10" ht="15">
      <c r="A61" s="11"/>
      <c r="B61" s="11"/>
      <c r="C61" s="11"/>
      <c r="D61" s="16"/>
      <c r="E61" s="16"/>
      <c r="F61" s="17"/>
      <c r="G61" s="14"/>
      <c r="H61" s="14">
        <f>SUM(H56:H60)</f>
        <v>1203.6015</v>
      </c>
      <c r="I61" s="18">
        <f>780+431</f>
        <v>1211</v>
      </c>
      <c r="J61" s="14">
        <f>I61-H61</f>
        <v>7.398500000000013</v>
      </c>
    </row>
    <row r="62" spans="1:8" ht="15">
      <c r="A62" t="s">
        <v>38</v>
      </c>
      <c r="C62" t="s">
        <v>28</v>
      </c>
      <c r="D62" s="13">
        <v>3</v>
      </c>
      <c r="E62" s="13">
        <v>1</v>
      </c>
      <c r="F62" s="3">
        <f>$F$2</f>
        <v>220.18</v>
      </c>
      <c r="G62" s="12">
        <f>E62*F62</f>
        <v>220.18</v>
      </c>
      <c r="H62" s="12">
        <f>E62*F62*1.15</f>
        <v>253.207</v>
      </c>
    </row>
    <row r="63" spans="1:10" ht="15">
      <c r="A63" s="11"/>
      <c r="B63" s="11"/>
      <c r="C63" s="11"/>
      <c r="D63" s="16"/>
      <c r="E63" s="16"/>
      <c r="F63" s="17"/>
      <c r="G63" s="14"/>
      <c r="H63" s="14">
        <f>SUM(H62:H62)</f>
        <v>253.207</v>
      </c>
      <c r="I63" s="18">
        <v>300</v>
      </c>
      <c r="J63" s="14">
        <f>I63-H63</f>
        <v>46.793000000000006</v>
      </c>
    </row>
    <row r="64" spans="1:8" ht="15">
      <c r="A64" t="s">
        <v>21</v>
      </c>
      <c r="C64" t="s">
        <v>39</v>
      </c>
      <c r="D64" s="13">
        <v>4</v>
      </c>
      <c r="E64" s="13">
        <v>1</v>
      </c>
      <c r="F64" s="3">
        <f aca="true" t="shared" si="3" ref="F64:F79">$F$2</f>
        <v>220.18</v>
      </c>
      <c r="G64" s="12">
        <f>E64*F64</f>
        <v>220.18</v>
      </c>
      <c r="H64" s="12">
        <f>E64*F64*1.15</f>
        <v>253.207</v>
      </c>
    </row>
    <row r="65" spans="1:8" ht="15">
      <c r="A65" t="s">
        <v>21</v>
      </c>
      <c r="C65" t="s">
        <v>41</v>
      </c>
      <c r="D65" s="13">
        <v>1</v>
      </c>
      <c r="E65" s="13">
        <v>2</v>
      </c>
      <c r="F65" s="3">
        <f t="shared" si="3"/>
        <v>220.18</v>
      </c>
      <c r="G65" s="12">
        <f aca="true" t="shared" si="4" ref="G65:G104">E65*F65</f>
        <v>440.36</v>
      </c>
      <c r="H65" s="12">
        <f aca="true" t="shared" si="5" ref="H65:H104">E65*F65*1.15</f>
        <v>506.414</v>
      </c>
    </row>
    <row r="66" spans="1:8" ht="15">
      <c r="A66" t="s">
        <v>21</v>
      </c>
      <c r="C66" t="s">
        <v>41</v>
      </c>
      <c r="D66" s="13">
        <v>2</v>
      </c>
      <c r="E66" s="13">
        <v>2</v>
      </c>
      <c r="F66" s="3">
        <f t="shared" si="3"/>
        <v>220.18</v>
      </c>
      <c r="G66" s="12">
        <f t="shared" si="4"/>
        <v>440.36</v>
      </c>
      <c r="H66" s="12">
        <f t="shared" si="5"/>
        <v>506.414</v>
      </c>
    </row>
    <row r="67" spans="1:8" ht="15">
      <c r="A67" t="s">
        <v>21</v>
      </c>
      <c r="C67" t="s">
        <v>19</v>
      </c>
      <c r="D67" s="13">
        <v>1</v>
      </c>
      <c r="E67" s="13">
        <v>2</v>
      </c>
      <c r="F67" s="3">
        <f t="shared" si="3"/>
        <v>220.18</v>
      </c>
      <c r="G67" s="12">
        <f t="shared" si="4"/>
        <v>440.36</v>
      </c>
      <c r="H67" s="12">
        <f t="shared" si="5"/>
        <v>506.414</v>
      </c>
    </row>
    <row r="68" spans="1:8" ht="15">
      <c r="A68" t="s">
        <v>21</v>
      </c>
      <c r="C68" t="s">
        <v>19</v>
      </c>
      <c r="D68" s="13">
        <v>2</v>
      </c>
      <c r="E68" s="13">
        <v>2</v>
      </c>
      <c r="F68" s="3">
        <f t="shared" si="3"/>
        <v>220.18</v>
      </c>
      <c r="G68" s="12">
        <f t="shared" si="4"/>
        <v>440.36</v>
      </c>
      <c r="H68" s="12">
        <f t="shared" si="5"/>
        <v>506.414</v>
      </c>
    </row>
    <row r="69" spans="1:8" ht="15">
      <c r="A69" t="s">
        <v>21</v>
      </c>
      <c r="C69" t="s">
        <v>19</v>
      </c>
      <c r="D69" s="13">
        <v>3</v>
      </c>
      <c r="E69" s="13">
        <v>1</v>
      </c>
      <c r="F69" s="3">
        <f t="shared" si="3"/>
        <v>220.18</v>
      </c>
      <c r="G69" s="12">
        <f>E69*F69</f>
        <v>220.18</v>
      </c>
      <c r="H69" s="12">
        <f>E69*F69*1.15</f>
        <v>253.207</v>
      </c>
    </row>
    <row r="70" spans="1:8" ht="15">
      <c r="A70" t="s">
        <v>21</v>
      </c>
      <c r="C70" t="s">
        <v>19</v>
      </c>
      <c r="D70" s="13">
        <v>4</v>
      </c>
      <c r="E70" s="13">
        <v>1</v>
      </c>
      <c r="F70" s="3">
        <f t="shared" si="3"/>
        <v>220.18</v>
      </c>
      <c r="G70" s="12">
        <f t="shared" si="4"/>
        <v>220.18</v>
      </c>
      <c r="H70" s="12">
        <f t="shared" si="5"/>
        <v>253.207</v>
      </c>
    </row>
    <row r="71" spans="1:8" ht="15">
      <c r="A71" t="s">
        <v>21</v>
      </c>
      <c r="C71" t="s">
        <v>19</v>
      </c>
      <c r="D71" s="13">
        <v>5</v>
      </c>
      <c r="E71" s="13">
        <v>2</v>
      </c>
      <c r="F71" s="3">
        <f t="shared" si="3"/>
        <v>220.18</v>
      </c>
      <c r="G71" s="12">
        <f t="shared" si="4"/>
        <v>440.36</v>
      </c>
      <c r="H71" s="12">
        <f t="shared" si="5"/>
        <v>506.414</v>
      </c>
    </row>
    <row r="72" spans="1:8" ht="15">
      <c r="A72" t="s">
        <v>21</v>
      </c>
      <c r="C72" t="s">
        <v>18</v>
      </c>
      <c r="D72" s="13">
        <v>2</v>
      </c>
      <c r="E72" s="13">
        <v>1</v>
      </c>
      <c r="F72" s="3">
        <f t="shared" si="3"/>
        <v>220.18</v>
      </c>
      <c r="G72" s="12">
        <f t="shared" si="4"/>
        <v>220.18</v>
      </c>
      <c r="H72" s="12">
        <f t="shared" si="5"/>
        <v>253.207</v>
      </c>
    </row>
    <row r="73" spans="1:8" ht="15">
      <c r="A73" t="s">
        <v>21</v>
      </c>
      <c r="C73" t="s">
        <v>18</v>
      </c>
      <c r="D73" s="13">
        <v>4</v>
      </c>
      <c r="E73" s="13">
        <v>1</v>
      </c>
      <c r="F73" s="3">
        <f t="shared" si="3"/>
        <v>220.18</v>
      </c>
      <c r="G73" s="12">
        <f t="shared" si="4"/>
        <v>220.18</v>
      </c>
      <c r="H73" s="12">
        <f t="shared" si="5"/>
        <v>253.207</v>
      </c>
    </row>
    <row r="74" spans="1:8" ht="15">
      <c r="A74" t="s">
        <v>21</v>
      </c>
      <c r="C74" t="s">
        <v>18</v>
      </c>
      <c r="D74" s="13">
        <v>5</v>
      </c>
      <c r="E74" s="13">
        <v>1</v>
      </c>
      <c r="F74" s="3">
        <f t="shared" si="3"/>
        <v>220.18</v>
      </c>
      <c r="G74" s="12">
        <f t="shared" si="4"/>
        <v>220.18</v>
      </c>
      <c r="H74" s="12">
        <f t="shared" si="5"/>
        <v>253.207</v>
      </c>
    </row>
    <row r="75" spans="1:8" ht="15">
      <c r="A75" t="s">
        <v>21</v>
      </c>
      <c r="C75" t="s">
        <v>28</v>
      </c>
      <c r="D75" s="13">
        <v>4</v>
      </c>
      <c r="E75" s="13">
        <v>1</v>
      </c>
      <c r="F75" s="3">
        <f t="shared" si="3"/>
        <v>220.18</v>
      </c>
      <c r="G75" s="12">
        <f t="shared" si="4"/>
        <v>220.18</v>
      </c>
      <c r="H75" s="12">
        <f t="shared" si="5"/>
        <v>253.207</v>
      </c>
    </row>
    <row r="76" spans="1:8" ht="15">
      <c r="A76" t="s">
        <v>21</v>
      </c>
      <c r="C76" t="s">
        <v>28</v>
      </c>
      <c r="D76" s="13">
        <v>5</v>
      </c>
      <c r="E76" s="13">
        <v>1</v>
      </c>
      <c r="F76" s="3">
        <f t="shared" si="3"/>
        <v>220.18</v>
      </c>
      <c r="G76" s="12">
        <f>E76*F76</f>
        <v>220.18</v>
      </c>
      <c r="H76" s="12">
        <f>E76*F76*1.15</f>
        <v>253.207</v>
      </c>
    </row>
    <row r="77" spans="1:8" ht="15">
      <c r="A77" t="s">
        <v>21</v>
      </c>
      <c r="C77" t="s">
        <v>45</v>
      </c>
      <c r="D77" s="13">
        <v>1</v>
      </c>
      <c r="E77" s="13">
        <v>2</v>
      </c>
      <c r="F77" s="3">
        <f t="shared" si="3"/>
        <v>220.18</v>
      </c>
      <c r="G77" s="12">
        <f t="shared" si="4"/>
        <v>440.36</v>
      </c>
      <c r="H77" s="12">
        <f t="shared" si="5"/>
        <v>506.414</v>
      </c>
    </row>
    <row r="78" spans="1:8" ht="15">
      <c r="A78" t="s">
        <v>21</v>
      </c>
      <c r="C78" t="s">
        <v>45</v>
      </c>
      <c r="D78" s="13">
        <v>2</v>
      </c>
      <c r="E78" s="13">
        <v>1</v>
      </c>
      <c r="F78" s="3">
        <f t="shared" si="3"/>
        <v>220.18</v>
      </c>
      <c r="G78" s="12">
        <f>E78*F78</f>
        <v>220.18</v>
      </c>
      <c r="H78" s="12">
        <f>E78*F78*1.15</f>
        <v>253.207</v>
      </c>
    </row>
    <row r="79" spans="1:8" ht="15">
      <c r="A79" t="s">
        <v>21</v>
      </c>
      <c r="C79" t="s">
        <v>45</v>
      </c>
      <c r="D79" s="13">
        <v>5</v>
      </c>
      <c r="E79" s="13">
        <v>1</v>
      </c>
      <c r="F79" s="3">
        <f t="shared" si="3"/>
        <v>220.18</v>
      </c>
      <c r="G79" s="12">
        <f>E79*F79</f>
        <v>220.18</v>
      </c>
      <c r="H79" s="12">
        <f>E79*F79*1.15</f>
        <v>253.207</v>
      </c>
    </row>
    <row r="80" spans="1:8" ht="15">
      <c r="A80" t="s">
        <v>21</v>
      </c>
      <c r="C80" t="s">
        <v>22</v>
      </c>
      <c r="D80" s="13">
        <v>1</v>
      </c>
      <c r="E80" s="13">
        <v>2</v>
      </c>
      <c r="F80" s="3">
        <f>$F$9</f>
        <v>165.89</v>
      </c>
      <c r="G80" s="12">
        <f t="shared" si="4"/>
        <v>331.78</v>
      </c>
      <c r="H80" s="12">
        <f t="shared" si="5"/>
        <v>381.5469999999999</v>
      </c>
    </row>
    <row r="81" spans="1:8" ht="15">
      <c r="A81" t="s">
        <v>21</v>
      </c>
      <c r="C81" t="s">
        <v>22</v>
      </c>
      <c r="D81" s="13">
        <v>2</v>
      </c>
      <c r="E81" s="13">
        <v>2</v>
      </c>
      <c r="F81" s="3">
        <f>$F$9</f>
        <v>165.89</v>
      </c>
      <c r="G81" s="12">
        <f t="shared" si="4"/>
        <v>331.78</v>
      </c>
      <c r="H81" s="12">
        <f t="shared" si="5"/>
        <v>381.5469999999999</v>
      </c>
    </row>
    <row r="82" spans="1:8" ht="15">
      <c r="A82" t="s">
        <v>21</v>
      </c>
      <c r="C82" t="s">
        <v>22</v>
      </c>
      <c r="D82" s="13">
        <v>4</v>
      </c>
      <c r="E82" s="13">
        <v>2</v>
      </c>
      <c r="F82" s="3">
        <f>$F$9</f>
        <v>165.89</v>
      </c>
      <c r="G82" s="12">
        <f t="shared" si="4"/>
        <v>331.78</v>
      </c>
      <c r="H82" s="12">
        <f t="shared" si="5"/>
        <v>381.5469999999999</v>
      </c>
    </row>
    <row r="83" spans="1:8" ht="15">
      <c r="A83" t="s">
        <v>21</v>
      </c>
      <c r="C83" t="s">
        <v>22</v>
      </c>
      <c r="D83" s="13">
        <v>5</v>
      </c>
      <c r="E83" s="13">
        <v>2</v>
      </c>
      <c r="F83" s="3">
        <f>$F$9</f>
        <v>165.89</v>
      </c>
      <c r="G83" s="12">
        <f t="shared" si="4"/>
        <v>331.78</v>
      </c>
      <c r="H83" s="12">
        <f t="shared" si="5"/>
        <v>381.5469999999999</v>
      </c>
    </row>
    <row r="84" spans="1:8" ht="15">
      <c r="A84" t="s">
        <v>21</v>
      </c>
      <c r="C84" t="s">
        <v>52</v>
      </c>
      <c r="D84" s="13">
        <v>1</v>
      </c>
      <c r="E84" s="13">
        <v>2</v>
      </c>
      <c r="F84" s="3">
        <f aca="true" t="shared" si="6" ref="F84:F90">$F$2</f>
        <v>220.18</v>
      </c>
      <c r="G84" s="12">
        <f t="shared" si="4"/>
        <v>440.36</v>
      </c>
      <c r="H84" s="12">
        <f t="shared" si="5"/>
        <v>506.414</v>
      </c>
    </row>
    <row r="85" spans="1:8" ht="15">
      <c r="A85" t="s">
        <v>21</v>
      </c>
      <c r="C85" t="s">
        <v>52</v>
      </c>
      <c r="D85" s="13">
        <v>2</v>
      </c>
      <c r="E85" s="13">
        <v>1</v>
      </c>
      <c r="F85" s="3">
        <f t="shared" si="6"/>
        <v>220.18</v>
      </c>
      <c r="G85" s="12">
        <f t="shared" si="4"/>
        <v>220.18</v>
      </c>
      <c r="H85" s="12">
        <f t="shared" si="5"/>
        <v>253.207</v>
      </c>
    </row>
    <row r="86" spans="1:8" ht="15">
      <c r="A86" t="s">
        <v>21</v>
      </c>
      <c r="C86" t="s">
        <v>52</v>
      </c>
      <c r="D86" s="13">
        <v>4</v>
      </c>
      <c r="E86" s="13">
        <v>2</v>
      </c>
      <c r="F86" s="3">
        <f t="shared" si="6"/>
        <v>220.18</v>
      </c>
      <c r="G86" s="12">
        <f t="shared" si="4"/>
        <v>440.36</v>
      </c>
      <c r="H86" s="12">
        <f t="shared" si="5"/>
        <v>506.414</v>
      </c>
    </row>
    <row r="87" spans="1:8" ht="15">
      <c r="A87" t="s">
        <v>21</v>
      </c>
      <c r="C87" t="s">
        <v>20</v>
      </c>
      <c r="D87" s="13">
        <v>1</v>
      </c>
      <c r="E87" s="13">
        <v>2</v>
      </c>
      <c r="F87" s="3">
        <f t="shared" si="6"/>
        <v>220.18</v>
      </c>
      <c r="G87" s="12">
        <f t="shared" si="4"/>
        <v>440.36</v>
      </c>
      <c r="H87" s="12">
        <f t="shared" si="5"/>
        <v>506.414</v>
      </c>
    </row>
    <row r="88" spans="1:8" ht="15">
      <c r="A88" t="s">
        <v>21</v>
      </c>
      <c r="C88" t="s">
        <v>20</v>
      </c>
      <c r="D88" s="13">
        <v>2</v>
      </c>
      <c r="E88" s="13">
        <v>1</v>
      </c>
      <c r="F88" s="3">
        <f>$F$2</f>
        <v>220.18</v>
      </c>
      <c r="G88" s="12">
        <f>E88*F88</f>
        <v>220.18</v>
      </c>
      <c r="H88" s="12">
        <f>E88*F88*1.15</f>
        <v>253.207</v>
      </c>
    </row>
    <row r="89" spans="1:8" ht="15">
      <c r="A89" t="s">
        <v>21</v>
      </c>
      <c r="C89" t="s">
        <v>20</v>
      </c>
      <c r="D89" s="13">
        <v>3</v>
      </c>
      <c r="E89" s="13">
        <v>2</v>
      </c>
      <c r="F89" s="3">
        <f t="shared" si="6"/>
        <v>220.18</v>
      </c>
      <c r="G89" s="12">
        <f t="shared" si="4"/>
        <v>440.36</v>
      </c>
      <c r="H89" s="12">
        <f t="shared" si="5"/>
        <v>506.414</v>
      </c>
    </row>
    <row r="90" spans="1:8" ht="15">
      <c r="A90" t="s">
        <v>21</v>
      </c>
      <c r="C90" t="s">
        <v>20</v>
      </c>
      <c r="D90" s="13">
        <v>4</v>
      </c>
      <c r="E90" s="13">
        <v>2</v>
      </c>
      <c r="F90" s="3">
        <f t="shared" si="6"/>
        <v>220.18</v>
      </c>
      <c r="G90" s="12">
        <f t="shared" si="4"/>
        <v>440.36</v>
      </c>
      <c r="H90" s="12">
        <f t="shared" si="5"/>
        <v>506.414</v>
      </c>
    </row>
    <row r="91" spans="1:8" ht="15">
      <c r="A91" t="s">
        <v>21</v>
      </c>
      <c r="C91" t="s">
        <v>23</v>
      </c>
      <c r="D91" s="13">
        <v>2</v>
      </c>
      <c r="E91" s="13">
        <v>1</v>
      </c>
      <c r="F91" s="3">
        <f>$F$2</f>
        <v>220.18</v>
      </c>
      <c r="G91" s="12">
        <f>E91*F91</f>
        <v>220.18</v>
      </c>
      <c r="H91" s="12">
        <f>E91*F91*1.15</f>
        <v>253.207</v>
      </c>
    </row>
    <row r="92" spans="1:8" ht="15">
      <c r="A92" t="s">
        <v>21</v>
      </c>
      <c r="C92" t="s">
        <v>23</v>
      </c>
      <c r="D92" s="13">
        <v>3</v>
      </c>
      <c r="E92" s="13">
        <v>1</v>
      </c>
      <c r="F92" s="3">
        <f>$F$2</f>
        <v>220.18</v>
      </c>
      <c r="G92" s="12">
        <f>E92*F92</f>
        <v>220.18</v>
      </c>
      <c r="H92" s="12">
        <f>E92*F92*1.15</f>
        <v>253.207</v>
      </c>
    </row>
    <row r="93" spans="1:8" ht="15">
      <c r="A93" t="s">
        <v>21</v>
      </c>
      <c r="C93" t="s">
        <v>51</v>
      </c>
      <c r="D93" s="13">
        <v>1</v>
      </c>
      <c r="E93" s="13">
        <v>1</v>
      </c>
      <c r="F93" s="3">
        <f>$F$2</f>
        <v>220.18</v>
      </c>
      <c r="G93" s="12">
        <f t="shared" si="4"/>
        <v>220.18</v>
      </c>
      <c r="H93" s="12">
        <f t="shared" si="5"/>
        <v>253.207</v>
      </c>
    </row>
    <row r="94" spans="1:8" ht="15">
      <c r="A94" t="s">
        <v>21</v>
      </c>
      <c r="C94" t="s">
        <v>51</v>
      </c>
      <c r="D94" s="13">
        <v>3</v>
      </c>
      <c r="E94" s="13">
        <v>1</v>
      </c>
      <c r="F94" s="3">
        <f>$F$2</f>
        <v>220.18</v>
      </c>
      <c r="G94" s="12">
        <f>E94*F94</f>
        <v>220.18</v>
      </c>
      <c r="H94" s="12">
        <f>E94*F94*1.15</f>
        <v>253.207</v>
      </c>
    </row>
    <row r="95" spans="1:8" ht="15">
      <c r="A95" t="s">
        <v>21</v>
      </c>
      <c r="C95" t="s">
        <v>51</v>
      </c>
      <c r="D95" s="13">
        <v>5</v>
      </c>
      <c r="E95" s="13">
        <v>1</v>
      </c>
      <c r="F95" s="3">
        <f>$F$2</f>
        <v>220.18</v>
      </c>
      <c r="G95" s="12">
        <f>E95*F95</f>
        <v>220.18</v>
      </c>
      <c r="H95" s="12">
        <f>E95*F95*1.15</f>
        <v>253.207</v>
      </c>
    </row>
    <row r="96" spans="1:8" ht="15">
      <c r="A96" t="s">
        <v>21</v>
      </c>
      <c r="C96" t="s">
        <v>55</v>
      </c>
      <c r="D96" s="13">
        <v>1</v>
      </c>
      <c r="E96" s="13">
        <v>1</v>
      </c>
      <c r="F96" s="3">
        <f>$F$3</f>
        <v>250.34</v>
      </c>
      <c r="G96" s="12">
        <f>E96*F96</f>
        <v>250.34</v>
      </c>
      <c r="H96" s="12">
        <f>E96*F96*1.15</f>
        <v>287.89099999999996</v>
      </c>
    </row>
    <row r="97" spans="1:8" ht="15">
      <c r="A97" t="s">
        <v>21</v>
      </c>
      <c r="C97" t="s">
        <v>55</v>
      </c>
      <c r="D97" s="13">
        <v>4</v>
      </c>
      <c r="E97" s="13">
        <v>1</v>
      </c>
      <c r="F97" s="3">
        <f>$F$3</f>
        <v>250.34</v>
      </c>
      <c r="G97" s="12">
        <f>E97*F97</f>
        <v>250.34</v>
      </c>
      <c r="H97" s="12">
        <f>E97*F97*1.15</f>
        <v>287.89099999999996</v>
      </c>
    </row>
    <row r="98" spans="1:8" ht="15">
      <c r="A98" t="s">
        <v>21</v>
      </c>
      <c r="C98" t="s">
        <v>53</v>
      </c>
      <c r="D98" s="13">
        <v>2</v>
      </c>
      <c r="E98" s="13">
        <v>1</v>
      </c>
      <c r="F98" s="3">
        <f>$F$2</f>
        <v>220.18</v>
      </c>
      <c r="G98" s="12">
        <f aca="true" t="shared" si="7" ref="G98:G103">E98*F98</f>
        <v>220.18</v>
      </c>
      <c r="H98" s="12">
        <f aca="true" t="shared" si="8" ref="H98:H103">E98*F98*1.15</f>
        <v>253.207</v>
      </c>
    </row>
    <row r="99" spans="1:8" ht="15">
      <c r="A99" t="s">
        <v>21</v>
      </c>
      <c r="C99" t="s">
        <v>53</v>
      </c>
      <c r="D99" s="13">
        <v>3</v>
      </c>
      <c r="E99" s="13">
        <v>1</v>
      </c>
      <c r="F99" s="3">
        <f>$F$2</f>
        <v>220.18</v>
      </c>
      <c r="G99" s="12">
        <f t="shared" si="7"/>
        <v>220.18</v>
      </c>
      <c r="H99" s="12">
        <f t="shared" si="8"/>
        <v>253.207</v>
      </c>
    </row>
    <row r="100" spans="1:8" ht="15">
      <c r="A100" t="s">
        <v>21</v>
      </c>
      <c r="C100" t="s">
        <v>53</v>
      </c>
      <c r="D100" s="13">
        <v>4</v>
      </c>
      <c r="E100" s="13">
        <v>2</v>
      </c>
      <c r="F100" s="3">
        <f>$F$2</f>
        <v>220.18</v>
      </c>
      <c r="G100" s="12">
        <f t="shared" si="7"/>
        <v>440.36</v>
      </c>
      <c r="H100" s="12">
        <f t="shared" si="8"/>
        <v>506.414</v>
      </c>
    </row>
    <row r="101" spans="1:8" ht="15">
      <c r="A101" t="s">
        <v>21</v>
      </c>
      <c r="C101" t="s">
        <v>46</v>
      </c>
      <c r="E101" s="13">
        <v>1</v>
      </c>
      <c r="F101" s="3">
        <f>$F$3</f>
        <v>250.34</v>
      </c>
      <c r="G101" s="12">
        <f t="shared" si="7"/>
        <v>250.34</v>
      </c>
      <c r="H101" s="12">
        <f t="shared" si="8"/>
        <v>287.89099999999996</v>
      </c>
    </row>
    <row r="102" spans="1:8" ht="15">
      <c r="A102" t="s">
        <v>21</v>
      </c>
      <c r="C102" t="s">
        <v>47</v>
      </c>
      <c r="E102" s="13">
        <v>2</v>
      </c>
      <c r="F102" s="3">
        <f>$F$3</f>
        <v>250.34</v>
      </c>
      <c r="G102" s="12">
        <f t="shared" si="7"/>
        <v>500.68</v>
      </c>
      <c r="H102" s="12">
        <f t="shared" si="8"/>
        <v>575.7819999999999</v>
      </c>
    </row>
    <row r="103" spans="1:8" ht="15">
      <c r="A103" t="s">
        <v>21</v>
      </c>
      <c r="C103" t="s">
        <v>56</v>
      </c>
      <c r="E103" s="13">
        <v>1</v>
      </c>
      <c r="F103" s="3">
        <f>$F$3</f>
        <v>250.34</v>
      </c>
      <c r="G103" s="12">
        <f t="shared" si="7"/>
        <v>250.34</v>
      </c>
      <c r="H103" s="12">
        <f t="shared" si="8"/>
        <v>287.89099999999996</v>
      </c>
    </row>
    <row r="104" spans="1:8" ht="15">
      <c r="A104" t="s">
        <v>21</v>
      </c>
      <c r="C104" t="s">
        <v>48</v>
      </c>
      <c r="E104" s="13">
        <v>5</v>
      </c>
      <c r="F104" s="3">
        <f>$F$3</f>
        <v>250.34</v>
      </c>
      <c r="G104" s="12">
        <f t="shared" si="4"/>
        <v>1251.7</v>
      </c>
      <c r="H104" s="12">
        <f t="shared" si="5"/>
        <v>1439.455</v>
      </c>
    </row>
    <row r="105" spans="1:10" ht="15">
      <c r="A105" s="11"/>
      <c r="B105" s="11"/>
      <c r="C105" s="11"/>
      <c r="D105" s="16"/>
      <c r="E105" s="16"/>
      <c r="F105" s="17"/>
      <c r="G105" s="14"/>
      <c r="H105" s="14">
        <f>SUM(H64:H104)</f>
        <v>15580.890000000001</v>
      </c>
      <c r="I105" s="11">
        <v>15834</v>
      </c>
      <c r="J105" s="14">
        <f>I105-H105</f>
        <v>253.10999999999876</v>
      </c>
    </row>
    <row r="106" spans="1:8" ht="15">
      <c r="A106" t="s">
        <v>30</v>
      </c>
      <c r="C106" t="s">
        <v>45</v>
      </c>
      <c r="D106" s="13">
        <v>2</v>
      </c>
      <c r="E106" s="13">
        <v>1</v>
      </c>
      <c r="F106" s="3">
        <f>$F$2</f>
        <v>220.18</v>
      </c>
      <c r="G106" s="12">
        <f>E106*F106</f>
        <v>220.18</v>
      </c>
      <c r="H106" s="12">
        <f>E106*F106*1.15</f>
        <v>253.207</v>
      </c>
    </row>
    <row r="107" spans="1:10" ht="15">
      <c r="A107" s="11"/>
      <c r="B107" s="11"/>
      <c r="C107" s="11"/>
      <c r="D107" s="16"/>
      <c r="E107" s="16"/>
      <c r="F107" s="17"/>
      <c r="G107" s="14"/>
      <c r="H107" s="14">
        <f>SUM(H106:H106)</f>
        <v>253.207</v>
      </c>
      <c r="I107" s="18">
        <v>260</v>
      </c>
      <c r="J107" s="14">
        <f>I107-H107</f>
        <v>6.793000000000006</v>
      </c>
    </row>
    <row r="108" spans="1:8" ht="15">
      <c r="A108" t="s">
        <v>54</v>
      </c>
      <c r="C108" t="s">
        <v>53</v>
      </c>
      <c r="D108" s="13">
        <v>1</v>
      </c>
      <c r="E108" s="13">
        <v>1</v>
      </c>
      <c r="F108" s="3">
        <f>$F$2</f>
        <v>220.18</v>
      </c>
      <c r="G108" s="12">
        <f>E108*F108</f>
        <v>220.18</v>
      </c>
      <c r="H108" s="12">
        <f>E108*F108*1.15</f>
        <v>253.207</v>
      </c>
    </row>
    <row r="109" spans="1:10" ht="15">
      <c r="A109" s="11"/>
      <c r="B109" s="11"/>
      <c r="C109" s="11"/>
      <c r="D109" s="16"/>
      <c r="E109" s="16"/>
      <c r="F109" s="17"/>
      <c r="G109" s="14"/>
      <c r="H109" s="14">
        <f>SUM(H108:H108)</f>
        <v>253.207</v>
      </c>
      <c r="I109" s="18">
        <v>370</v>
      </c>
      <c r="J109" s="14">
        <f>I109-H109</f>
        <v>116.793</v>
      </c>
    </row>
    <row r="110" spans="1:8" ht="15">
      <c r="A110" t="s">
        <v>57</v>
      </c>
      <c r="C110" t="s">
        <v>28</v>
      </c>
      <c r="D110" s="13">
        <v>4</v>
      </c>
      <c r="E110" s="13">
        <v>1</v>
      </c>
      <c r="F110" s="3">
        <f>$F$2</f>
        <v>220.18</v>
      </c>
      <c r="G110" s="12">
        <f>E110*F110</f>
        <v>220.18</v>
      </c>
      <c r="H110" s="12">
        <f>E110*F110*1.15</f>
        <v>253.207</v>
      </c>
    </row>
    <row r="111" spans="1:8" ht="15">
      <c r="A111" t="s">
        <v>57</v>
      </c>
      <c r="C111" t="s">
        <v>52</v>
      </c>
      <c r="D111" s="13">
        <v>2</v>
      </c>
      <c r="E111" s="13">
        <v>1</v>
      </c>
      <c r="F111" s="3">
        <f>$F$2</f>
        <v>220.18</v>
      </c>
      <c r="G111" s="12">
        <f>E111*F111</f>
        <v>220.18</v>
      </c>
      <c r="H111" s="12">
        <f>E111*F111*1.15</f>
        <v>253.207</v>
      </c>
    </row>
    <row r="112" spans="1:8" ht="15">
      <c r="A112" t="s">
        <v>57</v>
      </c>
      <c r="C112" t="s">
        <v>45</v>
      </c>
      <c r="D112" s="13">
        <v>4</v>
      </c>
      <c r="E112" s="13">
        <v>1</v>
      </c>
      <c r="F112" s="3">
        <f>$F$2</f>
        <v>220.18</v>
      </c>
      <c r="G112" s="12">
        <f>E112*F112</f>
        <v>220.18</v>
      </c>
      <c r="H112" s="12">
        <f>E112*F112*1.15</f>
        <v>253.207</v>
      </c>
    </row>
    <row r="113" spans="1:10" ht="15">
      <c r="A113" s="11"/>
      <c r="B113" s="11"/>
      <c r="C113" s="11"/>
      <c r="D113" s="16"/>
      <c r="E113" s="16"/>
      <c r="F113" s="17"/>
      <c r="G113" s="14"/>
      <c r="H113" s="14">
        <v>759</v>
      </c>
      <c r="I113" s="18">
        <v>759</v>
      </c>
      <c r="J113" s="14">
        <f>I113-H113</f>
        <v>0</v>
      </c>
    </row>
    <row r="114" spans="1:8" ht="15">
      <c r="A114" t="s">
        <v>58</v>
      </c>
      <c r="C114" t="s">
        <v>23</v>
      </c>
      <c r="D114" s="13">
        <v>1</v>
      </c>
      <c r="E114" s="13">
        <v>1</v>
      </c>
      <c r="F114" s="3">
        <f>$F$2</f>
        <v>220.18</v>
      </c>
      <c r="G114" s="12">
        <f>E114*F114</f>
        <v>220.18</v>
      </c>
      <c r="H114" s="12">
        <f>E114*F114*1.15</f>
        <v>253.207</v>
      </c>
    </row>
    <row r="115" spans="1:8" ht="15">
      <c r="A115" t="s">
        <v>58</v>
      </c>
      <c r="C115" t="s">
        <v>23</v>
      </c>
      <c r="D115" s="13">
        <v>4</v>
      </c>
      <c r="E115" s="13">
        <v>1</v>
      </c>
      <c r="F115" s="3">
        <f>$F$2</f>
        <v>220.18</v>
      </c>
      <c r="G115" s="12">
        <f>E115*F115</f>
        <v>220.18</v>
      </c>
      <c r="H115" s="12">
        <f>E115*F115*1.15</f>
        <v>253.207</v>
      </c>
    </row>
    <row r="116" spans="1:10" ht="15">
      <c r="A116" s="11"/>
      <c r="B116" s="11"/>
      <c r="C116" s="11"/>
      <c r="D116" s="16"/>
      <c r="E116" s="16"/>
      <c r="F116" s="17"/>
      <c r="G116" s="14"/>
      <c r="H116" s="14">
        <f>SUM(H114:H115)</f>
        <v>506.414</v>
      </c>
      <c r="I116" s="18">
        <v>510</v>
      </c>
      <c r="J116" s="14">
        <f>I116-H116</f>
        <v>3.5860000000000127</v>
      </c>
    </row>
    <row r="117" spans="1:8" ht="15">
      <c r="A117" t="s">
        <v>59</v>
      </c>
      <c r="C117" t="s">
        <v>53</v>
      </c>
      <c r="D117" s="13">
        <v>5</v>
      </c>
      <c r="E117" s="13">
        <v>1</v>
      </c>
      <c r="F117" s="3">
        <f>$F$2</f>
        <v>220.18</v>
      </c>
      <c r="G117" s="12">
        <f>E117*F117</f>
        <v>220.18</v>
      </c>
      <c r="H117" s="12">
        <f>E117*F117*1.15</f>
        <v>253.207</v>
      </c>
    </row>
    <row r="118" spans="1:10" ht="15">
      <c r="A118" s="11"/>
      <c r="B118" s="11"/>
      <c r="C118" s="11"/>
      <c r="D118" s="16"/>
      <c r="E118" s="16"/>
      <c r="F118" s="17"/>
      <c r="G118" s="14"/>
      <c r="H118" s="14">
        <f>SUM(H117:H117)</f>
        <v>253.207</v>
      </c>
      <c r="I118" s="18">
        <v>260</v>
      </c>
      <c r="J118" s="14">
        <f>I118-H118</f>
        <v>6.793000000000006</v>
      </c>
    </row>
    <row r="119" spans="1:8" ht="15">
      <c r="A119" t="s">
        <v>61</v>
      </c>
      <c r="C119" t="s">
        <v>46</v>
      </c>
      <c r="E119" s="13">
        <v>1</v>
      </c>
      <c r="F119" s="3">
        <f>$F$3</f>
        <v>250.34</v>
      </c>
      <c r="G119" s="12">
        <f>E119*F119</f>
        <v>250.34</v>
      </c>
      <c r="H119" s="12">
        <f>E119*F119*1.15</f>
        <v>287.89099999999996</v>
      </c>
    </row>
    <row r="120" spans="1:8" ht="15">
      <c r="A120" t="s">
        <v>61</v>
      </c>
      <c r="C120" t="s">
        <v>56</v>
      </c>
      <c r="E120" s="13">
        <v>1</v>
      </c>
      <c r="F120" s="3">
        <f>$F$3</f>
        <v>250.34</v>
      </c>
      <c r="G120" s="12">
        <f>E120*F120</f>
        <v>250.34</v>
      </c>
      <c r="H120" s="12">
        <f>E120*F120*1.15</f>
        <v>287.89099999999996</v>
      </c>
    </row>
    <row r="121" spans="1:8" ht="15">
      <c r="A121" t="s">
        <v>61</v>
      </c>
      <c r="C121" t="s">
        <v>18</v>
      </c>
      <c r="D121" s="13">
        <v>1</v>
      </c>
      <c r="E121" s="13">
        <v>1</v>
      </c>
      <c r="F121" s="3">
        <f>$F$2</f>
        <v>220.18</v>
      </c>
      <c r="G121" s="12">
        <f>E121*F121</f>
        <v>220.18</v>
      </c>
      <c r="H121" s="12">
        <f>E121*F121*1.15</f>
        <v>253.207</v>
      </c>
    </row>
    <row r="122" spans="1:8" ht="15">
      <c r="A122" t="s">
        <v>61</v>
      </c>
      <c r="C122" t="s">
        <v>53</v>
      </c>
      <c r="D122" s="13">
        <v>5</v>
      </c>
      <c r="E122" s="13">
        <v>1</v>
      </c>
      <c r="F122" s="3">
        <f>$F$2</f>
        <v>220.18</v>
      </c>
      <c r="G122" s="12">
        <f>E122*F122</f>
        <v>220.18</v>
      </c>
      <c r="H122" s="12">
        <f>E122*F122*1.15</f>
        <v>253.207</v>
      </c>
    </row>
    <row r="123" spans="1:10" ht="15">
      <c r="A123" s="11"/>
      <c r="B123" s="11"/>
      <c r="C123" s="11"/>
      <c r="D123" s="16"/>
      <c r="E123" s="16"/>
      <c r="F123" s="17"/>
      <c r="G123" s="14"/>
      <c r="H123" s="14">
        <f>SUM(H119:H122)</f>
        <v>1082.196</v>
      </c>
      <c r="I123" s="18">
        <v>1100</v>
      </c>
      <c r="J123" s="14">
        <f>I123-H123</f>
        <v>17.804000000000087</v>
      </c>
    </row>
    <row r="124" spans="1:8" ht="15">
      <c r="A124" t="s">
        <v>62</v>
      </c>
      <c r="C124" t="s">
        <v>39</v>
      </c>
      <c r="D124" s="13">
        <v>5</v>
      </c>
      <c r="E124" s="13">
        <v>1</v>
      </c>
      <c r="F124" s="3">
        <f>$F$2</f>
        <v>220.18</v>
      </c>
      <c r="G124" s="12">
        <f>E124*F124</f>
        <v>220.18</v>
      </c>
      <c r="H124" s="12">
        <f>E124*F124*1.15</f>
        <v>253.207</v>
      </c>
    </row>
    <row r="125" spans="1:8" ht="15">
      <c r="A125" t="s">
        <v>62</v>
      </c>
      <c r="C125" t="s">
        <v>45</v>
      </c>
      <c r="D125" s="13">
        <v>4</v>
      </c>
      <c r="E125" s="13">
        <v>1</v>
      </c>
      <c r="F125" s="3">
        <f>$F$2</f>
        <v>220.18</v>
      </c>
      <c r="G125" s="12">
        <f>E125*F125</f>
        <v>220.18</v>
      </c>
      <c r="H125" s="12">
        <f>E125*F125*1.15</f>
        <v>253.207</v>
      </c>
    </row>
    <row r="126" spans="1:10" ht="15">
      <c r="A126" s="11"/>
      <c r="B126" s="11"/>
      <c r="C126" s="11"/>
      <c r="D126" s="16"/>
      <c r="E126" s="16"/>
      <c r="F126" s="17"/>
      <c r="G126" s="14"/>
      <c r="H126" s="14">
        <f>SUM(H124:H125)</f>
        <v>506.414</v>
      </c>
      <c r="I126" s="18"/>
      <c r="J126" s="14">
        <f>I126-H126</f>
        <v>-506.414</v>
      </c>
    </row>
    <row r="127" spans="1:8" ht="15">
      <c r="A127" t="s">
        <v>63</v>
      </c>
      <c r="C127" t="s">
        <v>51</v>
      </c>
      <c r="D127" s="13">
        <v>2</v>
      </c>
      <c r="E127" s="13">
        <v>1</v>
      </c>
      <c r="F127" s="3">
        <f>$F$2</f>
        <v>220.18</v>
      </c>
      <c r="G127" s="12">
        <f>E127*F127</f>
        <v>220.18</v>
      </c>
      <c r="H127" s="12">
        <f>E127*F127*1.15</f>
        <v>253.207</v>
      </c>
    </row>
    <row r="128" spans="1:10" ht="15">
      <c r="A128" s="11"/>
      <c r="B128" s="11"/>
      <c r="C128" s="11"/>
      <c r="D128" s="16"/>
      <c r="E128" s="16"/>
      <c r="F128" s="17"/>
      <c r="G128" s="14"/>
      <c r="H128" s="14">
        <f>SUM(H127:H127)</f>
        <v>253.207</v>
      </c>
      <c r="I128" s="18">
        <v>530</v>
      </c>
      <c r="J128" s="14">
        <f>I128-H128</f>
        <v>276.793</v>
      </c>
    </row>
    <row r="129" spans="1:8" ht="15">
      <c r="A129" s="20" t="s">
        <v>64</v>
      </c>
      <c r="C129" t="s">
        <v>51</v>
      </c>
      <c r="D129" s="13">
        <v>4</v>
      </c>
      <c r="E129" s="13">
        <v>1</v>
      </c>
      <c r="F129" s="3">
        <f>$F$2</f>
        <v>220.18</v>
      </c>
      <c r="G129" s="12">
        <f>E129*F129</f>
        <v>220.18</v>
      </c>
      <c r="H129" s="12">
        <f>E129*F129*1.15</f>
        <v>253.207</v>
      </c>
    </row>
    <row r="130" spans="1:10" ht="15">
      <c r="A130" s="11"/>
      <c r="B130" s="11"/>
      <c r="C130" s="11"/>
      <c r="D130" s="16"/>
      <c r="E130" s="16"/>
      <c r="F130" s="17"/>
      <c r="G130" s="14"/>
      <c r="H130" s="14">
        <f>SUM(H129:H129)</f>
        <v>253.207</v>
      </c>
      <c r="I130" s="18"/>
      <c r="J130" s="14">
        <f>I130-H130</f>
        <v>-253.207</v>
      </c>
    </row>
    <row r="131" spans="7:9" ht="15">
      <c r="G131" s="12"/>
      <c r="H131" s="12"/>
      <c r="I131" s="12"/>
    </row>
    <row r="133" ht="15">
      <c r="G133" s="12"/>
    </row>
  </sheetData>
  <sheetProtection/>
  <autoFilter ref="A12:J131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pane ySplit="19" topLeftCell="A31" activePane="bottomLeft" state="frozen"/>
      <selection pane="topLeft" activeCell="A1" sqref="A1"/>
      <selection pane="bottomLeft" activeCell="G51" sqref="G51"/>
    </sheetView>
  </sheetViews>
  <sheetFormatPr defaultColWidth="9.140625" defaultRowHeight="15"/>
  <cols>
    <col min="1" max="1" width="11.140625" style="1" customWidth="1"/>
    <col min="2" max="2" width="2.140625" style="1" customWidth="1"/>
    <col min="3" max="3" width="17.00390625" style="1" customWidth="1"/>
    <col min="4" max="4" width="17.7109375" style="1" customWidth="1"/>
    <col min="5" max="5" width="3.57421875" style="1" customWidth="1"/>
    <col min="6" max="6" width="5.140625" style="1" customWidth="1"/>
    <col min="7" max="7" width="4.8515625" style="1" customWidth="1"/>
    <col min="8" max="8" width="5.00390625" style="1" customWidth="1"/>
    <col min="9" max="9" width="5.8515625" style="1" customWidth="1"/>
    <col min="10" max="10" width="4.8515625" style="1" customWidth="1"/>
    <col min="11" max="11" width="6.8515625" style="5" customWidth="1"/>
    <col min="12" max="12" width="9.140625" style="1" customWidth="1"/>
    <col min="13" max="13" width="15.28125" style="1" bestFit="1" customWidth="1"/>
    <col min="14" max="16384" width="9.140625" style="1" customWidth="1"/>
  </cols>
  <sheetData>
    <row r="1" spans="3:8" ht="15">
      <c r="C1" s="2"/>
      <c r="D1" s="1" t="s">
        <v>65</v>
      </c>
      <c r="F1" s="1">
        <v>0.06</v>
      </c>
      <c r="H1" s="1">
        <f>520/8110</f>
        <v>0.06411837237977805</v>
      </c>
    </row>
    <row r="2" spans="3:8" ht="12" customHeight="1" hidden="1">
      <c r="C2" s="6" t="s">
        <v>66</v>
      </c>
      <c r="D2" s="6"/>
      <c r="E2" s="6"/>
      <c r="F2" s="6">
        <v>260</v>
      </c>
      <c r="G2" s="6"/>
      <c r="H2" s="6">
        <f aca="true" t="shared" si="0" ref="H2:H17">F2*1.15</f>
        <v>299</v>
      </c>
    </row>
    <row r="3" spans="3:8" ht="12" customHeight="1" hidden="1">
      <c r="C3" s="6" t="s">
        <v>67</v>
      </c>
      <c r="D3" s="6"/>
      <c r="E3" s="6"/>
      <c r="F3" s="21">
        <v>180</v>
      </c>
      <c r="G3" s="6"/>
      <c r="H3" s="6">
        <f>F3*1.15</f>
        <v>206.99999999999997</v>
      </c>
    </row>
    <row r="4" spans="3:8" ht="12" customHeight="1" hidden="1">
      <c r="C4" s="6" t="s">
        <v>68</v>
      </c>
      <c r="D4" s="6"/>
      <c r="E4" s="6"/>
      <c r="F4" s="6">
        <v>510</v>
      </c>
      <c r="G4" s="6"/>
      <c r="H4" s="6">
        <f>F4*1.15</f>
        <v>586.5</v>
      </c>
    </row>
    <row r="5" spans="3:8" ht="12" customHeight="1" hidden="1">
      <c r="C5" s="6" t="s">
        <v>69</v>
      </c>
      <c r="D5" s="6"/>
      <c r="E5" s="6"/>
      <c r="F5" s="21">
        <v>760</v>
      </c>
      <c r="G5" s="6"/>
      <c r="H5" s="6">
        <f>F5*1.15</f>
        <v>873.9999999999999</v>
      </c>
    </row>
    <row r="6" spans="3:8" ht="12" customHeight="1" hidden="1">
      <c r="C6" s="6" t="s">
        <v>70</v>
      </c>
      <c r="D6" s="6"/>
      <c r="E6" s="6"/>
      <c r="F6" s="6">
        <v>190</v>
      </c>
      <c r="G6" s="6"/>
      <c r="H6" s="6">
        <f t="shared" si="0"/>
        <v>218.49999999999997</v>
      </c>
    </row>
    <row r="7" spans="3:8" ht="12" customHeight="1" hidden="1">
      <c r="C7" s="6" t="s">
        <v>71</v>
      </c>
      <c r="D7" s="6"/>
      <c r="E7" s="6"/>
      <c r="F7" s="21">
        <v>210</v>
      </c>
      <c r="G7" s="6"/>
      <c r="H7" s="6">
        <f t="shared" si="0"/>
        <v>241.49999999999997</v>
      </c>
    </row>
    <row r="8" spans="3:8" ht="12" customHeight="1" hidden="1">
      <c r="C8" s="6" t="s">
        <v>72</v>
      </c>
      <c r="D8" s="6"/>
      <c r="E8" s="6"/>
      <c r="F8" s="21">
        <v>360</v>
      </c>
      <c r="G8" s="6"/>
      <c r="H8" s="6">
        <f t="shared" si="0"/>
        <v>413.99999999999994</v>
      </c>
    </row>
    <row r="9" spans="3:8" ht="12" customHeight="1" hidden="1">
      <c r="C9" s="6" t="s">
        <v>73</v>
      </c>
      <c r="D9" s="6"/>
      <c r="E9" s="6"/>
      <c r="F9" s="6">
        <v>660</v>
      </c>
      <c r="G9" s="6"/>
      <c r="H9" s="6">
        <f t="shared" si="0"/>
        <v>758.9999999999999</v>
      </c>
    </row>
    <row r="10" spans="3:8" ht="12" customHeight="1" hidden="1">
      <c r="C10" s="6" t="s">
        <v>74</v>
      </c>
      <c r="D10" s="6"/>
      <c r="E10" s="6"/>
      <c r="F10" s="6">
        <v>1270</v>
      </c>
      <c r="G10" s="6"/>
      <c r="H10" s="6">
        <f t="shared" si="0"/>
        <v>1460.5</v>
      </c>
    </row>
    <row r="11" spans="3:8" ht="12" customHeight="1" hidden="1">
      <c r="C11" s="6" t="s">
        <v>75</v>
      </c>
      <c r="D11" s="6"/>
      <c r="E11" s="6"/>
      <c r="F11" s="6">
        <v>260</v>
      </c>
      <c r="G11" s="6"/>
      <c r="H11" s="6">
        <f t="shared" si="0"/>
        <v>299</v>
      </c>
    </row>
    <row r="12" spans="3:8" ht="12" customHeight="1" hidden="1">
      <c r="C12" s="6" t="s">
        <v>76</v>
      </c>
      <c r="D12" s="6"/>
      <c r="E12" s="6"/>
      <c r="F12" s="6">
        <v>190</v>
      </c>
      <c r="G12" s="6"/>
      <c r="H12" s="6">
        <f t="shared" si="0"/>
        <v>218.49999999999997</v>
      </c>
    </row>
    <row r="13" spans="3:8" ht="12" customHeight="1" hidden="1">
      <c r="C13" s="6" t="s">
        <v>77</v>
      </c>
      <c r="D13" s="6"/>
      <c r="E13" s="6"/>
      <c r="F13" s="21">
        <v>670</v>
      </c>
      <c r="G13" s="6"/>
      <c r="H13" s="6">
        <f t="shared" si="0"/>
        <v>770.4999999999999</v>
      </c>
    </row>
    <row r="14" spans="3:8" ht="12" customHeight="1" hidden="1">
      <c r="C14" s="6" t="s">
        <v>78</v>
      </c>
      <c r="D14" s="6"/>
      <c r="E14" s="6"/>
      <c r="F14" s="21">
        <v>250</v>
      </c>
      <c r="G14" s="6"/>
      <c r="H14" s="6">
        <f t="shared" si="0"/>
        <v>287.5</v>
      </c>
    </row>
    <row r="15" spans="3:8" ht="12" customHeight="1" hidden="1">
      <c r="C15" s="6" t="s">
        <v>79</v>
      </c>
      <c r="D15" s="6"/>
      <c r="E15" s="6"/>
      <c r="F15" s="21">
        <v>260</v>
      </c>
      <c r="G15" s="6"/>
      <c r="H15" s="6">
        <f t="shared" si="0"/>
        <v>299</v>
      </c>
    </row>
    <row r="16" spans="3:8" ht="12" customHeight="1" hidden="1">
      <c r="C16" s="6" t="s">
        <v>80</v>
      </c>
      <c r="D16" s="6"/>
      <c r="E16" s="6"/>
      <c r="F16" s="6">
        <v>350</v>
      </c>
      <c r="G16" s="6"/>
      <c r="H16" s="6">
        <f t="shared" si="0"/>
        <v>402.49999999999994</v>
      </c>
    </row>
    <row r="17" spans="3:8" ht="12" customHeight="1" hidden="1">
      <c r="C17" s="6" t="s">
        <v>81</v>
      </c>
      <c r="D17" s="6"/>
      <c r="E17" s="6"/>
      <c r="F17" s="21">
        <v>320</v>
      </c>
      <c r="G17" s="6"/>
      <c r="H17" s="6">
        <f t="shared" si="0"/>
        <v>368</v>
      </c>
    </row>
    <row r="18" ht="15" customHeight="1" hidden="1"/>
    <row r="19" spans="1:10" ht="15">
      <c r="A19" s="1" t="s">
        <v>10</v>
      </c>
      <c r="B19" s="1" t="s">
        <v>11</v>
      </c>
      <c r="C19" s="1" t="s">
        <v>12</v>
      </c>
      <c r="D19" s="1" t="s">
        <v>82</v>
      </c>
      <c r="E19" s="1" t="s">
        <v>14</v>
      </c>
      <c r="F19" s="1" t="s">
        <v>15</v>
      </c>
      <c r="G19" s="1" t="s">
        <v>83</v>
      </c>
      <c r="H19" s="1" t="s">
        <v>16</v>
      </c>
      <c r="I19" s="1" t="s">
        <v>84</v>
      </c>
      <c r="J19" s="1" t="s">
        <v>17</v>
      </c>
    </row>
    <row r="20" spans="1:10" ht="15" customHeight="1">
      <c r="A20" s="1" t="s">
        <v>44</v>
      </c>
      <c r="C20" s="1" t="s">
        <v>71</v>
      </c>
      <c r="D20" t="s">
        <v>85</v>
      </c>
      <c r="E20" s="1">
        <v>1</v>
      </c>
      <c r="F20" s="1">
        <f>$F$7</f>
        <v>210</v>
      </c>
      <c r="G20" s="5">
        <f>E20*F20*$F$1</f>
        <v>12.6</v>
      </c>
      <c r="H20" s="5">
        <f>F20*E20*1.15</f>
        <v>241.49999999999997</v>
      </c>
      <c r="I20" s="5">
        <f>H20+G20</f>
        <v>254.09999999999997</v>
      </c>
      <c r="J20" s="19"/>
    </row>
    <row r="21" spans="1:9" ht="15">
      <c r="A21" s="1" t="s">
        <v>44</v>
      </c>
      <c r="C21" t="s">
        <v>78</v>
      </c>
      <c r="D21" t="s">
        <v>86</v>
      </c>
      <c r="E21" s="1">
        <v>1</v>
      </c>
      <c r="F21" s="1">
        <f>$F$14</f>
        <v>250</v>
      </c>
      <c r="G21" s="5">
        <f>E21*F21*$F$1</f>
        <v>15</v>
      </c>
      <c r="H21" s="5">
        <f>F21*E21*1.15</f>
        <v>287.5</v>
      </c>
      <c r="I21" s="5">
        <f>H21+G21</f>
        <v>302.5</v>
      </c>
    </row>
    <row r="22" spans="1:9" ht="15">
      <c r="A22" s="1" t="s">
        <v>44</v>
      </c>
      <c r="C22" s="6" t="s">
        <v>69</v>
      </c>
      <c r="D22" s="22" t="s">
        <v>87</v>
      </c>
      <c r="E22" s="1">
        <v>1</v>
      </c>
      <c r="F22" s="1">
        <f>$F$5</f>
        <v>760</v>
      </c>
      <c r="G22" s="5">
        <f>E22*F22*$F$1</f>
        <v>45.6</v>
      </c>
      <c r="H22" s="5">
        <f>F22*E22*1.15</f>
        <v>873.9999999999999</v>
      </c>
      <c r="I22" s="5">
        <f>H22+G22</f>
        <v>919.5999999999999</v>
      </c>
    </row>
    <row r="23" spans="1:11" ht="15">
      <c r="A23" s="23"/>
      <c r="B23" s="23"/>
      <c r="C23" s="24"/>
      <c r="D23" s="25"/>
      <c r="E23" s="23"/>
      <c r="F23" s="23"/>
      <c r="G23" s="26"/>
      <c r="I23" s="26">
        <f>SUM(I20:I22)</f>
        <v>1476.1999999999998</v>
      </c>
      <c r="J23" s="23"/>
      <c r="K23" s="26">
        <f>J23-I23</f>
        <v>-1476.1999999999998</v>
      </c>
    </row>
    <row r="24" spans="1:9" ht="15">
      <c r="A24" s="1" t="s">
        <v>34</v>
      </c>
      <c r="C24" s="1" t="s">
        <v>67</v>
      </c>
      <c r="D24" t="s">
        <v>88</v>
      </c>
      <c r="E24" s="1">
        <v>1</v>
      </c>
      <c r="F24" s="1">
        <f>$F$3</f>
        <v>180</v>
      </c>
      <c r="G24" s="5">
        <f>E24*F24*$F$1</f>
        <v>10.799999999999999</v>
      </c>
      <c r="H24" s="5">
        <f>F24*E24*1.15</f>
        <v>206.99999999999997</v>
      </c>
      <c r="I24" s="5">
        <f>H24+G24</f>
        <v>217.79999999999998</v>
      </c>
    </row>
    <row r="25" spans="1:9" ht="15">
      <c r="A25" s="1" t="s">
        <v>34</v>
      </c>
      <c r="C25" s="1" t="s">
        <v>67</v>
      </c>
      <c r="D25" t="s">
        <v>89</v>
      </c>
      <c r="E25" s="1">
        <v>1</v>
      </c>
      <c r="F25" s="1">
        <f>$F$3</f>
        <v>180</v>
      </c>
      <c r="G25" s="5">
        <f>E25*F25*$F$1</f>
        <v>10.799999999999999</v>
      </c>
      <c r="H25" s="5">
        <f>F25*E25*1.15</f>
        <v>206.99999999999997</v>
      </c>
      <c r="I25" s="5">
        <f>H25+G25</f>
        <v>217.79999999999998</v>
      </c>
    </row>
    <row r="26" spans="1:9" ht="15">
      <c r="A26" s="1" t="s">
        <v>34</v>
      </c>
      <c r="C26" t="s">
        <v>77</v>
      </c>
      <c r="D26" t="s">
        <v>90</v>
      </c>
      <c r="E26" s="1">
        <v>1</v>
      </c>
      <c r="F26" s="1">
        <f>$F$13</f>
        <v>670</v>
      </c>
      <c r="G26" s="5">
        <f>E26*F26*$F$1</f>
        <v>40.199999999999996</v>
      </c>
      <c r="H26" s="5">
        <f>F26*E26*1.15</f>
        <v>770.4999999999999</v>
      </c>
      <c r="I26" s="5">
        <f>H26+G26</f>
        <v>810.6999999999999</v>
      </c>
    </row>
    <row r="27" spans="1:9" ht="15">
      <c r="A27" s="1" t="s">
        <v>34</v>
      </c>
      <c r="C27" t="s">
        <v>78</v>
      </c>
      <c r="D27" t="s">
        <v>86</v>
      </c>
      <c r="E27" s="1">
        <v>1</v>
      </c>
      <c r="F27" s="1">
        <f>$F$14</f>
        <v>250</v>
      </c>
      <c r="G27" s="5">
        <f>E27*F27*$F$1</f>
        <v>15</v>
      </c>
      <c r="H27" s="5">
        <f>F27*E27*1.15</f>
        <v>287.5</v>
      </c>
      <c r="I27" s="5">
        <f>H27+G27</f>
        <v>302.5</v>
      </c>
    </row>
    <row r="28" spans="1:11" ht="15">
      <c r="A28" s="23"/>
      <c r="B28" s="23"/>
      <c r="C28" s="24"/>
      <c r="D28" s="25"/>
      <c r="E28" s="23"/>
      <c r="F28" s="23"/>
      <c r="G28" s="26"/>
      <c r="H28" s="26"/>
      <c r="I28" s="26">
        <f>SUM(I24:I27)</f>
        <v>1548.8</v>
      </c>
      <c r="J28" s="18">
        <v>1514</v>
      </c>
      <c r="K28" s="26">
        <f>J28-I28</f>
        <v>-34.799999999999955</v>
      </c>
    </row>
    <row r="29" spans="1:9" ht="15">
      <c r="A29" s="1" t="s">
        <v>21</v>
      </c>
      <c r="C29" s="1" t="s">
        <v>71</v>
      </c>
      <c r="D29" t="s">
        <v>85</v>
      </c>
      <c r="E29" s="1">
        <v>1</v>
      </c>
      <c r="F29" s="1">
        <f>$F$7</f>
        <v>210</v>
      </c>
      <c r="G29" s="5">
        <f aca="true" t="shared" si="1" ref="G29:G47">E29*F29*$F$1</f>
        <v>12.6</v>
      </c>
      <c r="H29" s="5">
        <f aca="true" t="shared" si="2" ref="H29:H47">F29*E29*1.15</f>
        <v>241.49999999999997</v>
      </c>
      <c r="I29" s="5">
        <f aca="true" t="shared" si="3" ref="I29:I47">H29+G29</f>
        <v>254.09999999999997</v>
      </c>
    </row>
    <row r="30" spans="1:9" ht="15">
      <c r="A30" s="1" t="s">
        <v>21</v>
      </c>
      <c r="C30" t="s">
        <v>79</v>
      </c>
      <c r="D30" t="s">
        <v>91</v>
      </c>
      <c r="E30" s="1">
        <v>1</v>
      </c>
      <c r="F30" s="1">
        <f>$F$15</f>
        <v>260</v>
      </c>
      <c r="G30" s="5">
        <f t="shared" si="1"/>
        <v>15.6</v>
      </c>
      <c r="H30" s="5">
        <f t="shared" si="2"/>
        <v>299</v>
      </c>
      <c r="I30" s="5">
        <f t="shared" si="3"/>
        <v>314.6</v>
      </c>
    </row>
    <row r="31" spans="1:9" ht="15">
      <c r="A31" s="1" t="s">
        <v>21</v>
      </c>
      <c r="C31" t="s">
        <v>79</v>
      </c>
      <c r="D31" t="s">
        <v>89</v>
      </c>
      <c r="E31" s="1">
        <v>1</v>
      </c>
      <c r="F31" s="1">
        <f>$F$15</f>
        <v>260</v>
      </c>
      <c r="G31" s="5">
        <f t="shared" si="1"/>
        <v>15.6</v>
      </c>
      <c r="H31" s="5">
        <f t="shared" si="2"/>
        <v>299</v>
      </c>
      <c r="I31" s="5">
        <f t="shared" si="3"/>
        <v>314.6</v>
      </c>
    </row>
    <row r="32" spans="1:9" ht="15">
      <c r="A32" s="1" t="s">
        <v>21</v>
      </c>
      <c r="C32" s="6" t="s">
        <v>80</v>
      </c>
      <c r="D32" t="s">
        <v>89</v>
      </c>
      <c r="E32" s="1">
        <v>1</v>
      </c>
      <c r="F32" s="1">
        <f>$F$16</f>
        <v>350</v>
      </c>
      <c r="G32" s="5">
        <f t="shared" si="1"/>
        <v>21</v>
      </c>
      <c r="H32" s="5">
        <f t="shared" si="2"/>
        <v>402.49999999999994</v>
      </c>
      <c r="I32" s="5">
        <f t="shared" si="3"/>
        <v>423.49999999999994</v>
      </c>
    </row>
    <row r="33" spans="1:9" ht="15">
      <c r="A33" s="1" t="s">
        <v>21</v>
      </c>
      <c r="C33" s="6" t="s">
        <v>80</v>
      </c>
      <c r="D33" t="s">
        <v>92</v>
      </c>
      <c r="E33" s="1">
        <v>1</v>
      </c>
      <c r="F33" s="1">
        <f>$F$16</f>
        <v>350</v>
      </c>
      <c r="G33" s="5">
        <f t="shared" si="1"/>
        <v>21</v>
      </c>
      <c r="H33" s="5">
        <f t="shared" si="2"/>
        <v>402.49999999999994</v>
      </c>
      <c r="I33" s="5">
        <f t="shared" si="3"/>
        <v>423.49999999999994</v>
      </c>
    </row>
    <row r="34" spans="1:9" ht="15">
      <c r="A34" s="1" t="s">
        <v>21</v>
      </c>
      <c r="C34" s="6" t="s">
        <v>81</v>
      </c>
      <c r="D34" t="s">
        <v>93</v>
      </c>
      <c r="E34" s="1">
        <v>1</v>
      </c>
      <c r="F34" s="1">
        <f>$F$17</f>
        <v>320</v>
      </c>
      <c r="G34" s="5">
        <f t="shared" si="1"/>
        <v>19.2</v>
      </c>
      <c r="H34" s="5">
        <f t="shared" si="2"/>
        <v>368</v>
      </c>
      <c r="I34" s="5">
        <f t="shared" si="3"/>
        <v>387.2</v>
      </c>
    </row>
    <row r="35" spans="1:9" ht="15">
      <c r="A35" s="1" t="s">
        <v>21</v>
      </c>
      <c r="C35" s="6" t="s">
        <v>81</v>
      </c>
      <c r="D35" t="s">
        <v>92</v>
      </c>
      <c r="E35" s="1">
        <v>1</v>
      </c>
      <c r="F35" s="1">
        <f>$F$17</f>
        <v>320</v>
      </c>
      <c r="G35" s="5">
        <f t="shared" si="1"/>
        <v>19.2</v>
      </c>
      <c r="H35" s="5">
        <f t="shared" si="2"/>
        <v>368</v>
      </c>
      <c r="I35" s="5">
        <f t="shared" si="3"/>
        <v>387.2</v>
      </c>
    </row>
    <row r="36" spans="1:9" ht="15">
      <c r="A36" s="1" t="s">
        <v>21</v>
      </c>
      <c r="C36" s="6" t="s">
        <v>72</v>
      </c>
      <c r="D36" t="s">
        <v>90</v>
      </c>
      <c r="E36" s="1">
        <v>1</v>
      </c>
      <c r="F36" s="1">
        <f>$F$8</f>
        <v>360</v>
      </c>
      <c r="G36" s="5">
        <f t="shared" si="1"/>
        <v>21.599999999999998</v>
      </c>
      <c r="H36" s="5">
        <f t="shared" si="2"/>
        <v>413.99999999999994</v>
      </c>
      <c r="I36" s="5">
        <f t="shared" si="3"/>
        <v>435.59999999999997</v>
      </c>
    </row>
    <row r="37" spans="1:9" ht="15">
      <c r="A37" s="1" t="s">
        <v>21</v>
      </c>
      <c r="C37" s="6" t="s">
        <v>72</v>
      </c>
      <c r="D37" t="s">
        <v>94</v>
      </c>
      <c r="E37" s="1">
        <v>1</v>
      </c>
      <c r="F37" s="1">
        <f>$F$8</f>
        <v>360</v>
      </c>
      <c r="G37" s="5">
        <f t="shared" si="1"/>
        <v>21.599999999999998</v>
      </c>
      <c r="H37" s="5">
        <f t="shared" si="2"/>
        <v>413.99999999999994</v>
      </c>
      <c r="I37" s="5">
        <f t="shared" si="3"/>
        <v>435.59999999999997</v>
      </c>
    </row>
    <row r="38" spans="1:9" ht="15">
      <c r="A38" s="1" t="s">
        <v>21</v>
      </c>
      <c r="C38" s="6" t="s">
        <v>72</v>
      </c>
      <c r="D38" t="s">
        <v>89</v>
      </c>
      <c r="E38" s="1">
        <v>1</v>
      </c>
      <c r="F38" s="1">
        <f>$F$8</f>
        <v>360</v>
      </c>
      <c r="G38" s="5">
        <f t="shared" si="1"/>
        <v>21.599999999999998</v>
      </c>
      <c r="H38" s="5">
        <f t="shared" si="2"/>
        <v>413.99999999999994</v>
      </c>
      <c r="I38" s="5">
        <f t="shared" si="3"/>
        <v>435.59999999999997</v>
      </c>
    </row>
    <row r="39" spans="1:9" ht="15">
      <c r="A39" s="1" t="s">
        <v>21</v>
      </c>
      <c r="C39" s="6" t="s">
        <v>71</v>
      </c>
      <c r="D39" t="s">
        <v>95</v>
      </c>
      <c r="E39" s="1">
        <v>1</v>
      </c>
      <c r="F39" s="1">
        <f aca="true" t="shared" si="4" ref="F39:F50">$F$7</f>
        <v>210</v>
      </c>
      <c r="G39" s="5">
        <f t="shared" si="1"/>
        <v>12.6</v>
      </c>
      <c r="H39" s="5">
        <f t="shared" si="2"/>
        <v>241.49999999999997</v>
      </c>
      <c r="I39" s="5">
        <f t="shared" si="3"/>
        <v>254.09999999999997</v>
      </c>
    </row>
    <row r="40" spans="1:9" ht="15">
      <c r="A40" s="1" t="s">
        <v>21</v>
      </c>
      <c r="C40" s="6" t="s">
        <v>71</v>
      </c>
      <c r="D40" t="s">
        <v>96</v>
      </c>
      <c r="E40" s="1">
        <v>1</v>
      </c>
      <c r="F40" s="1">
        <f t="shared" si="4"/>
        <v>210</v>
      </c>
      <c r="G40" s="5">
        <f t="shared" si="1"/>
        <v>12.6</v>
      </c>
      <c r="H40" s="5">
        <f t="shared" si="2"/>
        <v>241.49999999999997</v>
      </c>
      <c r="I40" s="5">
        <f t="shared" si="3"/>
        <v>254.09999999999997</v>
      </c>
    </row>
    <row r="41" spans="1:9" ht="15">
      <c r="A41" s="1" t="s">
        <v>21</v>
      </c>
      <c r="C41" s="6" t="s">
        <v>71</v>
      </c>
      <c r="D41" t="s">
        <v>97</v>
      </c>
      <c r="E41" s="1">
        <v>1</v>
      </c>
      <c r="F41" s="1">
        <f t="shared" si="4"/>
        <v>210</v>
      </c>
      <c r="G41" s="5">
        <f t="shared" si="1"/>
        <v>12.6</v>
      </c>
      <c r="H41" s="5">
        <f t="shared" si="2"/>
        <v>241.49999999999997</v>
      </c>
      <c r="I41" s="5">
        <f t="shared" si="3"/>
        <v>254.09999999999997</v>
      </c>
    </row>
    <row r="42" spans="1:9" ht="15">
      <c r="A42" s="1" t="s">
        <v>21</v>
      </c>
      <c r="C42" s="6" t="s">
        <v>71</v>
      </c>
      <c r="D42" t="s">
        <v>98</v>
      </c>
      <c r="E42" s="1">
        <v>1</v>
      </c>
      <c r="F42" s="1">
        <f t="shared" si="4"/>
        <v>210</v>
      </c>
      <c r="G42" s="5">
        <f t="shared" si="1"/>
        <v>12.6</v>
      </c>
      <c r="H42" s="5">
        <f t="shared" si="2"/>
        <v>241.49999999999997</v>
      </c>
      <c r="I42" s="5">
        <f t="shared" si="3"/>
        <v>254.09999999999997</v>
      </c>
    </row>
    <row r="43" spans="1:9" ht="15">
      <c r="A43" s="1" t="s">
        <v>21</v>
      </c>
      <c r="C43" s="6" t="s">
        <v>71</v>
      </c>
      <c r="D43" t="s">
        <v>99</v>
      </c>
      <c r="E43" s="1">
        <v>1</v>
      </c>
      <c r="F43" s="1">
        <f t="shared" si="4"/>
        <v>210</v>
      </c>
      <c r="G43" s="5">
        <f t="shared" si="1"/>
        <v>12.6</v>
      </c>
      <c r="H43" s="5">
        <f t="shared" si="2"/>
        <v>241.49999999999997</v>
      </c>
      <c r="I43" s="5">
        <f t="shared" si="3"/>
        <v>254.09999999999997</v>
      </c>
    </row>
    <row r="44" spans="1:9" ht="15">
      <c r="A44" s="1" t="s">
        <v>21</v>
      </c>
      <c r="C44" s="6" t="s">
        <v>71</v>
      </c>
      <c r="D44" t="s">
        <v>100</v>
      </c>
      <c r="E44" s="1">
        <v>1</v>
      </c>
      <c r="F44" s="1">
        <f t="shared" si="4"/>
        <v>210</v>
      </c>
      <c r="G44" s="5">
        <f t="shared" si="1"/>
        <v>12.6</v>
      </c>
      <c r="H44" s="5">
        <f t="shared" si="2"/>
        <v>241.49999999999997</v>
      </c>
      <c r="I44" s="5">
        <f t="shared" si="3"/>
        <v>254.09999999999997</v>
      </c>
    </row>
    <row r="45" spans="1:9" ht="15">
      <c r="A45" s="1" t="s">
        <v>21</v>
      </c>
      <c r="C45" s="6" t="s">
        <v>71</v>
      </c>
      <c r="D45" t="s">
        <v>101</v>
      </c>
      <c r="E45" s="1">
        <v>1</v>
      </c>
      <c r="F45" s="1">
        <f t="shared" si="4"/>
        <v>210</v>
      </c>
      <c r="G45" s="5">
        <f t="shared" si="1"/>
        <v>12.6</v>
      </c>
      <c r="H45" s="5">
        <f t="shared" si="2"/>
        <v>241.49999999999997</v>
      </c>
      <c r="I45" s="5">
        <f t="shared" si="3"/>
        <v>254.09999999999997</v>
      </c>
    </row>
    <row r="46" spans="1:9" ht="15">
      <c r="A46" s="1" t="s">
        <v>21</v>
      </c>
      <c r="C46" s="6" t="s">
        <v>71</v>
      </c>
      <c r="D46" t="s">
        <v>102</v>
      </c>
      <c r="E46" s="1">
        <v>1</v>
      </c>
      <c r="F46" s="1">
        <f t="shared" si="4"/>
        <v>210</v>
      </c>
      <c r="G46" s="5">
        <f t="shared" si="1"/>
        <v>12.6</v>
      </c>
      <c r="H46" s="5">
        <f t="shared" si="2"/>
        <v>241.49999999999997</v>
      </c>
      <c r="I46" s="5">
        <f t="shared" si="3"/>
        <v>254.09999999999997</v>
      </c>
    </row>
    <row r="47" spans="1:9" ht="15">
      <c r="A47" s="1" t="s">
        <v>21</v>
      </c>
      <c r="C47" s="6" t="s">
        <v>71</v>
      </c>
      <c r="D47" t="s">
        <v>103</v>
      </c>
      <c r="E47" s="1">
        <v>1</v>
      </c>
      <c r="F47" s="1">
        <f t="shared" si="4"/>
        <v>210</v>
      </c>
      <c r="G47" s="5">
        <f t="shared" si="1"/>
        <v>12.6</v>
      </c>
      <c r="H47" s="5">
        <f t="shared" si="2"/>
        <v>241.49999999999997</v>
      </c>
      <c r="I47" s="5">
        <f t="shared" si="3"/>
        <v>254.09999999999997</v>
      </c>
    </row>
    <row r="48" spans="1:11" ht="15">
      <c r="A48" s="23"/>
      <c r="B48" s="23"/>
      <c r="C48" s="24"/>
      <c r="D48" s="25"/>
      <c r="E48" s="23"/>
      <c r="F48" s="23"/>
      <c r="G48" s="26"/>
      <c r="H48" s="26"/>
      <c r="I48" s="26">
        <f>SUM(I29:I47)</f>
        <v>6098.400000000002</v>
      </c>
      <c r="J48" s="23">
        <v>6790</v>
      </c>
      <c r="K48" s="26">
        <f>J48-I48</f>
        <v>691.5999999999976</v>
      </c>
    </row>
    <row r="49" spans="1:9" ht="15">
      <c r="A49" s="20" t="s">
        <v>64</v>
      </c>
      <c r="C49" s="6" t="s">
        <v>72</v>
      </c>
      <c r="D49" t="s">
        <v>104</v>
      </c>
      <c r="E49" s="1">
        <v>1</v>
      </c>
      <c r="F49" s="1">
        <f>$F$8</f>
        <v>360</v>
      </c>
      <c r="G49" s="5">
        <f>E49*F49*$F$1</f>
        <v>21.599999999999998</v>
      </c>
      <c r="H49" s="5">
        <f>F49*E49*1.15</f>
        <v>413.99999999999994</v>
      </c>
      <c r="I49" s="5">
        <f>H49+G49</f>
        <v>435.59999999999997</v>
      </c>
    </row>
    <row r="50" spans="1:9" ht="15">
      <c r="A50" s="20" t="s">
        <v>64</v>
      </c>
      <c r="C50" s="6" t="s">
        <v>71</v>
      </c>
      <c r="D50" t="s">
        <v>105</v>
      </c>
      <c r="E50" s="1">
        <v>1</v>
      </c>
      <c r="F50" s="1">
        <f t="shared" si="4"/>
        <v>210</v>
      </c>
      <c r="G50" s="5">
        <f>E50*F50*$F$1</f>
        <v>12.6</v>
      </c>
      <c r="H50" s="5">
        <f>F50*E50*1.15</f>
        <v>241.49999999999997</v>
      </c>
      <c r="I50" s="5">
        <f>H50+G50</f>
        <v>254.09999999999997</v>
      </c>
    </row>
    <row r="51" spans="1:11" ht="15">
      <c r="A51" s="23"/>
      <c r="B51" s="23"/>
      <c r="C51" s="24"/>
      <c r="D51" s="25"/>
      <c r="E51" s="23"/>
      <c r="F51" s="23"/>
      <c r="G51" s="26"/>
      <c r="H51" s="26"/>
      <c r="I51" s="26">
        <f>SUM(I49:I50)</f>
        <v>689.6999999999999</v>
      </c>
      <c r="J51" s="23">
        <v>253</v>
      </c>
      <c r="K51" s="26">
        <f>J51-I51</f>
        <v>-436.69999999999993</v>
      </c>
    </row>
    <row r="52" spans="7:9" ht="15">
      <c r="G52" s="5"/>
      <c r="I52" s="5"/>
    </row>
    <row r="53" ht="15">
      <c r="I53" s="5"/>
    </row>
  </sheetData>
  <sheetProtection/>
  <autoFilter ref="A19:K20"/>
  <printOptions/>
  <pageMargins left="0.2755905511811024" right="0.2755905511811024" top="0.2362204724409449" bottom="0.4330708661417323" header="0.196850393700787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2010-12-14T09:27:51Z</cp:lastPrinted>
  <dcterms:created xsi:type="dcterms:W3CDTF">2010-07-14T04:16:13Z</dcterms:created>
  <dcterms:modified xsi:type="dcterms:W3CDTF">2011-03-04T13:14:19Z</dcterms:modified>
  <cp:category/>
  <cp:version/>
  <cp:contentType/>
  <cp:contentStatus/>
</cp:coreProperties>
</file>