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Лист1" sheetId="2" r:id="rId2"/>
  </sheets>
  <definedNames>
    <definedName name="_xlnm._FilterDatabase" localSheetId="0" hidden="1">'Sheet1'!$A$7:$J$75</definedName>
  </definedNames>
  <calcPr fullCalcOnLoad="1"/>
</workbook>
</file>

<file path=xl/sharedStrings.xml><?xml version="1.0" encoding="utf-8"?>
<sst xmlns="http://schemas.openxmlformats.org/spreadsheetml/2006/main" count="284" uniqueCount="175">
  <si>
    <t>Blum 8/2</t>
  </si>
  <si>
    <t xml:space="preserve">Rainbow 8/1 </t>
  </si>
  <si>
    <t>Lepestok</t>
  </si>
  <si>
    <t>Rusty 8/1</t>
  </si>
  <si>
    <t>Ровница Green-Yellow</t>
  </si>
  <si>
    <t xml:space="preserve">Pink-Beige 8/2 </t>
  </si>
  <si>
    <t>Любовь Яринич</t>
  </si>
  <si>
    <t>EIght</t>
  </si>
  <si>
    <t>Ptica</t>
  </si>
  <si>
    <t>Ник</t>
  </si>
  <si>
    <t>Rainbow 8/1</t>
  </si>
  <si>
    <t>Сонина мама</t>
  </si>
  <si>
    <t>Fall 8/1</t>
  </si>
  <si>
    <t>Eight</t>
  </si>
  <si>
    <t>Ровница Lavender</t>
  </si>
  <si>
    <t>Наталья09</t>
  </si>
  <si>
    <t>Anyunya</t>
  </si>
  <si>
    <t>Ровница LILAC</t>
  </si>
  <si>
    <t>Zё6ра</t>
  </si>
  <si>
    <t>Pink-Beige 8/1</t>
  </si>
  <si>
    <t>Black-White 8/1</t>
  </si>
  <si>
    <t>Amic@</t>
  </si>
  <si>
    <t>Flame 8/2</t>
  </si>
  <si>
    <t>прим</t>
  </si>
  <si>
    <t>цвет</t>
  </si>
  <si>
    <t>цена</t>
  </si>
  <si>
    <t>транспорт</t>
  </si>
  <si>
    <t>сумма без орг</t>
  </si>
  <si>
    <t>сумма с орг и транспортными</t>
  </si>
  <si>
    <t>оплата</t>
  </si>
  <si>
    <t>сальдо</t>
  </si>
  <si>
    <t>коэф трансп расходов на 1рубль</t>
  </si>
  <si>
    <t>кол-во, гр</t>
  </si>
  <si>
    <t>цветная</t>
  </si>
  <si>
    <t>натуральные</t>
  </si>
  <si>
    <t>ровница</t>
  </si>
  <si>
    <t>цена за 1г</t>
  </si>
  <si>
    <t>спицы круговые гладкие 100см 3ка</t>
  </si>
  <si>
    <t>крючок 1.5шка</t>
  </si>
  <si>
    <t>@ks@no4k@</t>
  </si>
  <si>
    <t>ValenTina</t>
  </si>
  <si>
    <t>Blue 8/1</t>
  </si>
  <si>
    <t>Lavender 970г</t>
  </si>
  <si>
    <t>Grey lila 8/1</t>
  </si>
  <si>
    <t>black lila 8/2</t>
  </si>
  <si>
    <t>Black-Lila 8/1</t>
  </si>
  <si>
    <t>Ровница pink-lila</t>
  </si>
  <si>
    <t>Grey lila 8/2</t>
  </si>
  <si>
    <t>Rainbow 8/2</t>
  </si>
  <si>
    <t>Белый White</t>
  </si>
  <si>
    <t>Rainbow 6/2</t>
  </si>
  <si>
    <t>Ровница blue</t>
  </si>
  <si>
    <t>Ровница Black lila</t>
  </si>
  <si>
    <t>Turquoise blue 8/1</t>
  </si>
  <si>
    <t>бирюзово-гол</t>
  </si>
  <si>
    <t>Blue 8/2</t>
  </si>
  <si>
    <t>Аделета</t>
  </si>
  <si>
    <t>Green-Yellow 8/1</t>
  </si>
  <si>
    <t>Grey-lila 8/1</t>
  </si>
  <si>
    <t xml:space="preserve">Blue 8/1 </t>
  </si>
  <si>
    <t>Спицы круговые 100см с удлиненным кончиком для тонкой пряжи 3.5мм</t>
  </si>
  <si>
    <t>ADDI Прямые спицы, никелированные, 35 см 2шт 3,0мм</t>
  </si>
  <si>
    <t>Flame 8/1</t>
  </si>
  <si>
    <t>ADDI Спицы круговые супергладкие 100 см, никель 4мм</t>
  </si>
  <si>
    <t>Содержание заказа</t>
  </si>
  <si>
    <t>кол-во</t>
  </si>
  <si>
    <t>Имя</t>
  </si>
  <si>
    <t>Артикул</t>
  </si>
  <si>
    <t>Цена</t>
  </si>
  <si>
    <t>Итого   </t>
  </si>
  <si>
    <t>ALA81_01</t>
  </si>
  <si>
    <t>1.97 RUB</t>
  </si>
  <si>
    <t>618.58 RUB   </t>
  </si>
  <si>
    <t>ALA81_02</t>
  </si>
  <si>
    <t>240.34 RUB   </t>
  </si>
  <si>
    <t>ADDI Спицы круговые 100см с удлиненным кончиком для тонкой пряжи</t>
  </si>
  <si>
    <t>Толщина: 3.5 мм (= 147.00 руб.)</t>
  </si>
  <si>
    <t>Addi755-7/100</t>
  </si>
  <si>
    <t>147.00 RUB</t>
  </si>
  <si>
    <t>441.00 RUB   </t>
  </si>
  <si>
    <t>ALP_02</t>
  </si>
  <si>
    <t>1.77 RUB</t>
  </si>
  <si>
    <t>290.28 RUB   </t>
  </si>
  <si>
    <t>ALP_12</t>
  </si>
  <si>
    <t>460.20 RUB   </t>
  </si>
  <si>
    <t>ALP_08</t>
  </si>
  <si>
    <t>361.08 RUB   </t>
  </si>
  <si>
    <t>Ровница PINK-LILA</t>
  </si>
  <si>
    <t>ALP_14</t>
  </si>
  <si>
    <t>955.80 RUB   </t>
  </si>
  <si>
    <t>ALA81_12</t>
  </si>
  <si>
    <t>3 073.20 RUB   </t>
  </si>
  <si>
    <t>ALA81_24</t>
  </si>
  <si>
    <t>1 461.74 RUB   </t>
  </si>
  <si>
    <t>Pink-Beige 8/2</t>
  </si>
  <si>
    <t>ALA_015</t>
  </si>
  <si>
    <t>417.64 RUB   </t>
  </si>
  <si>
    <t>ALA_009</t>
  </si>
  <si>
    <t>374.30 RUB   </t>
  </si>
  <si>
    <t>GREY-LILA 8/2</t>
  </si>
  <si>
    <t>ALA_023</t>
  </si>
  <si>
    <t>1 201.70 RUB   </t>
  </si>
  <si>
    <t>Rainbow</t>
  </si>
  <si>
    <t>Толщина: 8/2_(400_м_/_100_г)</t>
  </si>
  <si>
    <t>ALA_001</t>
  </si>
  <si>
    <t>1 970.00 RUB   </t>
  </si>
  <si>
    <t>Толщина: 2.0 мм (ожидаются 25.11.10) (= 147.00 руб.)</t>
  </si>
  <si>
    <t>147.00 RUB   </t>
  </si>
  <si>
    <t>ADDI Спицы круговые супергладкие 100 см, никель</t>
  </si>
  <si>
    <t>Толщина: 3.0 мм (= 147.00 руб.)</t>
  </si>
  <si>
    <t>Addi105-7/100</t>
  </si>
  <si>
    <t>ADDI Крючок с пластиковой ручкой</t>
  </si>
  <si>
    <t>Толщина: 4.0 мм (= 109.00 руб.)</t>
  </si>
  <si>
    <t>Addi148-7</t>
  </si>
  <si>
    <t>109.00 RUB</t>
  </si>
  <si>
    <t>109.00 RUB   </t>
  </si>
  <si>
    <t>ADDI Крючок экстратонкий с ручкой</t>
  </si>
  <si>
    <t>Толщина: 1.0 мм (= 97.00 руб.)</t>
  </si>
  <si>
    <t>Addi113-7</t>
  </si>
  <si>
    <t>97.00 RUB</t>
  </si>
  <si>
    <t>97.00 RUB   </t>
  </si>
  <si>
    <t>ALA81_07</t>
  </si>
  <si>
    <t>996.82 RUB   </t>
  </si>
  <si>
    <t>ALA81_03</t>
  </si>
  <si>
    <t>1 233.22 RUB   </t>
  </si>
  <si>
    <t>Белый (White)</t>
  </si>
  <si>
    <t>ALN_01</t>
  </si>
  <si>
    <t>1.67 RUB</t>
  </si>
  <si>
    <t>848.36 RUB   </t>
  </si>
  <si>
    <t>Lavender 8/2 на бобине (970 грамм)</t>
  </si>
  <si>
    <t>Aspool_07</t>
  </si>
  <si>
    <t>1 911.00 RUB</t>
  </si>
  <si>
    <t>1 911.00 RUB   </t>
  </si>
  <si>
    <t>Black-Lila 8/2</t>
  </si>
  <si>
    <t>ALA_003</t>
  </si>
  <si>
    <t>421.58 RUB   </t>
  </si>
  <si>
    <t>Толщина: 6/2_(300_м_/100_г)</t>
  </si>
  <si>
    <t>918.02 RUB   </t>
  </si>
  <si>
    <t>Ровница Blue</t>
  </si>
  <si>
    <t>ALP_06</t>
  </si>
  <si>
    <t>424.80 RUB   </t>
  </si>
  <si>
    <t>Ровница Black-lila</t>
  </si>
  <si>
    <t>ALP_09</t>
  </si>
  <si>
    <t>421.26 RUB   </t>
  </si>
  <si>
    <t>ALA81_27</t>
  </si>
  <si>
    <t>551.60 RUB   </t>
  </si>
  <si>
    <t>ALA_005</t>
  </si>
  <si>
    <t>449.16 RUB   </t>
  </si>
  <si>
    <t>ALA81_18</t>
  </si>
  <si>
    <t>248.22 RUB   </t>
  </si>
  <si>
    <t>ALA81_09</t>
  </si>
  <si>
    <t>232.46 RUB   </t>
  </si>
  <si>
    <t>Толщина: 4.5 мм (= 167.00 руб.)</t>
  </si>
  <si>
    <t>167.00 RUB</t>
  </si>
  <si>
    <t>167.00 RUB   </t>
  </si>
  <si>
    <t>Толщина: 4.0 мм (= 167.00 руб.)</t>
  </si>
  <si>
    <t>ADDI Прямые спицы, никелированные</t>
  </si>
  <si>
    <t>Толщина: 3.0 мм (= 109.00 руб.)</t>
  </si>
  <si>
    <t>Addi100-7</t>
  </si>
  <si>
    <t>  </t>
  </si>
  <si>
    <t>Промежуточный итог :</t>
  </si>
  <si>
    <t>21 465.36 RUB   </t>
  </si>
  <si>
    <t>Стоимость доставки и плата за отгрузку :</t>
  </si>
  <si>
    <t>0.00 RUB   </t>
  </si>
  <si>
    <t>Скидка:</t>
  </si>
  <si>
    <t>- 5 365.36 RUB    </t>
  </si>
  <si>
    <t xml:space="preserve">Итого: </t>
  </si>
  <si>
    <r>
      <t>16 100.00 RUB</t>
    </r>
    <r>
      <rPr>
        <sz val="10"/>
        <rFont val="Arial"/>
        <family val="2"/>
      </rPr>
      <t>   </t>
    </r>
  </si>
  <si>
    <t>Налог на стоимость заказа :</t>
  </si>
  <si>
    <t>Спицы круговые 100см с удлиненным кончиком для тонкой пряжи 2мм</t>
  </si>
  <si>
    <t>крючок 4мм</t>
  </si>
  <si>
    <t>Спицы круговые 100см с удлиненным кончиком для тонкой пряжи 4.5мм</t>
  </si>
  <si>
    <t>примерный расчет ТР!!!</t>
  </si>
  <si>
    <t>цена закупки</t>
  </si>
  <si>
    <t>цена розничная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</si>
</sst>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</numFmts>
  <fonts count="47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63"/>
      <name val="Verdana"/>
      <family val="2"/>
    </font>
    <font>
      <sz val="9"/>
      <color indexed="63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DDDDDD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Alignment="1">
      <alignment wrapText="1"/>
    </xf>
    <xf numFmtId="0" fontId="3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NumberFormat="1" applyFont="1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30" fillId="0" borderId="0" xfId="42" applyAlignment="1" applyProtection="1">
      <alignment horizontal="left" vertical="top" wrapText="1"/>
      <protection/>
    </xf>
    <xf numFmtId="0" fontId="0" fillId="0" borderId="0" xfId="0" applyAlignment="1">
      <alignment horizontal="righ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1" fontId="0" fillId="0" borderId="0" xfId="0" applyNumberForma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wrapText="1"/>
    </xf>
    <xf numFmtId="1" fontId="0" fillId="0" borderId="10" xfId="0" applyNumberFormat="1" applyBorder="1" applyAlignment="1">
      <alignment vertical="center"/>
    </xf>
    <xf numFmtId="0" fontId="1" fillId="34" borderId="11" xfId="0" applyNumberFormat="1" applyFont="1" applyFill="1" applyBorder="1" applyAlignment="1">
      <alignment horizontal="center" wrapText="1"/>
    </xf>
    <xf numFmtId="2" fontId="0" fillId="34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44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ezebra.ru/index.php?page=shop.product_details&amp;product_id=38&amp;option=com_virtuemart&amp;Itemid=2" TargetMode="External" /><Relationship Id="rId2" Type="http://schemas.openxmlformats.org/officeDocument/2006/relationships/hyperlink" Target="http://www.zezebra.ru/index.php?page=shop.product_details&amp;product_id=39&amp;option=com_virtuemart&amp;Itemid=2" TargetMode="External" /><Relationship Id="rId3" Type="http://schemas.openxmlformats.org/officeDocument/2006/relationships/hyperlink" Target="http://www.zezebra.ru/index.php?page=shop.product_details&amp;product_id=37&amp;option=com_virtuemart&amp;Itemid=2" TargetMode="External" /><Relationship Id="rId4" Type="http://schemas.openxmlformats.org/officeDocument/2006/relationships/hyperlink" Target="http://www.zezebra.ru/index.php?page=shop.product_details&amp;product_id=37&amp;option=com_virtuemart&amp;Itemid=2" TargetMode="External" /><Relationship Id="rId5" Type="http://schemas.openxmlformats.org/officeDocument/2006/relationships/hyperlink" Target="http://www.zezebra.ru/index.php?page=shop.product_details&amp;product_id=74&amp;option=com_virtuemart&amp;Itemid=2" TargetMode="External" /><Relationship Id="rId6" Type="http://schemas.openxmlformats.org/officeDocument/2006/relationships/hyperlink" Target="http://www.zezebra.ru/index.php?page=shop.product_details&amp;product_id=105&amp;option=com_virtuemart&amp;Itemid=2" TargetMode="External" /><Relationship Id="rId7" Type="http://schemas.openxmlformats.org/officeDocument/2006/relationships/hyperlink" Target="http://www.zezebra.ru/index.php?page=shop.product_details&amp;product_id=80&amp;option=com_virtuemart&amp;Itemid=2" TargetMode="External" /><Relationship Id="rId8" Type="http://schemas.openxmlformats.org/officeDocument/2006/relationships/hyperlink" Target="http://www.zezebra.ru/index.php?page=shop.product_details&amp;product_id=107&amp;option=com_virtuemart&amp;Itemid=2" TargetMode="External" /><Relationship Id="rId9" Type="http://schemas.openxmlformats.org/officeDocument/2006/relationships/hyperlink" Target="http://www.zezebra.ru/index.php?page=shop.product_details&amp;product_id=72&amp;option=com_virtuemart&amp;Itemid=2" TargetMode="External" /><Relationship Id="rId10" Type="http://schemas.openxmlformats.org/officeDocument/2006/relationships/hyperlink" Target="http://www.zezebra.ru/index.php?page=shop.product_details&amp;product_id=144&amp;option=com_virtuemart&amp;Itemid=2" TargetMode="External" /><Relationship Id="rId11" Type="http://schemas.openxmlformats.org/officeDocument/2006/relationships/hyperlink" Target="http://www.zezebra.ru/index.php?page=shop.product_details&amp;product_id=15&amp;option=com_virtuemart&amp;Itemid=2" TargetMode="External" /><Relationship Id="rId12" Type="http://schemas.openxmlformats.org/officeDocument/2006/relationships/hyperlink" Target="http://www.zezebra.ru/index.php?page=shop.product_details&amp;product_id=9&amp;option=com_virtuemart&amp;Itemid=2" TargetMode="External" /><Relationship Id="rId13" Type="http://schemas.openxmlformats.org/officeDocument/2006/relationships/hyperlink" Target="http://www.zezebra.ru/index.php?page=shop.product_details&amp;product_id=91&amp;option=com_virtuemart&amp;Itemid=2" TargetMode="External" /><Relationship Id="rId14" Type="http://schemas.openxmlformats.org/officeDocument/2006/relationships/hyperlink" Target="http://www.zezebra.ru/index.php?page=shop.product_details&amp;product_id=1&amp;option=com_virtuemart&amp;Itemid=2" TargetMode="External" /><Relationship Id="rId15" Type="http://schemas.openxmlformats.org/officeDocument/2006/relationships/hyperlink" Target="http://www.zezebra.ru/index.php?page=shop.product_details&amp;product_id=1&amp;option=com_virtuemart&amp;Itemid=2" TargetMode="External" /><Relationship Id="rId16" Type="http://schemas.openxmlformats.org/officeDocument/2006/relationships/hyperlink" Target="http://www.zezebra.ru/index.php?page=shop.product_details&amp;product_id=37&amp;option=com_virtuemart&amp;Itemid=2" TargetMode="External" /><Relationship Id="rId17" Type="http://schemas.openxmlformats.org/officeDocument/2006/relationships/hyperlink" Target="http://www.zezebra.ru/index.php?page=shop.product_details&amp;product_id=37&amp;option=com_virtuemart&amp;Itemid=2" TargetMode="External" /><Relationship Id="rId18" Type="http://schemas.openxmlformats.org/officeDocument/2006/relationships/hyperlink" Target="http://www.zezebra.ru/index.php?page=shop.product_details&amp;product_id=27&amp;option=com_virtuemart&amp;Itemid=2" TargetMode="External" /><Relationship Id="rId19" Type="http://schemas.openxmlformats.org/officeDocument/2006/relationships/hyperlink" Target="http://www.zezebra.ru/index.php?page=shop.product_details&amp;product_id=27&amp;option=com_virtuemart&amp;Itemid=2" TargetMode="External" /><Relationship Id="rId20" Type="http://schemas.openxmlformats.org/officeDocument/2006/relationships/hyperlink" Target="http://www.zezebra.ru/index.php?page=shop.product_details&amp;product_id=32&amp;option=com_virtuemart&amp;Itemid=2" TargetMode="External" /><Relationship Id="rId21" Type="http://schemas.openxmlformats.org/officeDocument/2006/relationships/hyperlink" Target="http://www.zezebra.ru/index.php?page=shop.product_details&amp;product_id=32&amp;option=com_virtuemart&amp;Itemid=2" TargetMode="External" /><Relationship Id="rId22" Type="http://schemas.openxmlformats.org/officeDocument/2006/relationships/hyperlink" Target="http://www.zezebra.ru/index.php?page=shop.product_details&amp;product_id=33&amp;option=com_virtuemart&amp;Itemid=2" TargetMode="External" /><Relationship Id="rId23" Type="http://schemas.openxmlformats.org/officeDocument/2006/relationships/hyperlink" Target="http://www.zezebra.ru/index.php?page=shop.product_details&amp;product_id=33&amp;option=com_virtuemart&amp;Itemid=2" TargetMode="External" /><Relationship Id="rId24" Type="http://schemas.openxmlformats.org/officeDocument/2006/relationships/hyperlink" Target="http://www.zezebra.ru/index.php?page=shop.product_details&amp;product_id=44&amp;option=com_virtuemart&amp;Itemid=2" TargetMode="External" /><Relationship Id="rId25" Type="http://schemas.openxmlformats.org/officeDocument/2006/relationships/hyperlink" Target="http://www.zezebra.ru/index.php?page=shop.product_details&amp;product_id=40&amp;option=com_virtuemart&amp;Itemid=2" TargetMode="External" /><Relationship Id="rId26" Type="http://schemas.openxmlformats.org/officeDocument/2006/relationships/hyperlink" Target="http://www.zezebra.ru/index.php?page=shop.product_details&amp;product_id=66&amp;option=com_virtuemart&amp;Itemid=2" TargetMode="External" /><Relationship Id="rId27" Type="http://schemas.openxmlformats.org/officeDocument/2006/relationships/hyperlink" Target="http://www.zezebra.ru/index.php?page=shop.product_details&amp;product_id=114&amp;option=com_virtuemart&amp;Itemid=2" TargetMode="External" /><Relationship Id="rId28" Type="http://schemas.openxmlformats.org/officeDocument/2006/relationships/hyperlink" Target="http://www.zezebra.ru/index.php?page=shop.product_details&amp;product_id=3&amp;option=com_virtuemart&amp;Itemid=2" TargetMode="External" /><Relationship Id="rId29" Type="http://schemas.openxmlformats.org/officeDocument/2006/relationships/hyperlink" Target="http://www.zezebra.ru/index.php?page=shop.product_details&amp;product_id=1&amp;option=com_virtuemart&amp;Itemid=2" TargetMode="External" /><Relationship Id="rId30" Type="http://schemas.openxmlformats.org/officeDocument/2006/relationships/hyperlink" Target="http://www.zezebra.ru/index.php?page=shop.product_details&amp;product_id=1&amp;option=com_virtuemart&amp;Itemid=2" TargetMode="External" /><Relationship Id="rId31" Type="http://schemas.openxmlformats.org/officeDocument/2006/relationships/hyperlink" Target="http://www.zezebra.ru/index.php?page=shop.product_details&amp;product_id=78&amp;option=com_virtuemart&amp;Itemid=2" TargetMode="External" /><Relationship Id="rId32" Type="http://schemas.openxmlformats.org/officeDocument/2006/relationships/hyperlink" Target="http://www.zezebra.ru/index.php?page=shop.product_details&amp;product_id=81&amp;option=com_virtuemart&amp;Itemid=2" TargetMode="External" /><Relationship Id="rId33" Type="http://schemas.openxmlformats.org/officeDocument/2006/relationships/hyperlink" Target="http://www.zezebra.ru/index.php?page=shop.product_details&amp;product_id=146&amp;option=com_virtuemart&amp;Itemid=2" TargetMode="External" /><Relationship Id="rId34" Type="http://schemas.openxmlformats.org/officeDocument/2006/relationships/hyperlink" Target="http://www.zezebra.ru/index.php?page=shop.product_details&amp;product_id=5&amp;option=com_virtuemart&amp;Itemid=2" TargetMode="External" /><Relationship Id="rId35" Type="http://schemas.openxmlformats.org/officeDocument/2006/relationships/hyperlink" Target="http://www.zezebra.ru/index.php?page=shop.product_details&amp;product_id=98&amp;option=com_virtuemart&amp;Itemid=2" TargetMode="External" /><Relationship Id="rId36" Type="http://schemas.openxmlformats.org/officeDocument/2006/relationships/hyperlink" Target="http://www.zezebra.ru/index.php?page=shop.product_details&amp;product_id=46&amp;option=com_virtuemart&amp;Itemid=2" TargetMode="External" /><Relationship Id="rId37" Type="http://schemas.openxmlformats.org/officeDocument/2006/relationships/hyperlink" Target="http://www.zezebra.ru/index.php?page=shop.product_details&amp;product_id=37&amp;option=com_virtuemart&amp;Itemid=2" TargetMode="External" /><Relationship Id="rId38" Type="http://schemas.openxmlformats.org/officeDocument/2006/relationships/hyperlink" Target="http://www.zezebra.ru/index.php?page=shop.product_details&amp;product_id=37&amp;option=com_virtuemart&amp;Itemid=2" TargetMode="External" /><Relationship Id="rId39" Type="http://schemas.openxmlformats.org/officeDocument/2006/relationships/hyperlink" Target="http://www.zezebra.ru/index.php?page=shop.product_details&amp;product_id=27&amp;option=com_virtuemart&amp;Itemid=2" TargetMode="External" /><Relationship Id="rId40" Type="http://schemas.openxmlformats.org/officeDocument/2006/relationships/hyperlink" Target="http://www.zezebra.ru/index.php?page=shop.product_details&amp;product_id=27&amp;option=com_virtuemart&amp;Itemid=2" TargetMode="External" /><Relationship Id="rId41" Type="http://schemas.openxmlformats.org/officeDocument/2006/relationships/hyperlink" Target="http://www.zezebra.ru/index.php?page=shop.product_details&amp;product_id=20&amp;option=com_virtuemart&amp;Itemid=2" TargetMode="External" /><Relationship Id="rId42" Type="http://schemas.openxmlformats.org/officeDocument/2006/relationships/hyperlink" Target="http://www.zezebra.ru/index.php?page=shop.product_details&amp;product_id=20&amp;option=com_virtuemart&amp;Itemid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7" topLeftCell="A56" activePane="bottomLeft" state="frozen"/>
      <selection pane="topLeft" activeCell="A1" sqref="A1"/>
      <selection pane="bottomLeft" activeCell="B69" sqref="B69"/>
    </sheetView>
  </sheetViews>
  <sheetFormatPr defaultColWidth="17.140625" defaultRowHeight="12.75" customHeight="1"/>
  <cols>
    <col min="1" max="1" width="17.140625" style="0" customWidth="1"/>
    <col min="2" max="2" width="9.57421875" style="0" customWidth="1"/>
    <col min="3" max="3" width="20.421875" style="0" customWidth="1"/>
    <col min="4" max="4" width="7.7109375" style="9" customWidth="1"/>
    <col min="5" max="5" width="7.8515625" style="0" customWidth="1"/>
    <col min="6" max="6" width="7.140625" style="0" customWidth="1"/>
    <col min="7" max="7" width="7.00390625" style="0" customWidth="1"/>
    <col min="8" max="8" width="8.00390625" style="21" customWidth="1"/>
    <col min="9" max="9" width="7.8515625" style="0" customWidth="1"/>
    <col min="10" max="10" width="7.7109375" style="0" customWidth="1"/>
    <col min="11" max="18" width="17.140625" style="0" customWidth="1"/>
  </cols>
  <sheetData>
    <row r="1" spans="4:6" ht="12.75" customHeight="1">
      <c r="D1" s="9" t="s">
        <v>173</v>
      </c>
      <c r="F1" t="s">
        <v>174</v>
      </c>
    </row>
    <row r="2" spans="2:6" ht="12.75" customHeight="1">
      <c r="B2" t="s">
        <v>36</v>
      </c>
      <c r="C2" t="s">
        <v>33</v>
      </c>
      <c r="D2" s="9">
        <v>1.792</v>
      </c>
      <c r="F2">
        <v>1.97</v>
      </c>
    </row>
    <row r="3" spans="3:6" ht="12.75" customHeight="1">
      <c r="C3" t="s">
        <v>34</v>
      </c>
      <c r="D3" s="9">
        <v>1.519</v>
      </c>
      <c r="F3">
        <v>1.67</v>
      </c>
    </row>
    <row r="4" spans="3:6" ht="12.75" customHeight="1">
      <c r="C4" t="s">
        <v>35</v>
      </c>
      <c r="D4" s="9">
        <v>1.61</v>
      </c>
      <c r="F4">
        <v>1.77</v>
      </c>
    </row>
    <row r="6" spans="1:8" ht="12.75" customHeight="1">
      <c r="A6" s="9" t="s">
        <v>172</v>
      </c>
      <c r="C6" s="4" t="s">
        <v>31</v>
      </c>
      <c r="D6" s="29"/>
      <c r="E6" s="4">
        <v>0.02</v>
      </c>
      <c r="H6" s="3">
        <f>330/16100</f>
        <v>0.020496894409937887</v>
      </c>
    </row>
    <row r="7" spans="1:10" ht="49.5" customHeight="1">
      <c r="A7" s="32" t="s">
        <v>9</v>
      </c>
      <c r="B7" s="32" t="s">
        <v>23</v>
      </c>
      <c r="C7" s="32" t="s">
        <v>24</v>
      </c>
      <c r="D7" s="32" t="s">
        <v>32</v>
      </c>
      <c r="E7" s="32" t="s">
        <v>25</v>
      </c>
      <c r="F7" s="33" t="s">
        <v>27</v>
      </c>
      <c r="G7" s="34" t="s">
        <v>26</v>
      </c>
      <c r="H7" s="35" t="s">
        <v>28</v>
      </c>
      <c r="I7" s="36" t="s">
        <v>29</v>
      </c>
      <c r="J7" s="34" t="s">
        <v>30</v>
      </c>
    </row>
    <row r="8" spans="1:8" ht="12.75" customHeight="1">
      <c r="A8" s="9" t="s">
        <v>39</v>
      </c>
      <c r="C8" s="1" t="s">
        <v>10</v>
      </c>
      <c r="D8" s="49">
        <v>128</v>
      </c>
      <c r="E8" s="5">
        <f>$D$2</f>
        <v>1.792</v>
      </c>
      <c r="F8" s="4">
        <f>D8*E8</f>
        <v>229.376</v>
      </c>
      <c r="G8" s="38">
        <f>F8*$E$6</f>
        <v>4.5875200000000005</v>
      </c>
      <c r="H8" s="2">
        <f>F8+G8</f>
        <v>233.96352000000002</v>
      </c>
    </row>
    <row r="9" spans="1:8" ht="12.75" customHeight="1">
      <c r="A9" s="9" t="s">
        <v>39</v>
      </c>
      <c r="C9" s="6" t="s">
        <v>48</v>
      </c>
      <c r="D9" s="49">
        <v>194</v>
      </c>
      <c r="E9" s="5">
        <f>$D$2</f>
        <v>1.792</v>
      </c>
      <c r="F9" s="4">
        <f>D9*E9</f>
        <v>347.648</v>
      </c>
      <c r="G9" s="38">
        <f>F9*$E$6</f>
        <v>6.952960000000001</v>
      </c>
      <c r="H9" s="2">
        <f>F9+G9</f>
        <v>354.60096000000004</v>
      </c>
    </row>
    <row r="10" spans="1:10" ht="12.75" customHeight="1">
      <c r="A10" s="40"/>
      <c r="B10" s="23"/>
      <c r="C10" s="24"/>
      <c r="D10" s="30"/>
      <c r="E10" s="25"/>
      <c r="F10" s="26"/>
      <c r="G10" s="39"/>
      <c r="H10" s="28">
        <f>SUM(H8:H9)</f>
        <v>588.56448</v>
      </c>
      <c r="I10" s="37">
        <v>596</v>
      </c>
      <c r="J10" s="31">
        <f>I10-H10</f>
        <v>7.435519999999997</v>
      </c>
    </row>
    <row r="11" spans="1:8" ht="12.75" customHeight="1">
      <c r="A11" s="1" t="s">
        <v>21</v>
      </c>
      <c r="B11" s="1"/>
      <c r="C11" s="6" t="s">
        <v>45</v>
      </c>
      <c r="D11" s="8">
        <v>82</v>
      </c>
      <c r="E11" s="5">
        <f>$D$2</f>
        <v>1.792</v>
      </c>
      <c r="F11" s="4">
        <f aca="true" t="shared" si="0" ref="F11:F19">D11*E11</f>
        <v>146.94400000000002</v>
      </c>
      <c r="G11" s="38">
        <f aca="true" t="shared" si="1" ref="G11:G19">F11*$E$6</f>
        <v>2.9388800000000006</v>
      </c>
      <c r="H11" s="2">
        <f aca="true" t="shared" si="2" ref="H11:H19">F11+G11</f>
        <v>149.88288000000003</v>
      </c>
    </row>
    <row r="12" spans="1:8" ht="12.75" customHeight="1">
      <c r="A12" s="1" t="s">
        <v>21</v>
      </c>
      <c r="B12" s="1"/>
      <c r="C12" s="6" t="s">
        <v>45</v>
      </c>
      <c r="D12" s="8">
        <v>82</v>
      </c>
      <c r="E12" s="5">
        <f>$D$2</f>
        <v>1.792</v>
      </c>
      <c r="F12" s="4">
        <f t="shared" si="0"/>
        <v>146.94400000000002</v>
      </c>
      <c r="G12" s="38">
        <f t="shared" si="1"/>
        <v>2.9388800000000006</v>
      </c>
      <c r="H12" s="2">
        <f t="shared" si="2"/>
        <v>149.88288000000003</v>
      </c>
    </row>
    <row r="13" spans="1:8" ht="12.75" customHeight="1">
      <c r="A13" s="1" t="s">
        <v>21</v>
      </c>
      <c r="B13" s="1"/>
      <c r="C13" s="1" t="s">
        <v>20</v>
      </c>
      <c r="D13" s="8">
        <v>122</v>
      </c>
      <c r="E13" s="5">
        <f>$D$2</f>
        <v>1.792</v>
      </c>
      <c r="F13" s="4">
        <f t="shared" si="0"/>
        <v>218.624</v>
      </c>
      <c r="G13" s="38">
        <f t="shared" si="1"/>
        <v>4.37248</v>
      </c>
      <c r="H13" s="2">
        <f t="shared" si="2"/>
        <v>222.99648</v>
      </c>
    </row>
    <row r="14" spans="1:8" ht="12.75" customHeight="1">
      <c r="A14" s="1" t="s">
        <v>21</v>
      </c>
      <c r="B14" s="1"/>
      <c r="C14" s="1" t="s">
        <v>19</v>
      </c>
      <c r="D14" s="10">
        <v>0</v>
      </c>
      <c r="E14" s="5">
        <f>$D$2</f>
        <v>1.792</v>
      </c>
      <c r="F14" s="4">
        <f t="shared" si="0"/>
        <v>0</v>
      </c>
      <c r="G14" s="38">
        <f t="shared" si="1"/>
        <v>0</v>
      </c>
      <c r="H14" s="2">
        <f t="shared" si="2"/>
        <v>0</v>
      </c>
    </row>
    <row r="15" spans="1:8" ht="12.75" customHeight="1">
      <c r="A15" s="1" t="s">
        <v>21</v>
      </c>
      <c r="B15" s="1"/>
      <c r="C15" s="1" t="s">
        <v>3</v>
      </c>
      <c r="D15" s="10">
        <v>0</v>
      </c>
      <c r="E15" s="5">
        <f>$D$2</f>
        <v>1.792</v>
      </c>
      <c r="F15" s="4">
        <f t="shared" si="0"/>
        <v>0</v>
      </c>
      <c r="G15" s="38">
        <f t="shared" si="1"/>
        <v>0</v>
      </c>
      <c r="H15" s="2">
        <f t="shared" si="2"/>
        <v>0</v>
      </c>
    </row>
    <row r="16" spans="1:8" ht="12.75" customHeight="1">
      <c r="A16" s="1" t="s">
        <v>21</v>
      </c>
      <c r="B16" s="1"/>
      <c r="C16" s="9" t="s">
        <v>60</v>
      </c>
      <c r="D16" s="49">
        <v>1</v>
      </c>
      <c r="E16" s="5">
        <v>133.7</v>
      </c>
      <c r="F16" s="4">
        <f t="shared" si="0"/>
        <v>133.7</v>
      </c>
      <c r="G16" s="38">
        <f t="shared" si="1"/>
        <v>2.674</v>
      </c>
      <c r="H16" s="2">
        <f t="shared" si="2"/>
        <v>136.374</v>
      </c>
    </row>
    <row r="17" spans="1:8" ht="12.75" customHeight="1">
      <c r="A17" s="1" t="s">
        <v>21</v>
      </c>
      <c r="C17" t="s">
        <v>62</v>
      </c>
      <c r="D17" s="8">
        <v>126</v>
      </c>
      <c r="E17" s="5">
        <f>$D$2</f>
        <v>1.792</v>
      </c>
      <c r="F17" s="4">
        <f t="shared" si="0"/>
        <v>225.792</v>
      </c>
      <c r="G17" s="38">
        <f t="shared" si="1"/>
        <v>4.51584</v>
      </c>
      <c r="H17" s="2">
        <f t="shared" si="2"/>
        <v>230.30784</v>
      </c>
    </row>
    <row r="18" spans="1:8" ht="12.75" customHeight="1">
      <c r="A18" s="1" t="s">
        <v>21</v>
      </c>
      <c r="C18" t="s">
        <v>57</v>
      </c>
      <c r="D18" s="8">
        <v>118</v>
      </c>
      <c r="E18" s="5">
        <f>$D$2</f>
        <v>1.792</v>
      </c>
      <c r="F18" s="4">
        <f t="shared" si="0"/>
        <v>211.45600000000002</v>
      </c>
      <c r="G18" s="38">
        <f t="shared" si="1"/>
        <v>4.22912</v>
      </c>
      <c r="H18" s="2">
        <f t="shared" si="2"/>
        <v>215.68512</v>
      </c>
    </row>
    <row r="19" spans="1:8" ht="12.75" customHeight="1">
      <c r="A19" s="1" t="s">
        <v>21</v>
      </c>
      <c r="C19" t="s">
        <v>12</v>
      </c>
      <c r="D19" s="8">
        <v>140</v>
      </c>
      <c r="E19" s="5">
        <f>$D$2</f>
        <v>1.792</v>
      </c>
      <c r="F19" s="4">
        <f t="shared" si="0"/>
        <v>250.88</v>
      </c>
      <c r="G19" s="38">
        <f t="shared" si="1"/>
        <v>5.0176</v>
      </c>
      <c r="H19" s="2">
        <f t="shared" si="2"/>
        <v>255.89759999999998</v>
      </c>
    </row>
    <row r="20" spans="1:10" ht="12.75" customHeight="1">
      <c r="A20" s="40"/>
      <c r="B20" s="23"/>
      <c r="C20" s="24"/>
      <c r="D20" s="30"/>
      <c r="E20" s="25"/>
      <c r="F20" s="26"/>
      <c r="G20" s="39"/>
      <c r="H20" s="28">
        <f>SUM(H11:H19)</f>
        <v>1361.0268</v>
      </c>
      <c r="I20" s="37">
        <v>1400</v>
      </c>
      <c r="J20" s="31">
        <f>I20-H20</f>
        <v>38.973199999999906</v>
      </c>
    </row>
    <row r="21" spans="1:8" ht="12.75" customHeight="1">
      <c r="A21" s="1" t="s">
        <v>16</v>
      </c>
      <c r="B21" s="1"/>
      <c r="C21" s="1" t="s">
        <v>17</v>
      </c>
      <c r="D21" s="49">
        <v>260</v>
      </c>
      <c r="E21" s="5">
        <f>$D$4</f>
        <v>1.61</v>
      </c>
      <c r="F21" s="4">
        <f>D21*E21</f>
        <v>418.6</v>
      </c>
      <c r="G21" s="38">
        <f>F21*$E$6</f>
        <v>8.372</v>
      </c>
      <c r="H21" s="2">
        <f>F21+G21</f>
        <v>426.97200000000004</v>
      </c>
    </row>
    <row r="22" spans="1:8" ht="12.75" customHeight="1">
      <c r="A22" s="1" t="s">
        <v>16</v>
      </c>
      <c r="B22" s="1"/>
      <c r="C22" s="1" t="s">
        <v>14</v>
      </c>
      <c r="D22" s="49">
        <v>164</v>
      </c>
      <c r="E22" s="5">
        <f>$D$4</f>
        <v>1.61</v>
      </c>
      <c r="F22" s="4">
        <f>D22*E22</f>
        <v>264.04</v>
      </c>
      <c r="G22" s="38">
        <f>F22*$E$6</f>
        <v>5.2808</v>
      </c>
      <c r="H22" s="2">
        <f>F22+G22</f>
        <v>269.3208</v>
      </c>
    </row>
    <row r="23" spans="1:8" ht="12.75" customHeight="1">
      <c r="A23" s="1" t="s">
        <v>16</v>
      </c>
      <c r="B23" s="1"/>
      <c r="C23" s="1" t="s">
        <v>4</v>
      </c>
      <c r="D23" s="49">
        <v>204</v>
      </c>
      <c r="E23" s="5">
        <f>$D$4</f>
        <v>1.61</v>
      </c>
      <c r="F23" s="4">
        <f>D23*E23</f>
        <v>328.44</v>
      </c>
      <c r="G23" s="38">
        <f>F23*$E$6</f>
        <v>6.5688</v>
      </c>
      <c r="H23" s="2">
        <f>F23+G23</f>
        <v>335.0088</v>
      </c>
    </row>
    <row r="24" spans="1:10" ht="12.75" customHeight="1">
      <c r="A24" s="40"/>
      <c r="B24" s="23"/>
      <c r="C24" s="24"/>
      <c r="D24" s="30"/>
      <c r="E24" s="25"/>
      <c r="F24" s="26"/>
      <c r="G24" s="39"/>
      <c r="H24" s="28">
        <f>SUM(H21:H23)</f>
        <v>1031.3016</v>
      </c>
      <c r="I24" s="37">
        <v>1050</v>
      </c>
      <c r="J24" s="31">
        <f>I24-H24</f>
        <v>18.698399999999992</v>
      </c>
    </row>
    <row r="25" spans="1:8" ht="12.75" customHeight="1">
      <c r="A25" s="1" t="s">
        <v>7</v>
      </c>
      <c r="B25" s="1"/>
      <c r="C25" s="1" t="s">
        <v>10</v>
      </c>
      <c r="D25" s="49">
        <v>130</v>
      </c>
      <c r="E25" s="5">
        <f>$D$2</f>
        <v>1.792</v>
      </c>
      <c r="F25" s="4">
        <f>D25*E25</f>
        <v>232.96</v>
      </c>
      <c r="G25" s="38">
        <f>F25*$E$6</f>
        <v>4.6592</v>
      </c>
      <c r="H25" s="2">
        <f>F25+G25</f>
        <v>237.6192</v>
      </c>
    </row>
    <row r="26" spans="1:8" ht="12.75" customHeight="1">
      <c r="A26" s="1" t="s">
        <v>7</v>
      </c>
      <c r="B26" s="1"/>
      <c r="C26" s="1" t="s">
        <v>5</v>
      </c>
      <c r="D26" s="49">
        <v>212</v>
      </c>
      <c r="E26" s="5">
        <f>$D$2</f>
        <v>1.792</v>
      </c>
      <c r="F26" s="4">
        <f>D26*E26</f>
        <v>379.904</v>
      </c>
      <c r="G26" s="38">
        <f>F26*$E$6</f>
        <v>7.59808</v>
      </c>
      <c r="H26" s="2">
        <f>F26+G26</f>
        <v>387.50208</v>
      </c>
    </row>
    <row r="27" spans="1:8" ht="12.75" customHeight="1">
      <c r="A27" s="1" t="s">
        <v>13</v>
      </c>
      <c r="B27" s="1"/>
      <c r="C27" s="1" t="s">
        <v>22</v>
      </c>
      <c r="D27" s="49">
        <v>190</v>
      </c>
      <c r="E27" s="5">
        <f>$D$2</f>
        <v>1.792</v>
      </c>
      <c r="F27" s="4">
        <f>D27*E27</f>
        <v>340.48</v>
      </c>
      <c r="G27" s="38">
        <f>F27*$E$6</f>
        <v>6.8096000000000005</v>
      </c>
      <c r="H27" s="2">
        <f>F27+G27</f>
        <v>347.2896</v>
      </c>
    </row>
    <row r="28" spans="1:10" ht="12.75" customHeight="1">
      <c r="A28" s="40"/>
      <c r="B28" s="23"/>
      <c r="C28" s="24"/>
      <c r="D28" s="30"/>
      <c r="E28" s="25"/>
      <c r="F28" s="26"/>
      <c r="G28" s="39"/>
      <c r="H28" s="28">
        <f>SUM(H25:H27)</f>
        <v>972.4108799999999</v>
      </c>
      <c r="I28" s="37">
        <v>975</v>
      </c>
      <c r="J28" s="31">
        <f>I28-H28</f>
        <v>2.5891200000000936</v>
      </c>
    </row>
    <row r="29" spans="1:8" ht="12.75" customHeight="1">
      <c r="A29" s="1" t="s">
        <v>2</v>
      </c>
      <c r="B29" s="1"/>
      <c r="C29" s="1" t="s">
        <v>12</v>
      </c>
      <c r="D29" s="49">
        <v>366</v>
      </c>
      <c r="E29" s="5">
        <f>$D$2</f>
        <v>1.792</v>
      </c>
      <c r="F29" s="4">
        <f>D29*E29</f>
        <v>655.872</v>
      </c>
      <c r="G29" s="38">
        <f>F29*$E$6</f>
        <v>13.11744</v>
      </c>
      <c r="H29" s="2">
        <f>F29+G29</f>
        <v>668.98944</v>
      </c>
    </row>
    <row r="30" spans="1:8" ht="12.75" customHeight="1">
      <c r="A30" s="1" t="s">
        <v>2</v>
      </c>
      <c r="B30" s="1"/>
      <c r="C30" s="1" t="s">
        <v>0</v>
      </c>
      <c r="D30" s="1">
        <v>0</v>
      </c>
      <c r="E30" s="5">
        <f>$D$2</f>
        <v>1.792</v>
      </c>
      <c r="F30" s="4">
        <f>D30*E30</f>
        <v>0</v>
      </c>
      <c r="G30" s="38">
        <f>F30*$E$6</f>
        <v>0</v>
      </c>
      <c r="H30" s="2">
        <f>F30+G30</f>
        <v>0</v>
      </c>
    </row>
    <row r="31" spans="1:10" ht="12.75" customHeight="1">
      <c r="A31" s="40"/>
      <c r="B31" s="23"/>
      <c r="C31" s="24"/>
      <c r="D31" s="30"/>
      <c r="E31" s="25"/>
      <c r="F31" s="26"/>
      <c r="G31" s="39"/>
      <c r="H31" s="28">
        <f>SUM(H29:H30)</f>
        <v>668.98944</v>
      </c>
      <c r="I31" s="37">
        <v>702</v>
      </c>
      <c r="J31" s="31">
        <f>I31-H31</f>
        <v>33.010560000000055</v>
      </c>
    </row>
    <row r="32" spans="1:8" ht="12.75" customHeight="1">
      <c r="A32" s="1" t="s">
        <v>8</v>
      </c>
      <c r="B32" s="1"/>
      <c r="C32" s="1" t="s">
        <v>10</v>
      </c>
      <c r="D32" s="49">
        <f>128*2</f>
        <v>256</v>
      </c>
      <c r="E32" s="5">
        <f>$D$2</f>
        <v>1.792</v>
      </c>
      <c r="F32" s="4">
        <f>D32*E32</f>
        <v>458.752</v>
      </c>
      <c r="G32" s="38">
        <f>F32*$E$6</f>
        <v>9.175040000000001</v>
      </c>
      <c r="H32" s="2">
        <f>F32+G32</f>
        <v>467.92704000000003</v>
      </c>
    </row>
    <row r="33" spans="1:10" ht="12.75" customHeight="1">
      <c r="A33" s="40"/>
      <c r="B33" s="23"/>
      <c r="C33" s="24"/>
      <c r="D33" s="30"/>
      <c r="E33" s="25"/>
      <c r="F33" s="26"/>
      <c r="G33" s="39"/>
      <c r="H33" s="28">
        <f>SUM(H32:H32)</f>
        <v>467.92704000000003</v>
      </c>
      <c r="I33" s="37">
        <v>500</v>
      </c>
      <c r="J33" s="31">
        <f>I33-H33</f>
        <v>32.072959999999966</v>
      </c>
    </row>
    <row r="34" spans="1:8" ht="12.75" customHeight="1">
      <c r="A34" s="9" t="s">
        <v>40</v>
      </c>
      <c r="C34" s="6" t="s">
        <v>48</v>
      </c>
      <c r="D34" s="1">
        <v>400</v>
      </c>
      <c r="E34" s="5">
        <f>$D$2</f>
        <v>1.792</v>
      </c>
      <c r="F34" s="4">
        <f aca="true" t="shared" si="3" ref="F34:F50">D34*E34</f>
        <v>716.8000000000001</v>
      </c>
      <c r="G34" s="38">
        <f aca="true" t="shared" si="4" ref="G34:G50">F34*$E$6</f>
        <v>14.336000000000002</v>
      </c>
      <c r="H34" s="2">
        <f aca="true" t="shared" si="5" ref="H34:H50">F34+G34</f>
        <v>731.1360000000001</v>
      </c>
    </row>
    <row r="35" spans="1:8" ht="12.75" customHeight="1">
      <c r="A35" s="9" t="s">
        <v>40</v>
      </c>
      <c r="C35" s="1" t="s">
        <v>42</v>
      </c>
      <c r="D35" s="9">
        <v>1</v>
      </c>
      <c r="E35">
        <v>1911</v>
      </c>
      <c r="F35" s="4">
        <f t="shared" si="3"/>
        <v>1911</v>
      </c>
      <c r="G35" s="38">
        <f t="shared" si="4"/>
        <v>38.22</v>
      </c>
      <c r="H35" s="2">
        <f t="shared" si="5"/>
        <v>1949.22</v>
      </c>
    </row>
    <row r="36" spans="1:8" ht="12.75" customHeight="1">
      <c r="A36" s="9" t="s">
        <v>40</v>
      </c>
      <c r="C36" t="s">
        <v>41</v>
      </c>
      <c r="D36" s="9">
        <v>250</v>
      </c>
      <c r="E36" s="5">
        <f aca="true" t="shared" si="6" ref="E36:E41">$D$2</f>
        <v>1.792</v>
      </c>
      <c r="F36" s="4">
        <f t="shared" si="3"/>
        <v>448</v>
      </c>
      <c r="G36" s="38">
        <f t="shared" si="4"/>
        <v>8.96</v>
      </c>
      <c r="H36" s="2">
        <f t="shared" si="5"/>
        <v>456.96</v>
      </c>
    </row>
    <row r="37" spans="1:8" ht="12.75" customHeight="1">
      <c r="A37" s="9" t="s">
        <v>40</v>
      </c>
      <c r="C37" t="s">
        <v>43</v>
      </c>
      <c r="D37" s="19">
        <v>412</v>
      </c>
      <c r="E37" s="5">
        <f t="shared" si="6"/>
        <v>1.792</v>
      </c>
      <c r="F37" s="4">
        <f t="shared" si="3"/>
        <v>738.304</v>
      </c>
      <c r="G37" s="38">
        <f t="shared" si="4"/>
        <v>14.76608</v>
      </c>
      <c r="H37" s="2">
        <f t="shared" si="5"/>
        <v>753.07008</v>
      </c>
    </row>
    <row r="38" spans="1:8" ht="12.75" customHeight="1">
      <c r="A38" s="9" t="s">
        <v>40</v>
      </c>
      <c r="C38" s="1" t="s">
        <v>10</v>
      </c>
      <c r="D38" s="1">
        <v>480</v>
      </c>
      <c r="E38" s="5">
        <f t="shared" si="6"/>
        <v>1.792</v>
      </c>
      <c r="F38" s="4">
        <f t="shared" si="3"/>
        <v>860.16</v>
      </c>
      <c r="G38" s="38">
        <f t="shared" si="4"/>
        <v>17.2032</v>
      </c>
      <c r="H38" s="2">
        <f t="shared" si="5"/>
        <v>877.3632</v>
      </c>
    </row>
    <row r="39" spans="1:8" ht="12.75" customHeight="1">
      <c r="A39" s="9" t="s">
        <v>40</v>
      </c>
      <c r="C39" s="6" t="s">
        <v>45</v>
      </c>
      <c r="D39" s="9">
        <v>154</v>
      </c>
      <c r="E39" s="5">
        <f t="shared" si="6"/>
        <v>1.792</v>
      </c>
      <c r="F39" s="4">
        <f t="shared" si="3"/>
        <v>275.968</v>
      </c>
      <c r="G39" s="38">
        <f t="shared" si="4"/>
        <v>5.519360000000001</v>
      </c>
      <c r="H39" s="2">
        <f t="shared" si="5"/>
        <v>281.48736</v>
      </c>
    </row>
    <row r="40" spans="1:8" ht="12.75" customHeight="1">
      <c r="A40" s="9" t="s">
        <v>40</v>
      </c>
      <c r="C40" s="6" t="s">
        <v>44</v>
      </c>
      <c r="D40" s="9">
        <v>214</v>
      </c>
      <c r="E40" s="5">
        <f t="shared" si="6"/>
        <v>1.792</v>
      </c>
      <c r="F40" s="4">
        <f t="shared" si="3"/>
        <v>383.488</v>
      </c>
      <c r="G40" s="38">
        <f t="shared" si="4"/>
        <v>7.66976</v>
      </c>
      <c r="H40" s="2">
        <f t="shared" si="5"/>
        <v>391.15776</v>
      </c>
    </row>
    <row r="41" spans="1:8" ht="12.75" customHeight="1">
      <c r="A41" s="9" t="s">
        <v>40</v>
      </c>
      <c r="C41" s="6" t="s">
        <v>50</v>
      </c>
      <c r="D41" s="9">
        <v>466</v>
      </c>
      <c r="E41" s="5">
        <f t="shared" si="6"/>
        <v>1.792</v>
      </c>
      <c r="F41" s="4">
        <f t="shared" si="3"/>
        <v>835.072</v>
      </c>
      <c r="G41" s="38">
        <f t="shared" si="4"/>
        <v>16.70144</v>
      </c>
      <c r="H41" s="2">
        <f t="shared" si="5"/>
        <v>851.77344</v>
      </c>
    </row>
    <row r="42" spans="1:8" ht="12.75" customHeight="1">
      <c r="A42" s="9" t="s">
        <v>40</v>
      </c>
      <c r="C42" s="6" t="s">
        <v>51</v>
      </c>
      <c r="D42" s="9">
        <v>240</v>
      </c>
      <c r="E42" s="5">
        <f>$D$4</f>
        <v>1.61</v>
      </c>
      <c r="F42" s="4">
        <f t="shared" si="3"/>
        <v>386.40000000000003</v>
      </c>
      <c r="G42" s="38">
        <f t="shared" si="4"/>
        <v>7.728000000000001</v>
      </c>
      <c r="H42" s="2">
        <f t="shared" si="5"/>
        <v>394.12800000000004</v>
      </c>
    </row>
    <row r="43" spans="1:8" ht="12.75" customHeight="1">
      <c r="A43" s="9" t="s">
        <v>40</v>
      </c>
      <c r="C43" s="6" t="s">
        <v>52</v>
      </c>
      <c r="D43" s="9">
        <v>238</v>
      </c>
      <c r="E43" s="5">
        <f>$D$4</f>
        <v>1.61</v>
      </c>
      <c r="F43" s="4">
        <f t="shared" si="3"/>
        <v>383.18</v>
      </c>
      <c r="G43" s="38">
        <f t="shared" si="4"/>
        <v>7.663600000000001</v>
      </c>
      <c r="H43" s="2">
        <f t="shared" si="5"/>
        <v>390.8436</v>
      </c>
    </row>
    <row r="44" spans="1:8" ht="12.75" customHeight="1">
      <c r="A44" s="9" t="s">
        <v>40</v>
      </c>
      <c r="B44" s="1"/>
      <c r="C44" s="6" t="s">
        <v>46</v>
      </c>
      <c r="D44" s="1">
        <v>240</v>
      </c>
      <c r="E44" s="5">
        <f>$D$4</f>
        <v>1.61</v>
      </c>
      <c r="F44" s="4">
        <f t="shared" si="3"/>
        <v>386.40000000000003</v>
      </c>
      <c r="G44" s="38">
        <f t="shared" si="4"/>
        <v>7.728000000000001</v>
      </c>
      <c r="H44" s="2">
        <f t="shared" si="5"/>
        <v>394.12800000000004</v>
      </c>
    </row>
    <row r="45" spans="1:8" ht="12.75" customHeight="1">
      <c r="A45" s="9" t="s">
        <v>40</v>
      </c>
      <c r="B45" t="s">
        <v>54</v>
      </c>
      <c r="C45" t="s">
        <v>53</v>
      </c>
      <c r="D45" s="9">
        <v>280</v>
      </c>
      <c r="E45" s="5">
        <f>$D$2</f>
        <v>1.792</v>
      </c>
      <c r="F45" s="4">
        <f t="shared" si="3"/>
        <v>501.76</v>
      </c>
      <c r="G45" s="38">
        <f t="shared" si="4"/>
        <v>10.0352</v>
      </c>
      <c r="H45" s="2">
        <f t="shared" si="5"/>
        <v>511.79519999999997</v>
      </c>
    </row>
    <row r="46" spans="1:8" ht="12.75" customHeight="1">
      <c r="A46" s="9" t="s">
        <v>40</v>
      </c>
      <c r="C46" s="1" t="s">
        <v>3</v>
      </c>
      <c r="D46" s="9">
        <v>0</v>
      </c>
      <c r="E46" s="5">
        <f>$D$2</f>
        <v>1.792</v>
      </c>
      <c r="F46" s="4">
        <f t="shared" si="3"/>
        <v>0</v>
      </c>
      <c r="G46" s="38">
        <f t="shared" si="4"/>
        <v>0</v>
      </c>
      <c r="H46" s="2">
        <f t="shared" si="5"/>
        <v>0</v>
      </c>
    </row>
    <row r="47" spans="1:8" ht="12.75" customHeight="1">
      <c r="A47" s="9" t="s">
        <v>40</v>
      </c>
      <c r="C47" t="s">
        <v>55</v>
      </c>
      <c r="D47" s="9">
        <v>228</v>
      </c>
      <c r="E47" s="5">
        <f>$D$2</f>
        <v>1.792</v>
      </c>
      <c r="F47" s="4">
        <f t="shared" si="3"/>
        <v>408.576</v>
      </c>
      <c r="G47" s="38">
        <f t="shared" si="4"/>
        <v>8.171520000000001</v>
      </c>
      <c r="H47" s="2">
        <f t="shared" si="5"/>
        <v>416.74752</v>
      </c>
    </row>
    <row r="48" spans="1:8" ht="12.75" customHeight="1">
      <c r="A48" s="9" t="s">
        <v>40</v>
      </c>
      <c r="C48" t="s">
        <v>47</v>
      </c>
      <c r="D48" s="9">
        <v>210</v>
      </c>
      <c r="E48" s="5">
        <f>$D$2</f>
        <v>1.792</v>
      </c>
      <c r="F48" s="4">
        <f t="shared" si="3"/>
        <v>376.32</v>
      </c>
      <c r="G48" s="38">
        <f t="shared" si="4"/>
        <v>7.5264</v>
      </c>
      <c r="H48" s="2">
        <f t="shared" si="5"/>
        <v>383.8464</v>
      </c>
    </row>
    <row r="49" spans="1:8" ht="12.75" customHeight="1">
      <c r="A49" s="9" t="s">
        <v>40</v>
      </c>
      <c r="C49" s="9" t="s">
        <v>60</v>
      </c>
      <c r="D49" s="9">
        <v>1</v>
      </c>
      <c r="E49">
        <v>133.7</v>
      </c>
      <c r="F49" s="4">
        <f t="shared" si="3"/>
        <v>133.7</v>
      </c>
      <c r="G49" s="38">
        <f t="shared" si="4"/>
        <v>2.674</v>
      </c>
      <c r="H49" s="2">
        <f t="shared" si="5"/>
        <v>136.374</v>
      </c>
    </row>
    <row r="50" spans="1:8" ht="12.75" customHeight="1">
      <c r="A50" s="9" t="s">
        <v>40</v>
      </c>
      <c r="C50" s="9" t="s">
        <v>63</v>
      </c>
      <c r="D50" s="9">
        <v>1</v>
      </c>
      <c r="E50">
        <v>151.89</v>
      </c>
      <c r="F50" s="4">
        <f t="shared" si="3"/>
        <v>151.89</v>
      </c>
      <c r="G50" s="38">
        <f t="shared" si="4"/>
        <v>3.0378</v>
      </c>
      <c r="H50" s="2">
        <f t="shared" si="5"/>
        <v>154.9278</v>
      </c>
    </row>
    <row r="51" spans="1:10" ht="12.75" customHeight="1">
      <c r="A51" s="22"/>
      <c r="B51" s="23"/>
      <c r="C51" s="24"/>
      <c r="D51" s="30"/>
      <c r="E51" s="25"/>
      <c r="F51" s="26"/>
      <c r="G51" s="39"/>
      <c r="H51" s="28">
        <f>SUM(H34:H50)</f>
        <v>9074.958359999999</v>
      </c>
      <c r="I51" s="23">
        <v>9250</v>
      </c>
      <c r="J51" s="31">
        <f>I51-H51</f>
        <v>175.04164000000128</v>
      </c>
    </row>
    <row r="52" spans="1:8" ht="12.75" customHeight="1">
      <c r="A52" s="1" t="s">
        <v>18</v>
      </c>
      <c r="B52" s="1"/>
      <c r="C52" s="1" t="s">
        <v>1</v>
      </c>
      <c r="D52" s="49">
        <f>128+132</f>
        <v>260</v>
      </c>
      <c r="E52" s="5">
        <f>$D$2</f>
        <v>1.792</v>
      </c>
      <c r="F52" s="4">
        <f aca="true" t="shared" si="7" ref="F52:F59">D52*E52</f>
        <v>465.92</v>
      </c>
      <c r="G52" s="38">
        <f aca="true" t="shared" si="8" ref="G52:G59">F52*$E$6</f>
        <v>9.3184</v>
      </c>
      <c r="H52" s="2">
        <f aca="true" t="shared" si="9" ref="H52:H59">F52+G52</f>
        <v>475.2384</v>
      </c>
    </row>
    <row r="53" spans="1:8" ht="12.75" customHeight="1">
      <c r="A53" s="1" t="s">
        <v>18</v>
      </c>
      <c r="B53" s="1"/>
      <c r="C53" s="6" t="s">
        <v>49</v>
      </c>
      <c r="D53" s="49">
        <v>508</v>
      </c>
      <c r="E53" s="5">
        <f>$D$3</f>
        <v>1.519</v>
      </c>
      <c r="F53" s="4">
        <f t="shared" si="7"/>
        <v>771.6519999999999</v>
      </c>
      <c r="G53" s="38">
        <f t="shared" si="8"/>
        <v>15.433039999999998</v>
      </c>
      <c r="H53" s="2">
        <f t="shared" si="9"/>
        <v>787.0850399999999</v>
      </c>
    </row>
    <row r="54" spans="1:8" ht="12.75" customHeight="1">
      <c r="A54" s="1" t="s">
        <v>18</v>
      </c>
      <c r="C54" s="9" t="s">
        <v>169</v>
      </c>
      <c r="D54" s="8">
        <v>1</v>
      </c>
      <c r="E54" s="5">
        <v>133.7</v>
      </c>
      <c r="F54" s="4">
        <f t="shared" si="7"/>
        <v>133.7</v>
      </c>
      <c r="G54" s="38">
        <f t="shared" si="8"/>
        <v>2.674</v>
      </c>
      <c r="H54" s="2">
        <f t="shared" si="9"/>
        <v>136.374</v>
      </c>
    </row>
    <row r="55" spans="1:8" ht="12.75" customHeight="1">
      <c r="A55" s="1" t="s">
        <v>18</v>
      </c>
      <c r="C55" s="7" t="s">
        <v>37</v>
      </c>
      <c r="D55" s="8">
        <v>1</v>
      </c>
      <c r="E55" s="5">
        <v>133.7</v>
      </c>
      <c r="F55" s="4">
        <f t="shared" si="7"/>
        <v>133.7</v>
      </c>
      <c r="G55" s="38">
        <f t="shared" si="8"/>
        <v>2.674</v>
      </c>
      <c r="H55" s="2">
        <f t="shared" si="9"/>
        <v>136.374</v>
      </c>
    </row>
    <row r="56" spans="1:8" ht="12.75" customHeight="1">
      <c r="A56" s="1" t="s">
        <v>18</v>
      </c>
      <c r="C56" s="7" t="s">
        <v>170</v>
      </c>
      <c r="D56" s="8">
        <v>1</v>
      </c>
      <c r="E56" s="5">
        <v>99.14</v>
      </c>
      <c r="F56" s="4">
        <f t="shared" si="7"/>
        <v>99.14</v>
      </c>
      <c r="G56" s="38">
        <f t="shared" si="8"/>
        <v>1.9828000000000001</v>
      </c>
      <c r="H56" s="2">
        <f t="shared" si="9"/>
        <v>101.1228</v>
      </c>
    </row>
    <row r="57" spans="1:8" ht="12.75" customHeight="1">
      <c r="A57" s="1" t="s">
        <v>18</v>
      </c>
      <c r="B57" s="8"/>
      <c r="C57" s="7" t="s">
        <v>38</v>
      </c>
      <c r="D57" s="8">
        <v>1</v>
      </c>
      <c r="E57" s="5">
        <v>88.22</v>
      </c>
      <c r="F57" s="4">
        <f t="shared" si="7"/>
        <v>88.22</v>
      </c>
      <c r="G57" s="38">
        <f t="shared" si="8"/>
        <v>1.7644</v>
      </c>
      <c r="H57" s="2">
        <f t="shared" si="9"/>
        <v>89.9844</v>
      </c>
    </row>
    <row r="58" spans="1:8" ht="12.75" customHeight="1">
      <c r="A58" s="1" t="s">
        <v>18</v>
      </c>
      <c r="C58" t="s">
        <v>43</v>
      </c>
      <c r="D58" s="50">
        <v>284</v>
      </c>
      <c r="E58" s="5">
        <f>$D$2</f>
        <v>1.792</v>
      </c>
      <c r="F58" s="4">
        <f t="shared" si="7"/>
        <v>508.928</v>
      </c>
      <c r="G58" s="38">
        <f t="shared" si="8"/>
        <v>10.178560000000001</v>
      </c>
      <c r="H58" s="2">
        <f t="shared" si="9"/>
        <v>519.10656</v>
      </c>
    </row>
    <row r="59" spans="1:8" ht="12.75" customHeight="1">
      <c r="A59" s="1" t="s">
        <v>18</v>
      </c>
      <c r="C59" s="7" t="s">
        <v>47</v>
      </c>
      <c r="D59" s="8">
        <f>212+190</f>
        <v>402</v>
      </c>
      <c r="E59" s="5">
        <f>$D$2</f>
        <v>1.792</v>
      </c>
      <c r="F59" s="4">
        <f t="shared" si="7"/>
        <v>720.384</v>
      </c>
      <c r="G59" s="38">
        <f t="shared" si="8"/>
        <v>14.407680000000001</v>
      </c>
      <c r="H59" s="2">
        <f t="shared" si="9"/>
        <v>734.79168</v>
      </c>
    </row>
    <row r="60" spans="1:10" ht="12.75" customHeight="1">
      <c r="A60" s="40"/>
      <c r="B60" s="23"/>
      <c r="C60" s="24"/>
      <c r="D60" s="30"/>
      <c r="E60" s="25"/>
      <c r="F60" s="26"/>
      <c r="G60" s="39"/>
      <c r="H60" s="28">
        <f>SUM(H52:H59)</f>
        <v>2980.0768800000005</v>
      </c>
      <c r="I60" s="37">
        <v>2800</v>
      </c>
      <c r="J60" s="31">
        <f>I60-H60</f>
        <v>-180.07688000000053</v>
      </c>
    </row>
    <row r="61" spans="1:8" ht="12.75" customHeight="1">
      <c r="A61" s="20" t="s">
        <v>56</v>
      </c>
      <c r="C61" t="s">
        <v>60</v>
      </c>
      <c r="D61" s="8">
        <v>1</v>
      </c>
      <c r="E61">
        <v>133.7</v>
      </c>
      <c r="F61" s="4">
        <f>D61*E61</f>
        <v>133.7</v>
      </c>
      <c r="G61" s="38">
        <f>F61*$E$6</f>
        <v>2.674</v>
      </c>
      <c r="H61" s="2">
        <f>F61+G61</f>
        <v>136.374</v>
      </c>
    </row>
    <row r="62" spans="1:8" ht="12.75" customHeight="1">
      <c r="A62" s="20" t="s">
        <v>56</v>
      </c>
      <c r="C62" t="s">
        <v>171</v>
      </c>
      <c r="D62" s="8">
        <v>1</v>
      </c>
      <c r="E62">
        <v>151.89</v>
      </c>
      <c r="F62" s="4">
        <f>D62*E62</f>
        <v>151.89</v>
      </c>
      <c r="G62" s="38">
        <f>F62*$E$6</f>
        <v>3.0378</v>
      </c>
      <c r="H62" s="2">
        <f>F62+G62</f>
        <v>154.9278</v>
      </c>
    </row>
    <row r="63" spans="1:8" ht="12.75" customHeight="1">
      <c r="A63" s="20" t="s">
        <v>56</v>
      </c>
      <c r="C63" t="s">
        <v>61</v>
      </c>
      <c r="D63" s="8">
        <v>1</v>
      </c>
      <c r="E63">
        <v>99.14</v>
      </c>
      <c r="F63" s="4">
        <f>D63*E63</f>
        <v>99.14</v>
      </c>
      <c r="G63" s="38">
        <f>F63*$E$6</f>
        <v>1.9828000000000001</v>
      </c>
      <c r="H63" s="2">
        <f>F63+G63</f>
        <v>101.1228</v>
      </c>
    </row>
    <row r="64" spans="1:10" ht="12.75" customHeight="1">
      <c r="A64" s="40"/>
      <c r="B64" s="23"/>
      <c r="C64" s="24"/>
      <c r="D64" s="30"/>
      <c r="E64" s="25"/>
      <c r="F64" s="26"/>
      <c r="G64" s="39"/>
      <c r="H64" s="28">
        <f>SUM(H61:H63)</f>
        <v>392.42459999999994</v>
      </c>
      <c r="I64" s="37">
        <v>500</v>
      </c>
      <c r="J64" s="31">
        <f>I64-H64</f>
        <v>107.57540000000006</v>
      </c>
    </row>
    <row r="65" spans="1:8" ht="12.75" customHeight="1">
      <c r="A65" s="1" t="s">
        <v>6</v>
      </c>
      <c r="B65" s="1"/>
      <c r="C65" s="1" t="s">
        <v>10</v>
      </c>
      <c r="D65" s="49">
        <v>130</v>
      </c>
      <c r="E65" s="5">
        <f>$D$2</f>
        <v>1.792</v>
      </c>
      <c r="F65" s="4">
        <f>D65*E65</f>
        <v>232.96</v>
      </c>
      <c r="G65" s="38">
        <f>F65*$E$6</f>
        <v>4.6592</v>
      </c>
      <c r="H65" s="2">
        <f>F65+G65</f>
        <v>237.6192</v>
      </c>
    </row>
    <row r="66" spans="1:8" ht="12.75" customHeight="1">
      <c r="A66" s="1" t="s">
        <v>6</v>
      </c>
      <c r="C66" t="s">
        <v>43</v>
      </c>
      <c r="D66" s="50">
        <v>148</v>
      </c>
      <c r="E66" s="5">
        <f>$D$2</f>
        <v>1.792</v>
      </c>
      <c r="F66" s="4">
        <f>D66*E66</f>
        <v>265.216</v>
      </c>
      <c r="G66" s="38">
        <f>F66*$E$6</f>
        <v>5.304320000000001</v>
      </c>
      <c r="H66" s="2">
        <f>F66+G66</f>
        <v>270.52032</v>
      </c>
    </row>
    <row r="67" spans="1:8" ht="12.75" customHeight="1">
      <c r="A67" s="1" t="s">
        <v>6</v>
      </c>
      <c r="C67" t="s">
        <v>59</v>
      </c>
      <c r="D67" s="8">
        <v>120</v>
      </c>
      <c r="E67" s="5">
        <f>$D$2</f>
        <v>1.792</v>
      </c>
      <c r="F67" s="4">
        <f>D67*E67</f>
        <v>215.04</v>
      </c>
      <c r="G67" s="38">
        <f>F67*$E$6</f>
        <v>4.3008</v>
      </c>
      <c r="H67" s="2">
        <f>F67+G67</f>
        <v>219.3408</v>
      </c>
    </row>
    <row r="68" spans="1:10" ht="12.75" customHeight="1">
      <c r="A68" s="40"/>
      <c r="B68" s="23"/>
      <c r="C68" s="24"/>
      <c r="D68" s="30"/>
      <c r="E68" s="25"/>
      <c r="F68" s="26"/>
      <c r="G68" s="39"/>
      <c r="H68" s="28">
        <f>SUM(H65:H67)</f>
        <v>727.4803200000001</v>
      </c>
      <c r="I68" s="37">
        <f>200+510</f>
        <v>710</v>
      </c>
      <c r="J68" s="31">
        <f>I68-H68</f>
        <v>-17.48032000000012</v>
      </c>
    </row>
    <row r="69" spans="1:8" ht="12.75" customHeight="1">
      <c r="A69" s="1" t="s">
        <v>15</v>
      </c>
      <c r="B69" s="1"/>
      <c r="C69" s="6" t="s">
        <v>46</v>
      </c>
      <c r="D69" s="49">
        <f>66+62+62+60+60</f>
        <v>310</v>
      </c>
      <c r="E69" s="5">
        <f>$D$4</f>
        <v>1.61</v>
      </c>
      <c r="F69" s="4">
        <f>D69*E69</f>
        <v>499.1</v>
      </c>
      <c r="G69" s="38">
        <f>F69*$E$6</f>
        <v>9.982000000000001</v>
      </c>
      <c r="H69" s="2">
        <f>F69+G69</f>
        <v>509.08200000000005</v>
      </c>
    </row>
    <row r="70" spans="1:8" ht="12.75" customHeight="1">
      <c r="A70" s="1" t="s">
        <v>15</v>
      </c>
      <c r="B70" s="1"/>
      <c r="C70" s="6" t="s">
        <v>48</v>
      </c>
      <c r="D70" s="49">
        <f>190+214</f>
        <v>404</v>
      </c>
      <c r="E70" s="5">
        <f>$D$2</f>
        <v>1.792</v>
      </c>
      <c r="F70" s="4">
        <f>D70*E70</f>
        <v>723.968</v>
      </c>
      <c r="G70" s="38">
        <f>F70*$E$6</f>
        <v>14.47936</v>
      </c>
      <c r="H70" s="2">
        <f>F70+G70</f>
        <v>738.44736</v>
      </c>
    </row>
    <row r="71" spans="1:10" ht="12.75" customHeight="1">
      <c r="A71" s="40"/>
      <c r="B71" s="23"/>
      <c r="C71" s="24"/>
      <c r="D71" s="30"/>
      <c r="E71" s="25"/>
      <c r="F71" s="26"/>
      <c r="G71" s="39"/>
      <c r="H71" s="28">
        <f>SUM(H69:H70)</f>
        <v>1247.52936</v>
      </c>
      <c r="I71" s="37">
        <f>1250+40</f>
        <v>1290</v>
      </c>
      <c r="J71" s="31">
        <f>I71-H71</f>
        <v>42.47064</v>
      </c>
    </row>
    <row r="72" spans="1:8" ht="12.75" customHeight="1">
      <c r="A72" s="1" t="s">
        <v>11</v>
      </c>
      <c r="B72" s="1"/>
      <c r="C72" s="6" t="s">
        <v>41</v>
      </c>
      <c r="D72" s="8">
        <f>160+112</f>
        <v>272</v>
      </c>
      <c r="E72" s="5">
        <f>$D$2</f>
        <v>1.792</v>
      </c>
      <c r="F72" s="4">
        <f>D72*E72</f>
        <v>487.42400000000004</v>
      </c>
      <c r="G72" s="38">
        <f>F72*$E$6</f>
        <v>9.74848</v>
      </c>
      <c r="H72" s="2">
        <f>F72+G72</f>
        <v>497.17248000000006</v>
      </c>
    </row>
    <row r="73" spans="1:8" ht="12.75" customHeight="1">
      <c r="A73" s="1" t="s">
        <v>11</v>
      </c>
      <c r="B73" s="1"/>
      <c r="C73" s="6" t="s">
        <v>10</v>
      </c>
      <c r="D73" s="49">
        <f>130*2</f>
        <v>260</v>
      </c>
      <c r="E73" s="5">
        <f>$D$2</f>
        <v>1.792</v>
      </c>
      <c r="F73" s="4">
        <f>D73*E73</f>
        <v>465.92</v>
      </c>
      <c r="G73" s="38">
        <f>F73*$E$6</f>
        <v>9.3184</v>
      </c>
      <c r="H73" s="2">
        <f>F73+G73</f>
        <v>475.2384</v>
      </c>
    </row>
    <row r="74" spans="1:10" ht="12.75" customHeight="1">
      <c r="A74" s="40"/>
      <c r="B74" s="23"/>
      <c r="C74" s="24"/>
      <c r="D74" s="30"/>
      <c r="E74" s="25"/>
      <c r="F74" s="26"/>
      <c r="G74" s="27"/>
      <c r="H74" s="28">
        <f>SUM(H72:H73)</f>
        <v>972.4108800000001</v>
      </c>
      <c r="I74" s="37">
        <f>820+100</f>
        <v>920</v>
      </c>
      <c r="J74" s="31">
        <f>I74-H74</f>
        <v>-52.410880000000134</v>
      </c>
    </row>
    <row r="75" spans="1:10" ht="12.75" customHeight="1">
      <c r="A75" s="9"/>
      <c r="F75" s="4"/>
      <c r="G75" s="4"/>
      <c r="J75" s="4"/>
    </row>
    <row r="76" ht="12.75" customHeight="1">
      <c r="F76" s="4"/>
    </row>
  </sheetData>
  <sheetProtection/>
  <autoFilter ref="A7:J75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34">
      <selection activeCell="A13" sqref="A13"/>
    </sheetView>
  </sheetViews>
  <sheetFormatPr defaultColWidth="9.140625" defaultRowHeight="12.75"/>
  <cols>
    <col min="2" max="2" width="34.00390625" style="0" customWidth="1"/>
    <col min="4" max="4" width="12.421875" style="0" customWidth="1"/>
    <col min="5" max="5" width="14.7109375" style="0" customWidth="1"/>
  </cols>
  <sheetData>
    <row r="2" spans="1:5" ht="12.75">
      <c r="A2" s="44" t="s">
        <v>64</v>
      </c>
      <c r="B2" s="44"/>
      <c r="C2" s="44"/>
      <c r="D2" s="44"/>
      <c r="E2" s="44"/>
    </row>
    <row r="3" spans="1:7" ht="12.75">
      <c r="A3" s="45"/>
      <c r="B3" s="45"/>
      <c r="C3" s="45"/>
      <c r="D3" s="45"/>
      <c r="E3" s="45"/>
      <c r="F3" s="45"/>
      <c r="G3" s="45"/>
    </row>
    <row r="4" spans="1:5" ht="12.75">
      <c r="A4" s="12" t="s">
        <v>65</v>
      </c>
      <c r="B4" s="12" t="s">
        <v>66</v>
      </c>
      <c r="C4" s="12" t="s">
        <v>67</v>
      </c>
      <c r="D4" s="12" t="s">
        <v>68</v>
      </c>
      <c r="E4" s="14" t="s">
        <v>69</v>
      </c>
    </row>
    <row r="5" spans="1:7" ht="25.5">
      <c r="A5" s="15">
        <v>314</v>
      </c>
      <c r="B5" s="16" t="s">
        <v>45</v>
      </c>
      <c r="C5" s="15" t="s">
        <v>70</v>
      </c>
      <c r="D5" s="15" t="s">
        <v>71</v>
      </c>
      <c r="E5" s="17" t="s">
        <v>72</v>
      </c>
      <c r="G5">
        <f>A5-160</f>
        <v>154</v>
      </c>
    </row>
    <row r="6" spans="1:5" ht="25.5">
      <c r="A6" s="15">
        <v>122</v>
      </c>
      <c r="B6" s="16" t="s">
        <v>20</v>
      </c>
      <c r="C6" s="15" t="s">
        <v>73</v>
      </c>
      <c r="D6" s="15" t="s">
        <v>71</v>
      </c>
      <c r="E6" s="17" t="s">
        <v>74</v>
      </c>
    </row>
    <row r="7" spans="1:5" ht="38.25">
      <c r="A7" s="46">
        <v>3</v>
      </c>
      <c r="B7" s="16" t="s">
        <v>75</v>
      </c>
      <c r="C7" s="47" t="s">
        <v>77</v>
      </c>
      <c r="D7" s="47" t="s">
        <v>78</v>
      </c>
      <c r="E7" s="48" t="s">
        <v>79</v>
      </c>
    </row>
    <row r="8" spans="1:5" ht="12.75">
      <c r="A8" s="46"/>
      <c r="B8" s="16" t="s">
        <v>76</v>
      </c>
      <c r="C8" s="47"/>
      <c r="D8" s="47"/>
      <c r="E8" s="48"/>
    </row>
    <row r="9" spans="1:5" ht="12.75">
      <c r="A9" s="15">
        <v>164</v>
      </c>
      <c r="B9" s="16" t="s">
        <v>14</v>
      </c>
      <c r="C9" s="15" t="s">
        <v>80</v>
      </c>
      <c r="D9" s="15" t="s">
        <v>81</v>
      </c>
      <c r="E9" s="17" t="s">
        <v>82</v>
      </c>
    </row>
    <row r="10" spans="1:5" ht="12.75">
      <c r="A10" s="15">
        <v>260</v>
      </c>
      <c r="B10" s="16" t="s">
        <v>17</v>
      </c>
      <c r="C10" s="15" t="s">
        <v>83</v>
      </c>
      <c r="D10" s="15" t="s">
        <v>81</v>
      </c>
      <c r="E10" s="17" t="s">
        <v>84</v>
      </c>
    </row>
    <row r="11" spans="1:5" ht="12.75">
      <c r="A11" s="15">
        <v>204</v>
      </c>
      <c r="B11" s="16" t="s">
        <v>4</v>
      </c>
      <c r="C11" s="15" t="s">
        <v>85</v>
      </c>
      <c r="D11" s="15" t="s">
        <v>81</v>
      </c>
      <c r="E11" s="17" t="s">
        <v>86</v>
      </c>
    </row>
    <row r="12" spans="1:5" ht="12.75">
      <c r="A12" s="15">
        <v>540</v>
      </c>
      <c r="B12" s="16" t="s">
        <v>87</v>
      </c>
      <c r="C12" s="15" t="s">
        <v>88</v>
      </c>
      <c r="D12" s="15" t="s">
        <v>81</v>
      </c>
      <c r="E12" s="17" t="s">
        <v>89</v>
      </c>
    </row>
    <row r="13" spans="1:5" ht="25.5">
      <c r="A13" s="15">
        <v>1560</v>
      </c>
      <c r="B13" s="16" t="s">
        <v>10</v>
      </c>
      <c r="C13" s="15" t="s">
        <v>90</v>
      </c>
      <c r="D13" s="15" t="s">
        <v>71</v>
      </c>
      <c r="E13" s="17" t="s">
        <v>91</v>
      </c>
    </row>
    <row r="14" spans="1:5" ht="25.5">
      <c r="A14" s="15">
        <v>742</v>
      </c>
      <c r="B14" s="16" t="s">
        <v>58</v>
      </c>
      <c r="C14" s="15" t="s">
        <v>92</v>
      </c>
      <c r="D14" s="15" t="s">
        <v>71</v>
      </c>
      <c r="E14" s="17" t="s">
        <v>93</v>
      </c>
    </row>
    <row r="15" spans="1:5" ht="12.75">
      <c r="A15" s="15">
        <v>212</v>
      </c>
      <c r="B15" s="16" t="s">
        <v>94</v>
      </c>
      <c r="C15" s="15" t="s">
        <v>95</v>
      </c>
      <c r="D15" s="15" t="s">
        <v>71</v>
      </c>
      <c r="E15" s="17" t="s">
        <v>96</v>
      </c>
    </row>
    <row r="16" spans="1:5" ht="12.75">
      <c r="A16" s="15">
        <v>190</v>
      </c>
      <c r="B16" s="16" t="s">
        <v>22</v>
      </c>
      <c r="C16" s="15" t="s">
        <v>97</v>
      </c>
      <c r="D16" s="15" t="s">
        <v>71</v>
      </c>
      <c r="E16" s="17" t="s">
        <v>98</v>
      </c>
    </row>
    <row r="17" spans="1:5" ht="12.75">
      <c r="A17" s="15">
        <v>610</v>
      </c>
      <c r="B17" s="16" t="s">
        <v>99</v>
      </c>
      <c r="C17" s="15" t="s">
        <v>100</v>
      </c>
      <c r="D17" s="15" t="s">
        <v>71</v>
      </c>
      <c r="E17" s="17" t="s">
        <v>101</v>
      </c>
    </row>
    <row r="18" spans="1:5" ht="12.75">
      <c r="A18" s="47">
        <v>1000</v>
      </c>
      <c r="B18" s="16" t="s">
        <v>102</v>
      </c>
      <c r="C18" s="47" t="s">
        <v>104</v>
      </c>
      <c r="D18" s="47" t="s">
        <v>71</v>
      </c>
      <c r="E18" s="48" t="s">
        <v>105</v>
      </c>
    </row>
    <row r="19" spans="1:5" ht="12.75">
      <c r="A19" s="47"/>
      <c r="B19" s="16" t="s">
        <v>103</v>
      </c>
      <c r="C19" s="47"/>
      <c r="D19" s="47"/>
      <c r="E19" s="48"/>
    </row>
    <row r="20" spans="1:5" ht="38.25">
      <c r="A20" s="46">
        <v>1</v>
      </c>
      <c r="B20" s="16" t="s">
        <v>75</v>
      </c>
      <c r="C20" s="47" t="s">
        <v>77</v>
      </c>
      <c r="D20" s="47" t="s">
        <v>78</v>
      </c>
      <c r="E20" s="48" t="s">
        <v>107</v>
      </c>
    </row>
    <row r="21" spans="1:5" ht="25.5">
      <c r="A21" s="46"/>
      <c r="B21" s="16" t="s">
        <v>106</v>
      </c>
      <c r="C21" s="47"/>
      <c r="D21" s="47"/>
      <c r="E21" s="48"/>
    </row>
    <row r="22" spans="1:5" ht="25.5">
      <c r="A22" s="46">
        <v>1</v>
      </c>
      <c r="B22" s="16" t="s">
        <v>108</v>
      </c>
      <c r="C22" s="47" t="s">
        <v>110</v>
      </c>
      <c r="D22" s="47" t="s">
        <v>78</v>
      </c>
      <c r="E22" s="48" t="s">
        <v>107</v>
      </c>
    </row>
    <row r="23" spans="1:5" ht="12.75">
      <c r="A23" s="46"/>
      <c r="B23" s="16" t="s">
        <v>109</v>
      </c>
      <c r="C23" s="47"/>
      <c r="D23" s="47"/>
      <c r="E23" s="48"/>
    </row>
    <row r="24" spans="1:5" ht="12.75">
      <c r="A24" s="46">
        <v>1</v>
      </c>
      <c r="B24" s="16" t="s">
        <v>111</v>
      </c>
      <c r="C24" s="47" t="s">
        <v>113</v>
      </c>
      <c r="D24" s="47" t="s">
        <v>114</v>
      </c>
      <c r="E24" s="48" t="s">
        <v>115</v>
      </c>
    </row>
    <row r="25" spans="1:5" ht="12.75">
      <c r="A25" s="46"/>
      <c r="B25" s="16" t="s">
        <v>112</v>
      </c>
      <c r="C25" s="47"/>
      <c r="D25" s="47"/>
      <c r="E25" s="48"/>
    </row>
    <row r="26" spans="1:5" ht="12.75">
      <c r="A26" s="46">
        <v>1</v>
      </c>
      <c r="B26" s="16" t="s">
        <v>116</v>
      </c>
      <c r="C26" s="47" t="s">
        <v>118</v>
      </c>
      <c r="D26" s="47" t="s">
        <v>119</v>
      </c>
      <c r="E26" s="48" t="s">
        <v>120</v>
      </c>
    </row>
    <row r="27" spans="1:5" ht="12.75">
      <c r="A27" s="46"/>
      <c r="B27" s="16" t="s">
        <v>117</v>
      </c>
      <c r="C27" s="47"/>
      <c r="D27" s="47"/>
      <c r="E27" s="48"/>
    </row>
    <row r="28" spans="1:5" ht="25.5">
      <c r="A28" s="18">
        <v>506</v>
      </c>
      <c r="B28" s="16" t="s">
        <v>12</v>
      </c>
      <c r="C28" s="15" t="s">
        <v>121</v>
      </c>
      <c r="D28" s="15" t="s">
        <v>71</v>
      </c>
      <c r="E28" s="17" t="s">
        <v>122</v>
      </c>
    </row>
    <row r="29" spans="1:5" ht="25.5">
      <c r="A29" s="15">
        <v>626</v>
      </c>
      <c r="B29" s="16" t="s">
        <v>41</v>
      </c>
      <c r="C29" s="15" t="s">
        <v>123</v>
      </c>
      <c r="D29" s="15" t="s">
        <v>71</v>
      </c>
      <c r="E29" s="17" t="s">
        <v>124</v>
      </c>
    </row>
    <row r="30" spans="1:5" ht="12.75">
      <c r="A30" s="15">
        <v>508</v>
      </c>
      <c r="B30" s="16" t="s">
        <v>125</v>
      </c>
      <c r="C30" s="15" t="s">
        <v>126</v>
      </c>
      <c r="D30" s="15" t="s">
        <v>127</v>
      </c>
      <c r="E30" s="17" t="s">
        <v>128</v>
      </c>
    </row>
    <row r="31" spans="1:5" ht="25.5">
      <c r="A31" s="15">
        <v>1</v>
      </c>
      <c r="B31" s="16" t="s">
        <v>129</v>
      </c>
      <c r="C31" s="15" t="s">
        <v>130</v>
      </c>
      <c r="D31" s="15" t="s">
        <v>131</v>
      </c>
      <c r="E31" s="17" t="s">
        <v>132</v>
      </c>
    </row>
    <row r="32" spans="1:5" ht="12.75">
      <c r="A32" s="15">
        <v>214</v>
      </c>
      <c r="B32" s="16" t="s">
        <v>133</v>
      </c>
      <c r="C32" s="15" t="s">
        <v>134</v>
      </c>
      <c r="D32" s="15" t="s">
        <v>71</v>
      </c>
      <c r="E32" s="17" t="s">
        <v>135</v>
      </c>
    </row>
    <row r="33" spans="1:5" ht="12.75">
      <c r="A33" s="47">
        <v>466</v>
      </c>
      <c r="B33" s="16" t="s">
        <v>102</v>
      </c>
      <c r="C33" s="47" t="s">
        <v>104</v>
      </c>
      <c r="D33" s="47" t="s">
        <v>71</v>
      </c>
      <c r="E33" s="48" t="s">
        <v>137</v>
      </c>
    </row>
    <row r="34" spans="1:5" ht="12.75">
      <c r="A34" s="47"/>
      <c r="B34" s="16" t="s">
        <v>136</v>
      </c>
      <c r="C34" s="47"/>
      <c r="D34" s="47"/>
      <c r="E34" s="48"/>
    </row>
    <row r="35" spans="1:5" ht="12.75">
      <c r="A35" s="18">
        <v>240</v>
      </c>
      <c r="B35" s="16" t="s">
        <v>138</v>
      </c>
      <c r="C35" s="15" t="s">
        <v>139</v>
      </c>
      <c r="D35" s="15" t="s">
        <v>81</v>
      </c>
      <c r="E35" s="17" t="s">
        <v>140</v>
      </c>
    </row>
    <row r="36" spans="1:5" ht="12.75">
      <c r="A36" s="18">
        <v>238</v>
      </c>
      <c r="B36" s="16" t="s">
        <v>141</v>
      </c>
      <c r="C36" s="15" t="s">
        <v>142</v>
      </c>
      <c r="D36" s="15" t="s">
        <v>81</v>
      </c>
      <c r="E36" s="17" t="s">
        <v>143</v>
      </c>
    </row>
    <row r="37" spans="1:5" ht="25.5">
      <c r="A37" s="15">
        <v>280</v>
      </c>
      <c r="B37" s="16" t="s">
        <v>53</v>
      </c>
      <c r="C37" s="15" t="s">
        <v>144</v>
      </c>
      <c r="D37" s="15" t="s">
        <v>71</v>
      </c>
      <c r="E37" s="17" t="s">
        <v>145</v>
      </c>
    </row>
    <row r="38" spans="1:5" ht="12.75">
      <c r="A38" s="15">
        <v>228</v>
      </c>
      <c r="B38" s="16" t="s">
        <v>55</v>
      </c>
      <c r="C38" s="15" t="s">
        <v>146</v>
      </c>
      <c r="D38" s="15" t="s">
        <v>71</v>
      </c>
      <c r="E38" s="17" t="s">
        <v>147</v>
      </c>
    </row>
    <row r="39" spans="1:5" ht="25.5">
      <c r="A39" s="15">
        <v>126</v>
      </c>
      <c r="B39" s="16" t="s">
        <v>62</v>
      </c>
      <c r="C39" s="15" t="s">
        <v>148</v>
      </c>
      <c r="D39" s="15" t="s">
        <v>71</v>
      </c>
      <c r="E39" s="17" t="s">
        <v>149</v>
      </c>
    </row>
    <row r="40" spans="1:5" ht="25.5">
      <c r="A40" s="15">
        <v>118</v>
      </c>
      <c r="B40" s="16" t="s">
        <v>57</v>
      </c>
      <c r="C40" s="15" t="s">
        <v>150</v>
      </c>
      <c r="D40" s="15" t="s">
        <v>71</v>
      </c>
      <c r="E40" s="17" t="s">
        <v>151</v>
      </c>
    </row>
    <row r="41" spans="1:5" ht="38.25">
      <c r="A41" s="46">
        <v>1</v>
      </c>
      <c r="B41" s="16" t="s">
        <v>75</v>
      </c>
      <c r="C41" s="47" t="s">
        <v>77</v>
      </c>
      <c r="D41" s="47" t="s">
        <v>153</v>
      </c>
      <c r="E41" s="48" t="s">
        <v>154</v>
      </c>
    </row>
    <row r="42" spans="1:5" ht="12.75">
      <c r="A42" s="46"/>
      <c r="B42" s="16" t="s">
        <v>152</v>
      </c>
      <c r="C42" s="47"/>
      <c r="D42" s="47"/>
      <c r="E42" s="48"/>
    </row>
    <row r="43" spans="1:5" ht="25.5">
      <c r="A43" s="46">
        <v>1</v>
      </c>
      <c r="B43" s="16" t="s">
        <v>108</v>
      </c>
      <c r="C43" s="47" t="s">
        <v>110</v>
      </c>
      <c r="D43" s="47" t="s">
        <v>153</v>
      </c>
      <c r="E43" s="48" t="s">
        <v>154</v>
      </c>
    </row>
    <row r="44" spans="1:5" ht="12.75">
      <c r="A44" s="46"/>
      <c r="B44" s="16" t="s">
        <v>155</v>
      </c>
      <c r="C44" s="47"/>
      <c r="D44" s="47"/>
      <c r="E44" s="48"/>
    </row>
    <row r="45" spans="1:5" ht="25.5">
      <c r="A45" s="46">
        <v>1</v>
      </c>
      <c r="B45" s="16" t="s">
        <v>156</v>
      </c>
      <c r="C45" s="47" t="s">
        <v>158</v>
      </c>
      <c r="D45" s="47" t="s">
        <v>114</v>
      </c>
      <c r="E45" s="48" t="s">
        <v>115</v>
      </c>
    </row>
    <row r="46" spans="1:5" ht="12.75">
      <c r="A46" s="46"/>
      <c r="B46" s="16" t="s">
        <v>157</v>
      </c>
      <c r="C46" s="47"/>
      <c r="D46" s="47"/>
      <c r="E46" s="48"/>
    </row>
    <row r="47" spans="1:5" ht="12.75">
      <c r="A47" s="42" t="s">
        <v>159</v>
      </c>
      <c r="B47" s="42"/>
      <c r="C47" s="42"/>
      <c r="D47" s="42"/>
      <c r="E47" s="11"/>
    </row>
    <row r="48" spans="1:5" ht="25.5">
      <c r="A48" s="42" t="s">
        <v>160</v>
      </c>
      <c r="B48" s="42"/>
      <c r="C48" s="42"/>
      <c r="D48" s="42"/>
      <c r="E48" s="13" t="s">
        <v>161</v>
      </c>
    </row>
    <row r="49" spans="1:5" ht="12.75">
      <c r="A49" s="42" t="s">
        <v>162</v>
      </c>
      <c r="B49" s="42"/>
      <c r="C49" s="42"/>
      <c r="D49" s="42"/>
      <c r="E49" s="13" t="s">
        <v>163</v>
      </c>
    </row>
    <row r="50" spans="1:5" ht="25.5">
      <c r="A50" s="42" t="s">
        <v>164</v>
      </c>
      <c r="B50" s="42"/>
      <c r="C50" s="42"/>
      <c r="D50" s="42"/>
      <c r="E50" s="13" t="s">
        <v>165</v>
      </c>
    </row>
    <row r="51" spans="1:5" ht="12.75">
      <c r="A51" s="42"/>
      <c r="B51" s="42"/>
      <c r="C51" s="42"/>
      <c r="D51" s="43"/>
      <c r="E51" s="43"/>
    </row>
    <row r="52" spans="1:5" ht="25.5">
      <c r="A52" s="41" t="s">
        <v>166</v>
      </c>
      <c r="B52" s="41"/>
      <c r="C52" s="41"/>
      <c r="D52" s="41"/>
      <c r="E52" s="14" t="s">
        <v>167</v>
      </c>
    </row>
    <row r="53" spans="1:5" ht="12.75">
      <c r="A53" s="42"/>
      <c r="B53" s="42"/>
      <c r="C53" s="42"/>
      <c r="D53" s="43"/>
      <c r="E53" s="43"/>
    </row>
    <row r="54" spans="1:5" ht="12.75">
      <c r="A54" s="42" t="s">
        <v>168</v>
      </c>
      <c r="B54" s="42"/>
      <c r="C54" s="42"/>
      <c r="D54" s="42"/>
      <c r="E54" s="13" t="s">
        <v>163</v>
      </c>
    </row>
  </sheetData>
  <sheetProtection/>
  <mergeCells count="52">
    <mergeCell ref="A7:A8"/>
    <mergeCell ref="C7:C8"/>
    <mergeCell ref="D7:D8"/>
    <mergeCell ref="E7:E8"/>
    <mergeCell ref="A18:A19"/>
    <mergeCell ref="C18:C19"/>
    <mergeCell ref="D18:D19"/>
    <mergeCell ref="E18:E19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A26:A27"/>
    <mergeCell ref="C26:C27"/>
    <mergeCell ref="D26:D27"/>
    <mergeCell ref="E26:E27"/>
    <mergeCell ref="A33:A34"/>
    <mergeCell ref="C33:C34"/>
    <mergeCell ref="D33:D34"/>
    <mergeCell ref="E33:E34"/>
    <mergeCell ref="A41:A42"/>
    <mergeCell ref="C41:C42"/>
    <mergeCell ref="D41:D42"/>
    <mergeCell ref="E41:E42"/>
    <mergeCell ref="A51:C51"/>
    <mergeCell ref="D51:E51"/>
    <mergeCell ref="A43:A44"/>
    <mergeCell ref="C43:C44"/>
    <mergeCell ref="D43:D44"/>
    <mergeCell ref="E43:E44"/>
    <mergeCell ref="A45:A46"/>
    <mergeCell ref="C45:C46"/>
    <mergeCell ref="D45:D46"/>
    <mergeCell ref="E45:E46"/>
    <mergeCell ref="A52:D52"/>
    <mergeCell ref="A53:C53"/>
    <mergeCell ref="D53:E53"/>
    <mergeCell ref="A54:D54"/>
    <mergeCell ref="A2:E2"/>
    <mergeCell ref="A3:G3"/>
    <mergeCell ref="A47:D47"/>
    <mergeCell ref="A48:D48"/>
    <mergeCell ref="A49:D49"/>
    <mergeCell ref="A50:D50"/>
  </mergeCells>
  <hyperlinks>
    <hyperlink ref="B5" r:id="rId1" tooltip="Black-Lila 8/1" display="http://www.zezebra.ru/index.php?page=shop.product_details&amp;product_id=38&amp;option=com_virtuemart&amp;Itemid=2"/>
    <hyperlink ref="B6" r:id="rId2" tooltip="Black-White 8/1" display="http://www.zezebra.ru/index.php?page=shop.product_details&amp;product_id=39&amp;option=com_virtuemart&amp;Itemid=2"/>
    <hyperlink ref="B7" r:id="rId3" tooltip="ADDI Спицы круговые 100см с удлиненным кончиком для тонкой пряжи" display="http://www.zezebra.ru/index.php?page=shop.product_details&amp;product_id=37&amp;option=com_virtuemart&amp;Itemid=2"/>
    <hyperlink ref="B8" r:id="rId4" tooltip="ADDI Спицы круговые 100см с удлиненным кончиком для тонкой пряжи" display="http://www.zezebra.ru/index.php?page=shop.product_details&amp;product_id=37&amp;option=com_virtuemart&amp;Itemid=2"/>
    <hyperlink ref="B9" r:id="rId5" tooltip="Ровница Lavender" display="http://www.zezebra.ru/index.php?page=shop.product_details&amp;product_id=74&amp;option=com_virtuemart&amp;Itemid=2"/>
    <hyperlink ref="B10" r:id="rId6" tooltip="Ровница LILAC" display="http://www.zezebra.ru/index.php?page=shop.product_details&amp;product_id=105&amp;option=com_virtuemart&amp;Itemid=2"/>
    <hyperlink ref="B11" r:id="rId7" tooltip="Ровница Green-Yellow" display="http://www.zezebra.ru/index.php?page=shop.product_details&amp;product_id=80&amp;option=com_virtuemart&amp;Itemid=2"/>
    <hyperlink ref="B12" r:id="rId8" tooltip="Ровница PINK-LILA" display="http://www.zezebra.ru/index.php?page=shop.product_details&amp;product_id=107&amp;option=com_virtuemart&amp;Itemid=2"/>
    <hyperlink ref="B13" r:id="rId9" tooltip="Rainbow 8/1" display="http://www.zezebra.ru/index.php?page=shop.product_details&amp;product_id=72&amp;option=com_virtuemart&amp;Itemid=2"/>
    <hyperlink ref="B14" r:id="rId10" tooltip="Grey-lila 8/1" display="http://www.zezebra.ru/index.php?page=shop.product_details&amp;product_id=144&amp;option=com_virtuemart&amp;Itemid=2"/>
    <hyperlink ref="B15" r:id="rId11" tooltip="Pink-Beige 8/2" display="http://www.zezebra.ru/index.php?page=shop.product_details&amp;product_id=15&amp;option=com_virtuemart&amp;Itemid=2"/>
    <hyperlink ref="B16" r:id="rId12" tooltip="Flame 8/2" display="http://www.zezebra.ru/index.php?page=shop.product_details&amp;product_id=9&amp;option=com_virtuemart&amp;Itemid=2"/>
    <hyperlink ref="B17" r:id="rId13" tooltip="GREY-LILA 8/2" display="http://www.zezebra.ru/index.php?page=shop.product_details&amp;product_id=91&amp;option=com_virtuemart&amp;Itemid=2"/>
    <hyperlink ref="B18" r:id="rId14" tooltip="Rainbow" display="http://www.zezebra.ru/index.php?page=shop.product_details&amp;product_id=1&amp;option=com_virtuemart&amp;Itemid=2"/>
    <hyperlink ref="B19" r:id="rId15" tooltip="Rainbow" display="http://www.zezebra.ru/index.php?page=shop.product_details&amp;product_id=1&amp;option=com_virtuemart&amp;Itemid=2"/>
    <hyperlink ref="B20" r:id="rId16" tooltip="ADDI Спицы круговые 100см с удлиненным кончиком для тонкой пряжи" display="http://www.zezebra.ru/index.php?page=shop.product_details&amp;product_id=37&amp;option=com_virtuemart&amp;Itemid=2"/>
    <hyperlink ref="B21" r:id="rId17" tooltip="ADDI Спицы круговые 100см с удлиненным кончиком для тонкой пряжи" display="http://www.zezebra.ru/index.php?page=shop.product_details&amp;product_id=37&amp;option=com_virtuemart&amp;Itemid=2"/>
    <hyperlink ref="B22" r:id="rId18" tooltip="ADDI Спицы круговые супергладкие 100 см, никель" display="http://www.zezebra.ru/index.php?page=shop.product_details&amp;product_id=27&amp;option=com_virtuemart&amp;Itemid=2"/>
    <hyperlink ref="B23" r:id="rId19" tooltip="ADDI Спицы круговые супергладкие 100 см, никель" display="http://www.zezebra.ru/index.php?page=shop.product_details&amp;product_id=27&amp;option=com_virtuemart&amp;Itemid=2"/>
    <hyperlink ref="B24" r:id="rId20" tooltip="ADDI Крючок с пластиковой ручкой" display="http://www.zezebra.ru/index.php?page=shop.product_details&amp;product_id=32&amp;option=com_virtuemart&amp;Itemid=2"/>
    <hyperlink ref="B25" r:id="rId21" tooltip="ADDI Крючок с пластиковой ручкой" display="http://www.zezebra.ru/index.php?page=shop.product_details&amp;product_id=32&amp;option=com_virtuemart&amp;Itemid=2"/>
    <hyperlink ref="B26" r:id="rId22" tooltip="ADDI Крючок экстратонкий с ручкой" display="http://www.zezebra.ru/index.php?page=shop.product_details&amp;product_id=33&amp;option=com_virtuemart&amp;Itemid=2"/>
    <hyperlink ref="B27" r:id="rId23" tooltip="ADDI Крючок экстратонкий с ручкой" display="http://www.zezebra.ru/index.php?page=shop.product_details&amp;product_id=33&amp;option=com_virtuemart&amp;Itemid=2"/>
    <hyperlink ref="B28" r:id="rId24" tooltip="Fall 8/1" display="http://www.zezebra.ru/index.php?page=shop.product_details&amp;product_id=44&amp;option=com_virtuemart&amp;Itemid=2"/>
    <hyperlink ref="B29" r:id="rId25" tooltip="Blue 8/1" display="http://www.zezebra.ru/index.php?page=shop.product_details&amp;product_id=40&amp;option=com_virtuemart&amp;Itemid=2"/>
    <hyperlink ref="B30" r:id="rId26" tooltip="Белый (White)" display="http://www.zezebra.ru/index.php?page=shop.product_details&amp;product_id=66&amp;option=com_virtuemart&amp;Itemid=2"/>
    <hyperlink ref="B31" r:id="rId27" tooltip="Lavender 8/2 на бобине (970 грамм)" display="http://www.zezebra.ru/index.php?page=shop.product_details&amp;product_id=114&amp;option=com_virtuemart&amp;Itemid=2"/>
    <hyperlink ref="B32" r:id="rId28" tooltip="Black-Lila 8/2" display="http://www.zezebra.ru/index.php?page=shop.product_details&amp;product_id=3&amp;option=com_virtuemart&amp;Itemid=2"/>
    <hyperlink ref="B33" r:id="rId29" tooltip="Rainbow" display="http://www.zezebra.ru/index.php?page=shop.product_details&amp;product_id=1&amp;option=com_virtuemart&amp;Itemid=2"/>
    <hyperlink ref="B34" r:id="rId30" tooltip="Rainbow" display="http://www.zezebra.ru/index.php?page=shop.product_details&amp;product_id=1&amp;option=com_virtuemart&amp;Itemid=2"/>
    <hyperlink ref="B35" r:id="rId31" tooltip="Ровница Blue" display="http://www.zezebra.ru/index.php?page=shop.product_details&amp;product_id=78&amp;option=com_virtuemart&amp;Itemid=2"/>
    <hyperlink ref="B36" r:id="rId32" tooltip="Ровница Black-lila" display="http://www.zezebra.ru/index.php?page=shop.product_details&amp;product_id=81&amp;option=com_virtuemart&amp;Itemid=2"/>
    <hyperlink ref="B37" r:id="rId33" tooltip="Turquoise blue 8/1" display="http://www.zezebra.ru/index.php?page=shop.product_details&amp;product_id=146&amp;option=com_virtuemart&amp;Itemid=2"/>
    <hyperlink ref="B38" r:id="rId34" tooltip="Blue 8/2" display="http://www.zezebra.ru/index.php?page=shop.product_details&amp;product_id=5&amp;option=com_virtuemart&amp;Itemid=2"/>
    <hyperlink ref="B39" r:id="rId35" tooltip="Flame 8/1" display="http://www.zezebra.ru/index.php?page=shop.product_details&amp;product_id=98&amp;option=com_virtuemart&amp;Itemid=2"/>
    <hyperlink ref="B40" r:id="rId36" tooltip="Green-Yellow 8/1" display="http://www.zezebra.ru/index.php?page=shop.product_details&amp;product_id=46&amp;option=com_virtuemart&amp;Itemid=2"/>
    <hyperlink ref="B41" r:id="rId37" tooltip="ADDI Спицы круговые 100см с удлиненным кончиком для тонкой пряжи" display="http://www.zezebra.ru/index.php?page=shop.product_details&amp;product_id=37&amp;option=com_virtuemart&amp;Itemid=2"/>
    <hyperlink ref="B42" r:id="rId38" tooltip="ADDI Спицы круговые 100см с удлиненным кончиком для тонкой пряжи" display="http://www.zezebra.ru/index.php?page=shop.product_details&amp;product_id=37&amp;option=com_virtuemart&amp;Itemid=2"/>
    <hyperlink ref="B43" r:id="rId39" tooltip="ADDI Спицы круговые супергладкие 100 см, никель" display="http://www.zezebra.ru/index.php?page=shop.product_details&amp;product_id=27&amp;option=com_virtuemart&amp;Itemid=2"/>
    <hyperlink ref="B44" r:id="rId40" tooltip="ADDI Спицы круговые супергладкие 100 см, никель" display="http://www.zezebra.ru/index.php?page=shop.product_details&amp;product_id=27&amp;option=com_virtuemart&amp;Itemid=2"/>
    <hyperlink ref="B45" r:id="rId41" tooltip="ADDI Прямые спицы, никелированные" display="http://www.zezebra.ru/index.php?page=shop.product_details&amp;product_id=20&amp;option=com_virtuemart&amp;Itemid=2"/>
    <hyperlink ref="B46" r:id="rId42" tooltip="ADDI Прямые спицы, никелированные" display="http://www.zezebra.ru/index.php?page=shop.product_details&amp;product_id=20&amp;option=com_virtuemart&amp;Itemid=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dcterms:created xsi:type="dcterms:W3CDTF">2010-12-14T11:16:27Z</dcterms:created>
  <dcterms:modified xsi:type="dcterms:W3CDTF">2010-12-14T11:17:27Z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