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сверка" sheetId="1" r:id="rId1"/>
  </sheets>
  <definedNames>
    <definedName name="_xlnm._FilterDatabase" localSheetId="0" hidden="1">'сверка'!$A$7:$J$51</definedName>
  </definedNames>
  <calcPr fullCalcOnLoad="1"/>
</workbook>
</file>

<file path=xl/sharedStrings.xml><?xml version="1.0" encoding="utf-8"?>
<sst xmlns="http://schemas.openxmlformats.org/spreadsheetml/2006/main" count="81" uniqueCount="54">
  <si>
    <t>Ник</t>
  </si>
  <si>
    <t>Rainbow 8/1</t>
  </si>
  <si>
    <t>Black-White 8/1</t>
  </si>
  <si>
    <t>прим</t>
  </si>
  <si>
    <t>цвет</t>
  </si>
  <si>
    <t>цена</t>
  </si>
  <si>
    <t>транспорт</t>
  </si>
  <si>
    <t>сумма без орг</t>
  </si>
  <si>
    <t>оплата</t>
  </si>
  <si>
    <t>сальдо</t>
  </si>
  <si>
    <t>коэф трансп расходов на 1рубль</t>
  </si>
  <si>
    <t>кол-во, гр</t>
  </si>
  <si>
    <t>цветная</t>
  </si>
  <si>
    <t>натуральные</t>
  </si>
  <si>
    <t>ровница</t>
  </si>
  <si>
    <t>Turquoise blue 8/1</t>
  </si>
  <si>
    <t>примерный расчет ТР!!!</t>
  </si>
  <si>
    <t>цена закупки</t>
  </si>
  <si>
    <t>цена розничная</t>
  </si>
  <si>
    <t>LAMB (GREY-BROWN) 8/2</t>
  </si>
  <si>
    <t>А.Лисёна</t>
  </si>
  <si>
    <t>Баргузинка</t>
  </si>
  <si>
    <t xml:space="preserve">Pink-Beige 8/1 </t>
  </si>
  <si>
    <t>итого с  транспортными</t>
  </si>
  <si>
    <t>Теплыш</t>
  </si>
  <si>
    <t>LK23</t>
  </si>
  <si>
    <t>Green Yelow 8/2</t>
  </si>
  <si>
    <t>Lk23</t>
  </si>
  <si>
    <t>Blue Lila 8/1</t>
  </si>
  <si>
    <t>Любовь Яринич</t>
  </si>
  <si>
    <t>Black-Lila 8/1</t>
  </si>
  <si>
    <t>Rainbow 8/2</t>
  </si>
  <si>
    <t>Наталья09</t>
  </si>
  <si>
    <t>круговые супергладкие 40см - 3,5мм</t>
  </si>
  <si>
    <t>круговые супергладкие 40см 5мм</t>
  </si>
  <si>
    <t>Мамка07</t>
  </si>
  <si>
    <t>Спицы круговые супергладкие 60 см, никель 3,5</t>
  </si>
  <si>
    <t xml:space="preserve">Anngel </t>
  </si>
  <si>
    <t>Спицы круговые 100 см №2,75 см удлин</t>
  </si>
  <si>
    <t>Спицы круговые 100 см №3,75 см удлин</t>
  </si>
  <si>
    <t>Спицы круговые 100 см №2,5 см суперглад</t>
  </si>
  <si>
    <t>Крючок экстратонкий с ручкой-колпачком 1мм</t>
  </si>
  <si>
    <t>пристрой</t>
  </si>
  <si>
    <t xml:space="preserve">ADDI Крючок с пластиковой ручкой №2,5 </t>
  </si>
  <si>
    <t>Olga_Kir</t>
  </si>
  <si>
    <t>ADDI Спицы круговые 100см с уд. кончиком №2,5</t>
  </si>
  <si>
    <t>ADDI Спицы круговые супергл 100 см, никель №3,5</t>
  </si>
  <si>
    <t>ADDI Спицы круговые супергл 100 см, никель № 4</t>
  </si>
  <si>
    <t>Спицы круговые супергл 100 см, никель 2мм 136р</t>
  </si>
  <si>
    <t xml:space="preserve">Крючок экстратонкий с ручкой-колп № 0,5 </t>
  </si>
  <si>
    <t>Крючок экстратонкий с ручкой-колп руб. 0,75</t>
  </si>
  <si>
    <t xml:space="preserve">ADDI Спицы круговые 80см с уд № 4 167 руб </t>
  </si>
  <si>
    <t xml:space="preserve">ADDI Спицы круговые 60см с уд кончиком 2,5 </t>
  </si>
  <si>
    <t>ADDI Спицы круговые 100см с уд. кончиком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</si>
</sst>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1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3" fontId="0" fillId="0" borderId="0" xfId="0" applyNumberFormat="1" applyAlignment="1">
      <alignment/>
    </xf>
    <xf numFmtId="0" fontId="24" fillId="0" borderId="0" xfId="54">
      <alignment/>
      <protection/>
    </xf>
    <xf numFmtId="0" fontId="24" fillId="34" borderId="0" xfId="54" applyFill="1">
      <alignment/>
      <protection/>
    </xf>
    <xf numFmtId="0" fontId="24" fillId="0" borderId="11" xfId="54" applyBorder="1">
      <alignment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4" fillId="0" borderId="0" xfId="54" applyFill="1">
      <alignment/>
      <protection/>
    </xf>
    <xf numFmtId="0" fontId="24" fillId="0" borderId="11" xfId="54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51" sqref="C51"/>
    </sheetView>
  </sheetViews>
  <sheetFormatPr defaultColWidth="17.140625" defaultRowHeight="12.75" customHeight="1"/>
  <cols>
    <col min="1" max="1" width="11.8515625" style="0" customWidth="1"/>
    <col min="2" max="2" width="1.8515625" style="0" customWidth="1"/>
    <col min="3" max="3" width="46.00390625" style="0" customWidth="1"/>
    <col min="4" max="4" width="5.8515625" style="5" customWidth="1"/>
    <col min="5" max="5" width="6.7109375" style="0" customWidth="1"/>
    <col min="6" max="6" width="5.8515625" style="0" customWidth="1"/>
    <col min="7" max="7" width="4.28125" style="0" customWidth="1"/>
    <col min="8" max="8" width="6.7109375" style="6" customWidth="1"/>
    <col min="9" max="9" width="5.7109375" style="0" customWidth="1"/>
    <col min="10" max="10" width="4.421875" style="0" customWidth="1"/>
    <col min="11" max="13" width="17.140625" style="0" customWidth="1"/>
  </cols>
  <sheetData>
    <row r="1" spans="4:6" ht="12.75" hidden="1">
      <c r="D1" s="5" t="s">
        <v>17</v>
      </c>
      <c r="F1" t="s">
        <v>18</v>
      </c>
    </row>
    <row r="2" spans="3:8" ht="12.75" customHeight="1" hidden="1">
      <c r="C2" t="s">
        <v>12</v>
      </c>
      <c r="D2" s="5">
        <v>1.792</v>
      </c>
      <c r="F2">
        <v>1.97</v>
      </c>
      <c r="H2"/>
    </row>
    <row r="3" spans="3:8" ht="12.75" customHeight="1" hidden="1">
      <c r="C3" t="s">
        <v>13</v>
      </c>
      <c r="D3" s="5">
        <v>1.519</v>
      </c>
      <c r="F3">
        <v>1.67</v>
      </c>
      <c r="H3"/>
    </row>
    <row r="4" spans="3:8" ht="12.75" customHeight="1" hidden="1">
      <c r="C4" t="s">
        <v>14</v>
      </c>
      <c r="D4" s="5">
        <v>1.61</v>
      </c>
      <c r="F4">
        <v>1.77</v>
      </c>
      <c r="H4"/>
    </row>
    <row r="5" ht="12.75" customHeight="1" hidden="1"/>
    <row r="6" spans="1:8" ht="12.75" customHeight="1" hidden="1">
      <c r="A6" s="5" t="s">
        <v>16</v>
      </c>
      <c r="C6" s="3" t="s">
        <v>10</v>
      </c>
      <c r="D6" s="7"/>
      <c r="E6" s="3">
        <v>0.0333</v>
      </c>
      <c r="H6" s="2">
        <f>330/9903</f>
        <v>0.03332323538321721</v>
      </c>
    </row>
    <row r="7" spans="1:10" ht="63.75" hidden="1">
      <c r="A7" s="8" t="s">
        <v>0</v>
      </c>
      <c r="B7" s="8" t="s">
        <v>3</v>
      </c>
      <c r="C7" s="8" t="s">
        <v>4</v>
      </c>
      <c r="D7" s="25" t="s">
        <v>11</v>
      </c>
      <c r="E7" s="8" t="s">
        <v>5</v>
      </c>
      <c r="F7" s="9" t="s">
        <v>7</v>
      </c>
      <c r="G7" s="10" t="s">
        <v>6</v>
      </c>
      <c r="H7" s="11" t="s">
        <v>23</v>
      </c>
      <c r="I7" s="12" t="s">
        <v>8</v>
      </c>
      <c r="J7" s="10" t="s">
        <v>9</v>
      </c>
    </row>
    <row r="8" spans="1:8" ht="12.75" customHeight="1">
      <c r="A8" s="14" t="s">
        <v>37</v>
      </c>
      <c r="C8" s="14" t="s">
        <v>45</v>
      </c>
      <c r="D8" s="26">
        <v>1</v>
      </c>
      <c r="E8" s="14">
        <v>134</v>
      </c>
      <c r="F8" s="1">
        <f>D8*E8</f>
        <v>134</v>
      </c>
      <c r="G8" s="13">
        <f>F8*$E$6</f>
        <v>4.4622</v>
      </c>
      <c r="H8" s="1">
        <f>F8+G8</f>
        <v>138.4622</v>
      </c>
    </row>
    <row r="9" spans="1:8" ht="12.75" customHeight="1">
      <c r="A9" s="14" t="s">
        <v>37</v>
      </c>
      <c r="C9" s="14" t="s">
        <v>46</v>
      </c>
      <c r="D9" s="26">
        <v>1</v>
      </c>
      <c r="E9" s="14">
        <v>134</v>
      </c>
      <c r="F9" s="1">
        <f>D9*E9</f>
        <v>134</v>
      </c>
      <c r="G9" s="13">
        <f>F9*$E$6</f>
        <v>4.4622</v>
      </c>
      <c r="H9" s="1">
        <f>F9+G9</f>
        <v>138.4622</v>
      </c>
    </row>
    <row r="10" spans="1:8" ht="12.75" customHeight="1">
      <c r="A10" s="14" t="s">
        <v>37</v>
      </c>
      <c r="C10" s="14" t="s">
        <v>47</v>
      </c>
      <c r="D10" s="26">
        <v>1</v>
      </c>
      <c r="E10" s="14">
        <v>152</v>
      </c>
      <c r="F10" s="1">
        <f>D10*E10</f>
        <v>152</v>
      </c>
      <c r="G10" s="13">
        <f>F10*$E$6</f>
        <v>5.0616</v>
      </c>
      <c r="H10" s="1">
        <f>F10+G10</f>
        <v>157.0616</v>
      </c>
    </row>
    <row r="11" spans="1:10" ht="12.75" customHeight="1">
      <c r="A11" s="23"/>
      <c r="B11" s="17"/>
      <c r="C11" s="16"/>
      <c r="D11" s="27"/>
      <c r="E11" s="16"/>
      <c r="F11" s="20"/>
      <c r="G11" s="19"/>
      <c r="H11" s="20">
        <f>SUM(H8:H10)</f>
        <v>433.986</v>
      </c>
      <c r="I11" s="22">
        <v>500</v>
      </c>
      <c r="J11" s="21">
        <f>I11-H11</f>
        <v>66.01400000000001</v>
      </c>
    </row>
    <row r="12" spans="1:8" ht="12.75" customHeight="1">
      <c r="A12" s="14" t="s">
        <v>25</v>
      </c>
      <c r="C12" s="14" t="s">
        <v>26</v>
      </c>
      <c r="D12" s="15">
        <v>490</v>
      </c>
      <c r="E12" s="4">
        <f>$D$2</f>
        <v>1.792</v>
      </c>
      <c r="F12" s="1">
        <f>D12*E12</f>
        <v>878.08</v>
      </c>
      <c r="G12" s="13">
        <f>F12*$E$6</f>
        <v>29.240064000000004</v>
      </c>
      <c r="H12" s="1">
        <f>F12+G12</f>
        <v>907.320064</v>
      </c>
    </row>
    <row r="13" spans="1:8" ht="12.75" customHeight="1">
      <c r="A13" s="14" t="s">
        <v>27</v>
      </c>
      <c r="C13" s="14" t="s">
        <v>1</v>
      </c>
      <c r="D13" s="15">
        <f>142+138</f>
        <v>280</v>
      </c>
      <c r="E13" s="4">
        <f>$D$2</f>
        <v>1.792</v>
      </c>
      <c r="F13" s="1">
        <f>D13*E13</f>
        <v>501.76</v>
      </c>
      <c r="G13" s="13">
        <f>F13*$E$6</f>
        <v>16.708608</v>
      </c>
      <c r="H13" s="1">
        <f>F13+G13</f>
        <v>518.468608</v>
      </c>
    </row>
    <row r="14" spans="1:8" ht="12.75" customHeight="1">
      <c r="A14" s="14" t="s">
        <v>27</v>
      </c>
      <c r="C14" s="14" t="s">
        <v>28</v>
      </c>
      <c r="D14" s="15">
        <v>268</v>
      </c>
      <c r="E14" s="4">
        <f>$D$2</f>
        <v>1.792</v>
      </c>
      <c r="F14" s="1">
        <f>D14*E14</f>
        <v>480.25600000000003</v>
      </c>
      <c r="G14" s="13">
        <f>F14*$E$6</f>
        <v>15.992524800000002</v>
      </c>
      <c r="H14" s="1">
        <f>F14+G14</f>
        <v>496.24852480000004</v>
      </c>
    </row>
    <row r="15" spans="1:10" ht="12.75" customHeight="1">
      <c r="A15" s="23"/>
      <c r="B15" s="17"/>
      <c r="C15" s="16"/>
      <c r="D15" s="27"/>
      <c r="E15" s="16"/>
      <c r="F15" s="20"/>
      <c r="G15" s="19"/>
      <c r="H15" s="20">
        <f>SUM(H12:H14)</f>
        <v>1922.0371968000002</v>
      </c>
      <c r="I15" s="22">
        <v>2000</v>
      </c>
      <c r="J15" s="21">
        <f>I15-H15</f>
        <v>77.96280319999983</v>
      </c>
    </row>
    <row r="16" spans="1:8" ht="12.75" customHeight="1">
      <c r="A16" s="14" t="s">
        <v>20</v>
      </c>
      <c r="C16" s="14" t="s">
        <v>48</v>
      </c>
      <c r="D16" s="26">
        <v>1</v>
      </c>
      <c r="E16" s="14">
        <v>134</v>
      </c>
      <c r="F16" s="1">
        <f>D16*E16</f>
        <v>134</v>
      </c>
      <c r="G16" s="13">
        <f>F16*$E$6</f>
        <v>4.4622</v>
      </c>
      <c r="H16" s="1">
        <f>F16+G16</f>
        <v>138.4622</v>
      </c>
    </row>
    <row r="17" spans="1:10" ht="12.75" customHeight="1">
      <c r="A17" s="24"/>
      <c r="B17" s="17"/>
      <c r="C17" s="16"/>
      <c r="D17" s="27"/>
      <c r="E17" s="16"/>
      <c r="F17" s="20"/>
      <c r="G17" s="19"/>
      <c r="H17" s="20">
        <f>SUM(H16:H16)</f>
        <v>138.4622</v>
      </c>
      <c r="I17" s="22">
        <v>140</v>
      </c>
      <c r="J17" s="21">
        <f>I17-H17</f>
        <v>1.5378000000000043</v>
      </c>
    </row>
    <row r="18" spans="1:8" ht="12.75" customHeight="1">
      <c r="A18" s="14" t="s">
        <v>21</v>
      </c>
      <c r="C18" s="14" t="s">
        <v>49</v>
      </c>
      <c r="D18" s="26">
        <v>1</v>
      </c>
      <c r="E18" s="14">
        <v>88</v>
      </c>
      <c r="F18" s="1">
        <f aca="true" t="shared" si="0" ref="F18:F23">D18*E18</f>
        <v>88</v>
      </c>
      <c r="G18" s="13">
        <f aca="true" t="shared" si="1" ref="G18:G23">F18*$E$6</f>
        <v>2.9304</v>
      </c>
      <c r="H18" s="1">
        <f aca="true" t="shared" si="2" ref="H18:H23">F18+G18</f>
        <v>90.9304</v>
      </c>
    </row>
    <row r="19" spans="1:8" ht="12.75" customHeight="1">
      <c r="A19" s="14" t="s">
        <v>21</v>
      </c>
      <c r="C19" s="14" t="s">
        <v>50</v>
      </c>
      <c r="D19" s="26">
        <v>1</v>
      </c>
      <c r="E19" s="14">
        <v>88</v>
      </c>
      <c r="F19" s="1">
        <f t="shared" si="0"/>
        <v>88</v>
      </c>
      <c r="G19" s="13">
        <f t="shared" si="1"/>
        <v>2.9304</v>
      </c>
      <c r="H19" s="1">
        <f t="shared" si="2"/>
        <v>90.9304</v>
      </c>
    </row>
    <row r="20" spans="1:8" ht="12.75" customHeight="1">
      <c r="A20" s="14" t="s">
        <v>21</v>
      </c>
      <c r="C20" s="14" t="s">
        <v>51</v>
      </c>
      <c r="D20" s="26">
        <v>1</v>
      </c>
      <c r="E20" s="14">
        <v>152</v>
      </c>
      <c r="F20" s="1">
        <f t="shared" si="0"/>
        <v>152</v>
      </c>
      <c r="G20" s="13">
        <f t="shared" si="1"/>
        <v>5.0616</v>
      </c>
      <c r="H20" s="1">
        <f t="shared" si="2"/>
        <v>157.0616</v>
      </c>
    </row>
    <row r="21" spans="1:8" ht="12.75" customHeight="1">
      <c r="A21" s="14" t="s">
        <v>21</v>
      </c>
      <c r="C21" s="14" t="s">
        <v>43</v>
      </c>
      <c r="D21" s="26">
        <v>1</v>
      </c>
      <c r="E21" s="14">
        <v>99</v>
      </c>
      <c r="F21" s="1">
        <f t="shared" si="0"/>
        <v>99</v>
      </c>
      <c r="G21" s="13">
        <f t="shared" si="1"/>
        <v>3.2967000000000004</v>
      </c>
      <c r="H21" s="1">
        <f t="shared" si="2"/>
        <v>102.2967</v>
      </c>
    </row>
    <row r="22" spans="1:8" ht="12.75" customHeight="1">
      <c r="A22" s="14" t="s">
        <v>21</v>
      </c>
      <c r="C22" s="14" t="s">
        <v>15</v>
      </c>
      <c r="D22" s="15">
        <v>154</v>
      </c>
      <c r="E22" s="14">
        <v>1.792</v>
      </c>
      <c r="F22" s="1">
        <f t="shared" si="0"/>
        <v>275.968</v>
      </c>
      <c r="G22" s="13">
        <f t="shared" si="1"/>
        <v>9.1897344</v>
      </c>
      <c r="H22" s="1">
        <f t="shared" si="2"/>
        <v>285.15773440000004</v>
      </c>
    </row>
    <row r="23" spans="1:8" ht="12.75" customHeight="1">
      <c r="A23" s="14" t="s">
        <v>21</v>
      </c>
      <c r="C23" s="14" t="s">
        <v>2</v>
      </c>
      <c r="D23" s="15">
        <v>156</v>
      </c>
      <c r="E23" s="14">
        <v>1.792</v>
      </c>
      <c r="F23" s="1">
        <f t="shared" si="0"/>
        <v>279.552</v>
      </c>
      <c r="G23" s="13">
        <f t="shared" si="1"/>
        <v>9.3090816</v>
      </c>
      <c r="H23" s="1">
        <f t="shared" si="2"/>
        <v>288.86108160000003</v>
      </c>
    </row>
    <row r="24" spans="1:10" ht="12.75" customHeight="1">
      <c r="A24" s="23"/>
      <c r="B24" s="17"/>
      <c r="C24" s="16"/>
      <c r="D24" s="27"/>
      <c r="E24" s="16"/>
      <c r="F24" s="20"/>
      <c r="G24" s="19"/>
      <c r="H24" s="20">
        <f>SUM(H18:H23)</f>
        <v>1015.237916</v>
      </c>
      <c r="I24" s="22">
        <v>1015</v>
      </c>
      <c r="J24" s="21">
        <f>I24-H24</f>
        <v>-0.2379160000000411</v>
      </c>
    </row>
    <row r="25" spans="1:8" ht="12.75" customHeight="1">
      <c r="A25" s="14" t="s">
        <v>29</v>
      </c>
      <c r="C25" s="14" t="s">
        <v>30</v>
      </c>
      <c r="D25" s="15">
        <v>138</v>
      </c>
      <c r="E25" s="4">
        <f>$D$2</f>
        <v>1.792</v>
      </c>
      <c r="F25" s="1">
        <f>D25*E25</f>
        <v>247.296</v>
      </c>
      <c r="G25" s="13">
        <f>F25*$E$6</f>
        <v>8.2349568</v>
      </c>
      <c r="H25" s="1">
        <f>F25+G25</f>
        <v>255.53095679999998</v>
      </c>
    </row>
    <row r="26" spans="1:8" ht="12.75" customHeight="1">
      <c r="A26" s="14" t="s">
        <v>29</v>
      </c>
      <c r="C26" s="14" t="s">
        <v>31</v>
      </c>
      <c r="D26" s="15">
        <f>222+218</f>
        <v>440</v>
      </c>
      <c r="E26" s="4">
        <f>$D$2</f>
        <v>1.792</v>
      </c>
      <c r="F26" s="1">
        <f>D26*E26</f>
        <v>788.48</v>
      </c>
      <c r="G26" s="13">
        <f>F26*$E$6</f>
        <v>26.256384000000004</v>
      </c>
      <c r="H26" s="1">
        <f>F26+G26</f>
        <v>814.736384</v>
      </c>
    </row>
    <row r="27" spans="1:8" ht="12.75" customHeight="1">
      <c r="A27" s="14" t="s">
        <v>29</v>
      </c>
      <c r="C27" s="14" t="s">
        <v>22</v>
      </c>
      <c r="D27" s="15">
        <v>144</v>
      </c>
      <c r="E27" s="14">
        <v>1.792</v>
      </c>
      <c r="F27" s="1">
        <f>D27*E27</f>
        <v>258.048</v>
      </c>
      <c r="G27" s="13">
        <f>F27*$E$6</f>
        <v>8.5929984</v>
      </c>
      <c r="H27" s="1">
        <f>F27+G27</f>
        <v>266.6409984</v>
      </c>
    </row>
    <row r="28" spans="1:8" ht="12.75" customHeight="1">
      <c r="A28" s="14" t="s">
        <v>29</v>
      </c>
      <c r="C28" s="14" t="s">
        <v>41</v>
      </c>
      <c r="D28" s="26">
        <v>1</v>
      </c>
      <c r="E28" s="14">
        <v>88</v>
      </c>
      <c r="F28" s="1">
        <f>D28*E28</f>
        <v>88</v>
      </c>
      <c r="G28" s="13">
        <f>F28*$E$6</f>
        <v>2.9304</v>
      </c>
      <c r="H28" s="1">
        <f>F28+G28</f>
        <v>90.9304</v>
      </c>
    </row>
    <row r="29" spans="1:10" ht="12.75" customHeight="1">
      <c r="A29" s="23"/>
      <c r="B29" s="17"/>
      <c r="C29" s="16"/>
      <c r="D29" s="27"/>
      <c r="E29" s="16"/>
      <c r="F29" s="20"/>
      <c r="G29" s="19"/>
      <c r="H29" s="20">
        <f>SUM(H25:H28)</f>
        <v>1427.8387392</v>
      </c>
      <c r="I29" s="22">
        <v>1500</v>
      </c>
      <c r="J29" s="21">
        <f>I29-H29</f>
        <v>72.16126080000004</v>
      </c>
    </row>
    <row r="30" spans="1:8" ht="12.75" customHeight="1">
      <c r="A30" s="14" t="s">
        <v>35</v>
      </c>
      <c r="C30" s="14" t="s">
        <v>31</v>
      </c>
      <c r="D30" s="15">
        <v>222</v>
      </c>
      <c r="E30" s="4">
        <f>$D$2</f>
        <v>1.792</v>
      </c>
      <c r="F30" s="1">
        <f>D30*E30</f>
        <v>397.824</v>
      </c>
      <c r="G30" s="13">
        <f>F30*$E$6</f>
        <v>13.247539200000002</v>
      </c>
      <c r="H30" s="1">
        <f>F30+G30</f>
        <v>411.0715392</v>
      </c>
    </row>
    <row r="31" spans="1:8" ht="12.75" customHeight="1">
      <c r="A31" s="14" t="s">
        <v>35</v>
      </c>
      <c r="C31" s="14" t="s">
        <v>52</v>
      </c>
      <c r="D31" s="26">
        <v>1</v>
      </c>
      <c r="E31" s="14">
        <v>134</v>
      </c>
      <c r="F31" s="1">
        <f>D31*E31</f>
        <v>134</v>
      </c>
      <c r="G31" s="13">
        <f>F31*$E$6</f>
        <v>4.4622</v>
      </c>
      <c r="H31" s="1">
        <f>F31+G31</f>
        <v>138.4622</v>
      </c>
    </row>
    <row r="32" spans="1:8" ht="12.75" customHeight="1">
      <c r="A32" s="14" t="s">
        <v>35</v>
      </c>
      <c r="C32" s="14" t="s">
        <v>36</v>
      </c>
      <c r="D32" s="26">
        <v>1</v>
      </c>
      <c r="E32" s="14">
        <v>134</v>
      </c>
      <c r="F32" s="1">
        <f>D32*E32</f>
        <v>134</v>
      </c>
      <c r="G32" s="13">
        <f>F32*$E$6</f>
        <v>4.4622</v>
      </c>
      <c r="H32" s="1">
        <f>F32+G32</f>
        <v>138.4622</v>
      </c>
    </row>
    <row r="33" spans="1:10" ht="12.75" customHeight="1">
      <c r="A33" s="23"/>
      <c r="B33" s="17"/>
      <c r="C33" s="16"/>
      <c r="D33" s="27"/>
      <c r="E33" s="16"/>
      <c r="F33" s="20"/>
      <c r="G33" s="19"/>
      <c r="H33" s="20">
        <f>SUM(H30:H32)</f>
        <v>687.9959392000001</v>
      </c>
      <c r="I33" s="22">
        <v>684</v>
      </c>
      <c r="J33" s="21">
        <f>I33-H33</f>
        <v>-3.995939200000066</v>
      </c>
    </row>
    <row r="34" spans="1:8" ht="12.75" customHeight="1">
      <c r="A34" s="14" t="s">
        <v>32</v>
      </c>
      <c r="C34" s="14" t="s">
        <v>33</v>
      </c>
      <c r="D34" s="26">
        <v>1</v>
      </c>
      <c r="E34" s="14">
        <v>134</v>
      </c>
      <c r="F34" s="1">
        <f>D34*E34</f>
        <v>134</v>
      </c>
      <c r="G34" s="13">
        <f>F34*$E$6</f>
        <v>4.4622</v>
      </c>
      <c r="H34" s="1">
        <f>F34+G34</f>
        <v>138.4622</v>
      </c>
    </row>
    <row r="35" spans="1:8" ht="12.75" customHeight="1">
      <c r="A35" s="14" t="s">
        <v>32</v>
      </c>
      <c r="C35" s="14" t="s">
        <v>34</v>
      </c>
      <c r="D35" s="26">
        <v>1</v>
      </c>
      <c r="E35" s="14">
        <v>152</v>
      </c>
      <c r="F35" s="1">
        <f>D35*E35</f>
        <v>152</v>
      </c>
      <c r="G35" s="13">
        <f>F35*$E$6</f>
        <v>5.0616</v>
      </c>
      <c r="H35" s="1">
        <f>F35+G35</f>
        <v>157.0616</v>
      </c>
    </row>
    <row r="36" spans="1:8" ht="12.75" customHeight="1">
      <c r="A36" s="14" t="s">
        <v>42</v>
      </c>
      <c r="C36" s="14" t="s">
        <v>53</v>
      </c>
      <c r="D36" s="26">
        <v>1</v>
      </c>
      <c r="E36" s="14">
        <v>134</v>
      </c>
      <c r="F36" s="1">
        <f>D36*E36</f>
        <v>134</v>
      </c>
      <c r="G36" s="13">
        <f>F36*$E$6</f>
        <v>4.4622</v>
      </c>
      <c r="H36" s="1">
        <f>F36+G36</f>
        <v>138.4622</v>
      </c>
    </row>
    <row r="37" spans="1:10" ht="12.75" customHeight="1">
      <c r="A37" s="23"/>
      <c r="B37" s="17"/>
      <c r="C37" s="16"/>
      <c r="D37" s="27"/>
      <c r="E37" s="16"/>
      <c r="F37" s="20"/>
      <c r="G37" s="19"/>
      <c r="H37" s="20">
        <f>SUM(H34:H36)</f>
        <v>433.986</v>
      </c>
      <c r="I37" s="22">
        <v>400</v>
      </c>
      <c r="J37" s="21">
        <f>I37-H37</f>
        <v>-33.98599999999999</v>
      </c>
    </row>
    <row r="38" spans="1:8" ht="12.75" customHeight="1">
      <c r="A38" s="14" t="s">
        <v>42</v>
      </c>
      <c r="C38" s="14" t="s">
        <v>1</v>
      </c>
      <c r="D38" s="15">
        <v>432</v>
      </c>
      <c r="E38" s="4">
        <f>$D$2</f>
        <v>1.792</v>
      </c>
      <c r="F38" s="1">
        <f>D38*E38</f>
        <v>774.144</v>
      </c>
      <c r="G38" s="13">
        <f>F38*$E$6</f>
        <v>25.778995200000004</v>
      </c>
      <c r="H38" s="1">
        <f>F38+G38</f>
        <v>799.9229952000001</v>
      </c>
    </row>
    <row r="39" spans="1:8" ht="12.75" customHeight="1">
      <c r="A39" s="14" t="s">
        <v>42</v>
      </c>
      <c r="C39" s="14" t="s">
        <v>31</v>
      </c>
      <c r="D39" s="15">
        <f>216+214</f>
        <v>430</v>
      </c>
      <c r="E39" s="4">
        <f>$D$2</f>
        <v>1.792</v>
      </c>
      <c r="F39" s="1">
        <f>D39*E39</f>
        <v>770.5600000000001</v>
      </c>
      <c r="G39" s="13">
        <f>F39*$E$6</f>
        <v>25.659648000000004</v>
      </c>
      <c r="H39" s="1">
        <f>F39+G39</f>
        <v>796.219648</v>
      </c>
    </row>
    <row r="40" spans="1:8" ht="12.75" customHeight="1">
      <c r="A40" s="14" t="s">
        <v>42</v>
      </c>
      <c r="C40" t="s">
        <v>19</v>
      </c>
      <c r="D40" s="15">
        <f>224+226</f>
        <v>450</v>
      </c>
      <c r="E40" s="4">
        <f>$D$2</f>
        <v>1.792</v>
      </c>
      <c r="F40" s="1">
        <f>D40*E40</f>
        <v>806.4</v>
      </c>
      <c r="G40" s="13">
        <f>F40*$E$6</f>
        <v>26.85312</v>
      </c>
      <c r="H40" s="1">
        <f>F40+G40</f>
        <v>833.25312</v>
      </c>
    </row>
    <row r="41" spans="1:8" ht="12.75" customHeight="1">
      <c r="A41" s="14" t="s">
        <v>42</v>
      </c>
      <c r="C41" s="14" t="s">
        <v>45</v>
      </c>
      <c r="D41" s="26">
        <v>1</v>
      </c>
      <c r="E41" s="14">
        <v>134</v>
      </c>
      <c r="F41" s="1">
        <f>D41*E41</f>
        <v>134</v>
      </c>
      <c r="G41" s="13">
        <f>F41*$E$6</f>
        <v>4.4622</v>
      </c>
      <c r="H41" s="1">
        <f>F41+G41</f>
        <v>138.4622</v>
      </c>
    </row>
    <row r="42" spans="1:10" ht="12.75" customHeight="1">
      <c r="A42" s="16"/>
      <c r="B42" s="17"/>
      <c r="C42" s="16"/>
      <c r="D42" s="27"/>
      <c r="E42" s="16"/>
      <c r="F42" s="20"/>
      <c r="G42" s="19"/>
      <c r="H42" s="20">
        <f>SUM(H38:H41)</f>
        <v>2567.8579632</v>
      </c>
      <c r="I42" s="17">
        <v>2568</v>
      </c>
      <c r="J42" s="21">
        <f>I42-H42</f>
        <v>0.14203679999991436</v>
      </c>
    </row>
    <row r="43" spans="1:8" ht="12.75" customHeight="1">
      <c r="A43" s="14" t="s">
        <v>24</v>
      </c>
      <c r="C43" s="14" t="s">
        <v>40</v>
      </c>
      <c r="D43" s="26">
        <v>1</v>
      </c>
      <c r="E43" s="14">
        <v>134</v>
      </c>
      <c r="F43" s="1">
        <f>D43*E43</f>
        <v>134</v>
      </c>
      <c r="G43" s="13">
        <f>F43*$E$6</f>
        <v>4.4622</v>
      </c>
      <c r="H43" s="1">
        <f>F43+G43</f>
        <v>138.4622</v>
      </c>
    </row>
    <row r="44" spans="1:8" ht="12.75" customHeight="1">
      <c r="A44" s="14" t="s">
        <v>24</v>
      </c>
      <c r="C44" s="14" t="s">
        <v>38</v>
      </c>
      <c r="D44" s="26">
        <v>1</v>
      </c>
      <c r="E44" s="14">
        <v>134</v>
      </c>
      <c r="F44" s="1">
        <f>D44*E44</f>
        <v>134</v>
      </c>
      <c r="G44" s="13">
        <f>F44*$E$6</f>
        <v>4.4622</v>
      </c>
      <c r="H44" s="1">
        <f>F44+G44</f>
        <v>138.4622</v>
      </c>
    </row>
    <row r="45" spans="1:8" ht="12.75" customHeight="1">
      <c r="A45" s="14" t="s">
        <v>24</v>
      </c>
      <c r="C45" s="14" t="s">
        <v>39</v>
      </c>
      <c r="D45" s="26">
        <v>1</v>
      </c>
      <c r="E45" s="14">
        <v>152</v>
      </c>
      <c r="F45" s="1">
        <f>D45*E45</f>
        <v>152</v>
      </c>
      <c r="G45" s="13">
        <f>F45*$E$6</f>
        <v>5.0616</v>
      </c>
      <c r="H45" s="1">
        <f>F45+G45</f>
        <v>157.0616</v>
      </c>
    </row>
    <row r="46" spans="1:8" ht="12.75" customHeight="1">
      <c r="A46" s="14" t="s">
        <v>24</v>
      </c>
      <c r="C46" s="14" t="s">
        <v>31</v>
      </c>
      <c r="D46" s="15">
        <f>228+224</f>
        <v>452</v>
      </c>
      <c r="E46" s="4">
        <f>$D$2</f>
        <v>1.792</v>
      </c>
      <c r="F46" s="1">
        <f>D46*E46</f>
        <v>809.984</v>
      </c>
      <c r="G46" s="13">
        <f>F46*$E$6</f>
        <v>26.972467200000004</v>
      </c>
      <c r="H46" s="1">
        <f>F46+G46</f>
        <v>836.9564672</v>
      </c>
    </row>
    <row r="47" spans="1:10" ht="12.75" customHeight="1">
      <c r="A47" s="16"/>
      <c r="B47" s="17"/>
      <c r="C47" s="16"/>
      <c r="D47" s="27"/>
      <c r="E47" s="16"/>
      <c r="F47" s="18"/>
      <c r="G47" s="19"/>
      <c r="H47" s="20">
        <f>SUM(H43:H46)</f>
        <v>1270.9424672</v>
      </c>
      <c r="I47" s="22">
        <v>434</v>
      </c>
      <c r="J47" s="21">
        <f>I47-H47</f>
        <v>-836.9424672</v>
      </c>
    </row>
    <row r="48" spans="1:8" ht="12.75" customHeight="1">
      <c r="A48" t="s">
        <v>44</v>
      </c>
      <c r="C48" s="14" t="s">
        <v>31</v>
      </c>
      <c r="D48" s="15">
        <v>228</v>
      </c>
      <c r="E48" s="4">
        <f>$D$2</f>
        <v>1.792</v>
      </c>
      <c r="F48" s="1">
        <f>D48*E48</f>
        <v>408.576</v>
      </c>
      <c r="G48" s="13">
        <f>F48*$E$6</f>
        <v>13.605580800000002</v>
      </c>
      <c r="H48" s="1">
        <f>F48+G48</f>
        <v>422.1815808</v>
      </c>
    </row>
    <row r="49" spans="1:10" ht="12.75" customHeight="1">
      <c r="A49" s="23"/>
      <c r="B49" s="17"/>
      <c r="C49" s="16"/>
      <c r="D49" s="27"/>
      <c r="E49" s="16"/>
      <c r="F49" s="20"/>
      <c r="G49" s="19"/>
      <c r="H49" s="20">
        <f>SUM(H48:H48)</f>
        <v>422.1815808</v>
      </c>
      <c r="I49" s="17"/>
      <c r="J49" s="21">
        <f>I49-H49</f>
        <v>-422.1815808</v>
      </c>
    </row>
    <row r="50" spans="6:10" ht="12.75" customHeight="1">
      <c r="F50" s="2"/>
      <c r="G50" s="1"/>
      <c r="H50" s="1"/>
      <c r="J50" s="1"/>
    </row>
    <row r="51" ht="12.75" customHeight="1">
      <c r="F51" s="3"/>
    </row>
  </sheetData>
  <sheetProtection/>
  <autoFilter ref="A7:J51"/>
  <printOptions/>
  <pageMargins left="0.25" right="0.33" top="0.42" bottom="0.5" header="0.29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cp:lastPrinted>2011-04-18T09:06:43Z</cp:lastPrinted>
  <dcterms:created xsi:type="dcterms:W3CDTF">2011-02-10T07:23:19Z</dcterms:created>
  <dcterms:modified xsi:type="dcterms:W3CDTF">2011-04-18T09:08:20Z</dcterms:modified>
  <cp:category/>
  <cp:version/>
  <cp:contentType/>
  <cp:contentStatus/>
</cp:coreProperties>
</file>