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31" windowWidth="10530" windowHeight="8190" tabRatio="939" firstSheet="160" activeTab="17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<sst xmlns="http://schemas.openxmlformats.org/spreadsheetml/2006/main" count="5544" uniqueCount="1421">
  <si>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</si>
  <si>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</si>
  <si>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</si>
  <si>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</si>
  <si>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</si>
  <si>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</si>
  <si>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</si>
  <si>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</si>
  <si>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</si>
  <si>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</si>
  <si>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</si>
  <si>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</si>
  <si>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</si>
  <si>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</si>
  <si>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</si>
  <si>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</si>
  <si>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</si>
  <si>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</si>
  <si>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</si>
  <si>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</si>
  <si>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</si>
  <si>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</si>
  <si>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</si>
  <si>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</si>
  <si>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</si>
  <si>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</si>
  <si>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</si>
  <si>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</si>
  <si>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</si>
  <si>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</si>
  <si>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</si>
  <si>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</si>
  <si>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</si>
  <si>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</si>
  <si>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</si>
  <si>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</si>
  <si>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</si>
  <si>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</si>
  <si>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</si>
  <si>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</si>
  <si>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</si>
  <si>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</si>
  <si>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</si>
  <si>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</si>
  <si>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</si>
  <si>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</si>
  <si>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</si>
  <si>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</si>
  <si>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</si>
  <si>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</si>
  <si>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</si>
  <si>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</si>
  <si>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</si>
  <si>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</si>
  <si>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</si>
  <si>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</si>
  <si>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</si>
  <si>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</si>
  <si>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</si>
  <si>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</si>
  <si>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</si>
  <si>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</si>
  <si>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</si>
  <si>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</si>
  <si>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</si>
  <si>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</si>
  <si>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</si>
  <si>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</si>
  <si>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</si>
  <si>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</si>
  <si>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</si>
  <si>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</si>
  <si>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</si>
  <si>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</si>
  <si>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</si>
  <si>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</si>
  <si>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</si>
  <si>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</si>
  <si>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</si>
  <si>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</si>
  <si>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</si>
  <si>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</si>
  <si>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</si>
  <si>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</si>
  <si>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</si>
  <si>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</si>
  <si>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</si>
  <si>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</si>
  <si>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</si>
  <si>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</si>
  <si>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</si>
  <si>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</si>
  <si>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</si>
  <si>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</si>
  <si>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</si>
  <si>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</si>
  <si>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</si>
  <si>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</si>
  <si>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</si>
  <si>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</si>
  <si>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</si>
  <si>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</si>
  <si>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</si>
  <si>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</si>
  <si>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</si>
  <si>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</si>
  <si>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</si>
  <si>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</si>
  <si>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</si>
  <si>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</si>
  <si>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</si>
  <si>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</si>
  <si>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</si>
  <si>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</si>
  <si>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</si>
  <si>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</si>
  <si>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</si>
  <si>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</si>
  <si>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</si>
  <si>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</si>
  <si>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</si>
  <si>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</si>
  <si>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</si>
  <si>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</si>
  <si>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</si>
  <si>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</si>
  <si>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</si>
  <si>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</si>
  <si>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</si>
  <si>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</si>
  <si>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</si>
  <si>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</si>
  <si>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</si>
  <si>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</si>
  <si>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</si>
  <si>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</si>
  <si>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</si>
  <si>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</si>
  <si>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</si>
  <si>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</si>
  <si>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</si>
  <si>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</si>
  <si>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</si>
  <si>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</si>
  <si>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</si>
  <si>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</si>
  <si>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</si>
  <si>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</si>
  <si>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</si>
  <si>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</si>
  <si>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</si>
  <si>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</si>
  <si>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</si>
  <si>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</si>
  <si>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</si>
  <si>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</si>
  <si>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</si>
  <si>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</si>
  <si>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</si>
  <si>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</si>
  <si>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</si>
  <si>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</si>
  <si>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</si>
  <si>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</si>
  <si>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</si>
  <si>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</si>
  <si>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</si>
  <si>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</si>
  <si>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</si>
  <si>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</si>
  <si>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</si>
  <si>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</si>
  <si>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</si>
  <si>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</si>
  <si>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</si>
  <si>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</si>
  <si>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</si>
  <si>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</si>
  <si>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</si>
  <si>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</si>
  <si>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</si>
  <si>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</si>
  <si>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</si>
  <si>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</si>
  <si>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</si>
  <si>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</si>
  <si>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</si>
  <si>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</si>
  <si>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</si>
  <si>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</si>
  <si>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</si>
  <si>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</si>
  <si>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</si>
  <si>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</si>
  <si>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</si>
  <si>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</si>
  <si>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</si>
  <si>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</si>
  <si>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</si>
  <si>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</si>
  <si>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</si>
  <si>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</si>
  <si>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</si>
  <si>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</si>
  <si>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</si>
  <si>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</si>
  <si>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</si>
  <si>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</si>
  <si>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</si>
  <si>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</si>
  <si>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</si>
  <si>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</si>
  <si>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</si>
  <si>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</si>
  <si>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</si>
  <si>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</si>
  <si>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</si>
  <si>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</si>
  <si>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</si>
  <si>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</si>
  <si>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</si>
  <si>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</si>
  <si>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</si>
  <si>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</si>
  <si>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</si>
  <si>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</si>
  <si>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</si>
  <si>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</si>
  <si>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</si>
  <si>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</si>
  <si>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</si>
  <si>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</si>
  <si>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</si>
  <si>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</si>
  <si>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</si>
  <si>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</si>
  <si>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</si>
  <si>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</si>
  <si>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</si>
  <si>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</si>
  <si>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</si>
  <si>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</si>
  <si>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</si>
  <si>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</si>
  <si>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</si>
  <si>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</si>
  <si>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</si>
  <si>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</si>
  <si>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</si>
  <si>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</si>
  <si>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</si>
  <si>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</si>
  <si>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</si>
  <si>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</si>
  <si>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</si>
  <si>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</si>
  <si>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</si>
  <si>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</si>
  <si>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</si>
  <si>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</si>
  <si>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</si>
  <si>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</si>
  <si>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</si>
  <si>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</si>
  <si>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</si>
  <si>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</si>
  <si>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</si>
  <si>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</si>
  <si>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</si>
  <si>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</si>
  <si>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</si>
  <si>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</si>
  <si>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</si>
  <si>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</si>
  <si>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</si>
  <si>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</si>
  <si>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</si>
  <si>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</si>
  <si>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</si>
  <si>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</si>
  <si>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</si>
  <si>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</si>
  <si>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</si>
  <si>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</si>
  <si>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</si>
  <si>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</si>
  <si>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</si>
  <si>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</si>
  <si>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</si>
  <si>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</si>
  <si>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</si>
  <si>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</si>
  <si>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</si>
  <si>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</si>
  <si>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</si>
  <si>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</si>
  <si>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</si>
  <si>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</si>
  <si>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</si>
  <si>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</si>
  <si>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</si>
  <si>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</si>
  <si>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</si>
  <si>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</si>
  <si>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</si>
  <si>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</si>
  <si>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</si>
  <si>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</si>
  <si>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</si>
  <si>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</si>
  <si>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</si>
  <si>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</si>
  <si>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</si>
  <si>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</si>
  <si>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</si>
  <si>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</si>
  <si>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</si>
  <si>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</si>
  <si>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</si>
  <si>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</si>
  <si>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</si>
  <si>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</si>
  <si>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</si>
  <si>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</si>
  <si>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</si>
  <si>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</si>
  <si>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</si>
  <si>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</si>
  <si>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</si>
  <si>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</si>
  <si>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</si>
  <si>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</si>
  <si>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</si>
  <si>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</si>
  <si>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</si>
  <si>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</si>
  <si>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</si>
  <si>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</si>
  <si>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</si>
  <si>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</si>
  <si>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</si>
  <si>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</si>
  <si>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</si>
  <si>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</si>
  <si>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</si>
  <si>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</si>
  <si>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</si>
  <si>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</si>
  <si>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</si>
  <si>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</si>
  <si>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</si>
  <si>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</si>
  <si>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</si>
  <si>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</si>
  <si>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</si>
  <si>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</si>
  <si>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</si>
  <si>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</si>
  <si>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</si>
  <si>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</si>
  <si>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</si>
  <si>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</si>
  <si>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</si>
  <si>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</si>
  <si>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</si>
  <si>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</si>
  <si>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</si>
  <si>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</si>
  <si>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</si>
  <si>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</si>
  <si>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</si>
  <si>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</si>
  <si>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</si>
  <si>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</si>
  <si>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</si>
  <si>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</si>
  <si>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</si>
  <si>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</si>
  <si>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</si>
  <si>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</si>
  <si>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</si>
  <si>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</si>
  <si>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</si>
  <si>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</si>
  <si>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</si>
  <si>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</si>
  <si>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</si>
  <si>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</si>
  <si>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</si>
  <si>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</si>
  <si>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</si>
  <si>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</si>
  <si>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</si>
  <si>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</si>
  <si>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</si>
  <si>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</si>
  <si>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</si>
  <si>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</si>
  <si>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</si>
  <si>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</si>
  <si>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</si>
  <si>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</si>
  <si>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</si>
  <si>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</si>
  <si>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</si>
  <si>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</si>
  <si>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</si>
  <si>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</si>
  <si>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</si>
  <si>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</si>
  <si>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</si>
  <si>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</si>
  <si>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</si>
  <si>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</si>
  <si>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</si>
  <si>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</si>
  <si>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</si>
  <si>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</si>
  <si>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</si>
  <si>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</si>
  <si>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</si>
  <si>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</si>
  <si>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</si>
  <si>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</si>
  <si>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</si>
  <si>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</si>
  <si>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</si>
  <si>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</si>
  <si>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</si>
  <si>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</si>
  <si>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</si>
  <si>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</si>
  <si>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</si>
  <si>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</si>
  <si>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</si>
  <si>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</si>
  <si>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</si>
  <si>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</si>
  <si>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</si>
  <si>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</si>
  <si>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</si>
  <si>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</si>
  <si>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</si>
  <si>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</si>
  <si>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</si>
  <si>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</si>
  <si>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</si>
  <si>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</si>
  <si>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</si>
  <si>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</si>
  <si>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</si>
  <si>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</si>
  <si>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</si>
  <si>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</si>
  <si>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</si>
  <si>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</si>
  <si>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</si>
  <si>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</si>
  <si>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</si>
  <si>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</si>
  <si>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</si>
  <si>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</si>
  <si>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</si>
  <si>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</si>
  <si>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</si>
  <si>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</si>
  <si>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</si>
  <si>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</si>
  <si>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</si>
  <si>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</si>
  <si>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</si>
  <si>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</si>
  <si>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</si>
  <si>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</si>
  <si>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</si>
  <si>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</si>
  <si>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</si>
  <si>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</si>
  <si>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</si>
  <si>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</si>
  <si>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</si>
  <si>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</si>
  <si>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</si>
  <si>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</si>
  <si>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</si>
  <si>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</si>
  <si>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</si>
  <si>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</si>
  <si>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</si>
  <si>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</si>
  <si>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</si>
  <si>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</si>
  <si>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</si>
  <si>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</si>
  <si>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</si>
  <si>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</si>
  <si>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</si>
  <si>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</si>
  <si>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</si>
  <si>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</si>
  <si>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</si>
  <si>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</si>
  <si>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</si>
  <si>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</si>
  <si>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</si>
  <si>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</si>
  <si>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</si>
  <si>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</si>
  <si>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</si>
  <si>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</si>
  <si>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</si>
  <si>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</si>
  <si>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</si>
  <si>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</si>
  <si>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</si>
  <si>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</si>
  <si>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</si>
  <si>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</si>
  <si>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</si>
  <si>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</si>
  <si>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</si>
  <si>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</si>
  <si>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</si>
  <si>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</si>
  <si>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</si>
  <si>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</si>
  <si>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</si>
  <si>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</si>
  <si>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</si>
  <si>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</si>
  <si>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</si>
  <si>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</si>
  <si>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</si>
  <si>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</si>
  <si>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</si>
  <si>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</si>
  <si>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</si>
  <si>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</si>
  <si>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</si>
  <si>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</si>
  <si>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</si>
  <si>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</si>
  <si>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</si>
  <si>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</si>
  <si>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</si>
  <si>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</si>
  <si>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</si>
  <si>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</si>
  <si>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</si>
  <si>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</si>
  <si>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</si>
  <si>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</si>
  <si>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</si>
  <si>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</si>
  <si>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</si>
  <si>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</si>
  <si>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</si>
  <si>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</si>
  <si>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</si>
  <si>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</si>
  <si>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</si>
  <si>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</si>
  <si>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</si>
  <si>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</si>
  <si>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</si>
  <si>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</si>
  <si>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</si>
  <si>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</si>
  <si>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</si>
  <si>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</si>
  <si>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</si>
  <si>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</si>
  <si>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</si>
  <si>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</si>
  <si>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</si>
  <si>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</si>
  <si>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</si>
  <si>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</si>
  <si>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</si>
  <si>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</si>
  <si>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</si>
  <si>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</si>
  <si>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</si>
  <si>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</si>
  <si>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</si>
  <si>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</si>
  <si>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</si>
  <si>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</si>
  <si>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</si>
  <si>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</si>
  <si>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</si>
  <si>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</si>
  <si>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</si>
  <si>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</si>
  <si>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</si>
  <si>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</si>
  <si>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</si>
  <si>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</si>
  <si>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</si>
  <si>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</si>
  <si>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</si>
  <si>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</si>
  <si>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</si>
  <si>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</si>
  <si>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</si>
  <si>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</si>
  <si>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</si>
  <si>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</si>
  <si>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</si>
  <si>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</si>
  <si>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</si>
  <si>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</si>
  <si>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</si>
  <si>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</si>
  <si>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</si>
  <si>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</si>
  <si>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</si>
  <si>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</si>
  <si>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</si>
  <si>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</si>
  <si>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</si>
  <si>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</si>
  <si>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</si>
  <si>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</si>
  <si>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</si>
  <si>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</si>
  <si>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</si>
  <si>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</si>
  <si>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</si>
  <si>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</si>
  <si>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</si>
  <si>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</si>
  <si>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</si>
  <si>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</si>
  <si>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</si>
  <si>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</si>
  <si>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</si>
  <si>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</si>
  <si>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</si>
  <si>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</si>
  <si>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</si>
  <si>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</si>
  <si>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</si>
  <si>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</si>
  <si>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</si>
  <si>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</si>
  <si>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</si>
  <si>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</si>
  <si>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</si>
  <si>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</si>
  <si>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</si>
  <si>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</si>
  <si>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</si>
  <si>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</si>
  <si>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</si>
  <si>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</si>
  <si>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</si>
  <si>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</si>
  <si>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</si>
  <si>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</si>
  <si>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</si>
  <si>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</si>
  <si>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</si>
  <si>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</si>
  <si>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</si>
  <si>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</si>
  <si>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</si>
  <si>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</si>
  <si>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</si>
  <si>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</si>
  <si>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</si>
  <si>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</si>
  <si>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</si>
  <si>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</si>
  <si>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</si>
  <si>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</si>
  <si>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</si>
  <si>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</si>
  <si>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</si>
  <si>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</si>
  <si>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</si>
  <si>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</si>
  <si>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</si>
  <si>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</si>
  <si>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</si>
  <si>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</si>
  <si>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</si>
  <si>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</si>
  <si>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</si>
  <si>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</si>
  <si>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</si>
  <si>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</si>
  <si>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</si>
  <si>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</si>
  <si>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</si>
  <si>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</si>
  <si>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</si>
  <si>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</si>
  <si>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</si>
  <si>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</si>
  <si>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</si>
  <si>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</si>
  <si>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</si>
  <si>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</si>
  <si>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</si>
  <si>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</si>
  <si>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</si>
  <si>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</si>
  <si>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</si>
  <si>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</si>
  <si>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</si>
  <si>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</si>
  <si>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</si>
  <si>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</si>
  <si>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</si>
  <si>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</si>
  <si>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</si>
  <si>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</si>
  <si>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</si>
  <si>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</si>
  <si>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</si>
  <si>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</si>
  <si>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</si>
  <si>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</si>
  <si>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</si>
  <si>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</si>
  <si>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</si>
  <si>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</si>
  <si>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</si>
  <si>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</si>
  <si>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</si>
  <si>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</si>
  <si>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</si>
  <si>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</si>
  <si>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</si>
  <si>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</si>
  <si>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</si>
  <si>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</si>
  <si>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</si>
  <si>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</si>
  <si>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</si>
  <si>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</si>
  <si>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</si>
  <si>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</si>
  <si>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</si>
  <si>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</si>
  <si>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</si>
  <si>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</si>
  <si>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</si>
  <si>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</si>
  <si>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</si>
  <si>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</si>
  <si>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</si>
  <si>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</si>
  <si>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</si>
  <si>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</si>
  <si>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</si>
  <si>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</si>
  <si>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</si>
  <si>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</si>
  <si>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</si>
  <si>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</si>
  <si>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</si>
  <si>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</si>
  <si>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</si>
  <si>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</si>
  <si>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</si>
  <si>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</si>
  <si>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</si>
  <si>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</si>
  <si>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</si>
  <si>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</si>
  <si>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</si>
  <si>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</si>
  <si>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</si>
  <si>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</si>
  <si>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</si>
  <si>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</si>
  <si>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</si>
  <si>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</si>
  <si>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</si>
  <si>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</si>
  <si>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</si>
  <si>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</si>
  <si>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</si>
  <si>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</si>
  <si>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</si>
  <si>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</si>
  <si>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</si>
  <si>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</si>
  <si>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</si>
  <si>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</si>
  <si>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</si>
  <si>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</si>
  <si>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</si>
  <si>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</si>
  <si>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</si>
  <si>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</si>
  <si>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</si>
  <si>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</si>
  <si>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</si>
  <si>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</si>
  <si>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</si>
  <si>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</si>
  <si>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</si>
  <si>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</si>
  <si>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</si>
  <si>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</si>
  <si>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</si>
  <si>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</si>
  <si>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</si>
  <si>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</si>
  <si>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</si>
  <si>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</si>
  <si>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</si>
  <si>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</si>
  <si>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</si>
  <si>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</si>
  <si>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</si>
  <si>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</si>
  <si>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</si>
  <si>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</si>
  <si>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</si>
  <si>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</si>
  <si>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</si>
  <si>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</si>
  <si>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</si>
  <si>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</si>
  <si>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</si>
  <si>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</si>
  <si>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</si>
  <si>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</si>
  <si>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</si>
  <si>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</si>
  <si>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</si>
  <si>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</si>
  <si>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</si>
  <si>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</si>
  <si>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</si>
  <si>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</si>
  <si>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</si>
  <si>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</si>
  <si>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</si>
  <si>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</si>
  <si>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</si>
  <si>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</si>
  <si>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</si>
  <si>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</si>
  <si>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</si>
  <si>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</si>
  <si>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</si>
  <si>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</si>
  <si>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</si>
  <si>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</si>
  <si>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</si>
  <si>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</si>
  <si>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</si>
  <si>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</si>
  <si>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</si>
  <si>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</si>
  <si>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</si>
  <si>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</si>
  <si>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</si>
  <si>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</si>
  <si>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</si>
  <si>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</si>
  <si>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</si>
  <si>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</si>
  <si>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</si>
  <si>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</si>
  <si>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</si>
  <si>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</si>
  <si>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</si>
  <si>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</si>
  <si>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</si>
  <si>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</si>
  <si>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</si>
  <si>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</si>
  <si>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</si>
  <si>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</si>
  <si>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</si>
  <si>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</si>
  <si>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</si>
  <si>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</si>
  <si>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</si>
  <si>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</si>
  <si>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</si>
  <si>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</si>
  <si>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</si>
  <si>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</si>
  <si>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</si>
  <si>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</si>
  <si>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</si>
  <si>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</si>
  <si>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</si>
  <si>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</si>
  <si>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</si>
  <si>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</si>
  <si>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</si>
  <si>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</si>
  <si>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</si>
  <si>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</si>
  <si>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</si>
  <si>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</si>
  <si>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</si>
  <si>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</si>
  <si>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</si>
  <si>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</si>
  <si>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</si>
  <si>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</si>
  <si>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</si>
  <si>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</si>
  <si>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</si>
  <si>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</si>
  <si>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</si>
  <si>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</si>
  <si>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</si>
  <si>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</si>
  <si>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</si>
  <si>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</si>
  <si>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</si>
  <si>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</si>
  <si>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</si>
  <si>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</si>
  <si>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</si>
  <si>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</si>
  <si>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</si>
  <si>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</si>
  <si>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</si>
  <si>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</si>
  <si>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</si>
  <si>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</si>
  <si>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</si>
  <si>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</si>
  <si>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</si>
  <si>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</si>
  <si>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</si>
  <si>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</si>
  <si>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</si>
  <si>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</si>
  <si>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</si>
  <si>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</si>
  <si>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</si>
  <si>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</si>
  <si>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</si>
  <si>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</si>
  <si>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</si>
  <si>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</si>
  <si>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</si>
  <si>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</si>
  <si>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</si>
  <si>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</si>
  <si>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</si>
  <si>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</si>
  <si>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</si>
  <si>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</si>
  <si>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</si>
  <si>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</si>
  <si>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</si>
  <si>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</si>
  <si>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</si>
  <si>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</si>
  <si>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</si>
  <si>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</si>
  <si>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</si>
  <si>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</si>
  <si>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</si>
  <si>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</si>
  <si>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</si>
  <si>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</si>
  <si>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</si>
  <si>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</si>
  <si>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</si>
  <si>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</si>
  <si>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</si>
  <si>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</si>
  <si>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</si>
  <si>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</si>
  <si>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</si>
  <si>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</si>
  <si>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</si>
  <si>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</si>
  <si>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</si>
  <si>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</si>
  <si>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</si>
  <si>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</si>
  <si>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</si>
  <si>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</si>
  <si>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</si>
  <si>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</si>
  <si>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</si>
  <si>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</si>
  <si>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</si>
  <si>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</si>
  <si>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</si>
  <si>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</si>
  <si>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</si>
  <si>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</si>
  <si>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</si>
  <si>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</si>
  <si>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</si>
  <si>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</si>
  <si>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</si>
  <si>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</si>
  <si>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</si>
  <si>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</si>
  <si>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</si>
  <si>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</si>
  <si>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</si>
  <si>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</si>
  <si>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</si>
  <si>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</si>
  <si>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</si>
  <si>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</si>
  <si>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</si>
  <si>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</si>
  <si>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</si>
  <si>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</si>
  <si>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</si>
  <si>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</si>
  <si>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</si>
  <si>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</si>
  <si>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</si>
  <si>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</si>
  <si>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</si>
  <si>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</si>
  <si>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</si>
  <si>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</si>
  <si>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</si>
  <si>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</si>
  <si>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</si>
  <si>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</si>
  <si>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</si>
  <si>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</si>
  <si>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</si>
  <si>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</si>
  <si>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</si>
  <si>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</si>
  <si>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</si>
  <si>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</si>
  <si>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</si>
  <si>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</si>
  <si>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</si>
  <si>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</si>
  <si>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</si>
  <si>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</si>
  <si>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</si>
  <si>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</si>
  <si>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</si>
  <si>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</si>
  <si>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</si>
  <si>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</si>
  <si>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</si>
  <si>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</si>
  <si>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</si>
  <si>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</si>
  <si>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</si>
  <si>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</si>
  <si>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</si>
  <si>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</si>
  <si>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</si>
  <si>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</si>
  <si>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</si>
  <si>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</si>
  <si>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</si>
  <si>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</si>
  <si>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</si>
  <si>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</si>
  <si>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</si>
  <si>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</si>
  <si>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</si>
  <si>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</si>
  <si>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</si>
  <si>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</si>
  <si>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</si>
  <si>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</si>
  <si>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</si>
  <si>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</si>
  <si>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</si>
  <si>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</si>
  <si>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</si>
  <si>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</si>
  <si>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</si>
  <si>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</si>
  <si>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</si>
  <si>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</si>
  <si>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</si>
  <si>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</si>
  <si>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</si>
  <si>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</si>
  <si>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</si>
  <si>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</si>
  <si>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</si>
  <si>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</si>
  <si>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</si>
  <si>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</si>
  <si>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</si>
  <si>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</si>
  <si>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</si>
  <si>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</si>
  <si>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</si>
  <si>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</si>
  <si>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</si>
  <si>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</si>
  <si>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</si>
  <si>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</si>
  <si>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</si>
  <si>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</si>
  <si>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</si>
  <si>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</si>
  <si>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</si>
  <si>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</si>
  <si>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</si>
  <si>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</si>
  <si>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</si>
  <si>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</si>
  <si>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</si>
  <si>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</si>
  <si>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</si>
  <si>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</si>
  <si>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</si>
  <si>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</si>
  <si>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</si>
  <si>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</si>
  <si>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</si>
  <si>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</si>
  <si>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</si>
  <si>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</si>
  <si>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</si>
  <si>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</si>
  <si>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</si>
  <si>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</si>
  <si>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</si>
  <si>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</si>
  <si>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</si>
  <si>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</si>
  <si>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</si>
  <si>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</si>
  <si>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</si>
  <si>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</si>
  <si>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</si>
  <si>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</si>
  <si>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</si>
  <si>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</si>
  <si>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</si>
  <si>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</si>
  <si>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</si>
  <si>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</si>
  <si>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</si>
  <si>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</si>
  <si>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</si>
  <si>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</si>
  <si>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</si>
  <si>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</si>
  <si>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</si>
  <si>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</si>
  <si>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</si>
  <si>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</si>
  <si>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</si>
  <si>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</si>
  <si>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</si>
  <si>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</si>
  <si>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</si>
  <si>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</si>
  <si>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</si>
  <si>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</si>
  <si>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</si>
  <si>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</si>
  <si>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</si>
  <si>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</si>
  <si>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</si>
  <si>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</si>
  <si>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</si>
  <si>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</si>
  <si>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</si>
  <si>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</si>
  <si>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</si>
  <si>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</si>
  <si>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</si>
  <si>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</si>
  <si>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</si>
  <si>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</si>
  <si>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</si>
  <si>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</si>
  <si>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</si>
  <si>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</si>
  <si>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</si>
  <si>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</si>
  <si>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</si>
  <si>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</si>
  <si>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</si>
  <si>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</si>
  <si>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</si>
  <si>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</si>
  <si>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</si>
  <si>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</si>
  <si>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</si>
  <si>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</si>
  <si>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</si>
  <si>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</si>
  <si>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</si>
  <si>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</si>
  <si>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</si>
  <si>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</si>
  <si>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</si>
  <si>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</si>
  <si>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</si>
  <si>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</si>
  <si>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</si>
  <si>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</si>
  <si>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</si>
  <si>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</si>
  <si>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</si>
  <si>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</si>
  <si>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</si>
  <si>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</si>
  <si>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</si>
  <si>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</si>
  <si>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69, 105, 150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</si>
  <si>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</si>
  <si>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</si>
  <si>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</si>
  <si>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</si>
  <si>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</si>
  <si>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</si>
  <si>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145, 151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</si>
  <si>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</si>
  <si>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</si>
  <si>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</si>
  <si>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</si>
  <si>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</si>
  <si>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</si>
  <si>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</si>
  <si>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</si>
  <si>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</si>
  <si>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</si>
  <si>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</si>
  <si>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</si>
  <si>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</si>
  <si>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</si>
  <si>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</si>
  <si>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</si>
  <si>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</si>
  <si>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</si>
  <si>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</si>
  <si>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</si>
  <si>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</si>
  <si>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</si>
  <si>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</si>
  <si>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</si>
  <si>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</si>
  <si>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</si>
  <si>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</si>
  <si>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</si>
  <si>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</si>
  <si>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</si>
  <si>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</si>
  <si>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</si>
  <si>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</si>
  <si>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</si>
  <si>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143, 144, 151, 155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</si>
  <si>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</si>
  <si>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</si>
  <si>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</si>
  <si>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</si>
  <si>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</si>
  <si>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</si>
  <si>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</si>
  <si>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</si>
  <si>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</si>
  <si>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</si>
  <si>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</si>
  <si>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</si>
  <si>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</si>
  <si>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</si>
  <si>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</si>
  <si>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</si>
  <si>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</si>
  <si>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</si>
  <si>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</si>
  <si>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</si>
  <si>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</si>
  <si>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</si>
  <si>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</si>
  <si>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</si>
  <si>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</si>
  <si>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</si>
  <si>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</si>
  <si>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</si>
  <si>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</si>
  <si>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</si>
  <si>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</si>
  <si>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</si>
  <si>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</si>
  <si>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</si>
  <si>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</si>
  <si>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</si>
  <si>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</si>
  <si>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129, 149, 158.2</t>
  </si>
  <si>
    <t>109, 158.2</t>
  </si>
  <si>
    <t>95, 115, 129, 131, 143, 157, 158.1</t>
  </si>
  <si>
    <t>107, 113, 115. 119, 129, 136, 144, 153, 158.1</t>
  </si>
  <si>
    <t>151, 158.2</t>
  </si>
  <si>
    <t>127, 147,158.1</t>
  </si>
  <si>
    <t>61, 68, 70, 129, 131, 135, 157, 158.2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</si>
  <si>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</si>
  <si>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</si>
  <si>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</si>
  <si>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</si>
  <si>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</si>
  <si>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</si>
  <si>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</si>
  <si>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</si>
  <si>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</si>
  <si>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</si>
  <si>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</si>
  <si>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</si>
  <si>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</si>
  <si>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</si>
  <si>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</si>
  <si>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</si>
  <si>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</si>
  <si>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</si>
  <si>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</si>
  <si>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</si>
  <si>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</si>
  <si>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</si>
  <si>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159, 160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</si>
  <si>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</si>
  <si>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</si>
  <si>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</si>
  <si>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</si>
  <si>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</si>
  <si>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</si>
  <si>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</si>
  <si>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</si>
  <si>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</si>
  <si>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</si>
  <si>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</si>
  <si>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</si>
  <si>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</si>
  <si>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</si>
  <si>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</si>
  <si>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</si>
  <si>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</si>
  <si>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</si>
  <si>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</si>
  <si>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15, 134, 158.2, 162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</si>
  <si>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</si>
  <si>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</si>
  <si>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</si>
  <si>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</si>
  <si>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</si>
  <si>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</si>
  <si>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</si>
  <si>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</si>
  <si>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</si>
  <si>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110, 147, 163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</si>
  <si>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</si>
  <si>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</si>
  <si>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</si>
  <si>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</si>
  <si>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</si>
  <si>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</si>
  <si>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</si>
  <si>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</si>
  <si>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</si>
  <si>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</si>
  <si>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</si>
  <si>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157, 164</t>
  </si>
  <si>
    <t>73, 75, 83, 87, 92, 104, 115, 123, 137, 144, 148, 157, 161, 164</t>
  </si>
  <si>
    <t>134, 149, 164</t>
  </si>
  <si>
    <t>147, 149, 155, 161, 164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</si>
  <si>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</si>
  <si>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</si>
  <si>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</si>
  <si>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</si>
  <si>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</si>
  <si>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</si>
  <si>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</si>
  <si>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</si>
  <si>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</si>
  <si>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</si>
  <si>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128, 145, 162, 165</t>
  </si>
  <si>
    <t>152, 165</t>
  </si>
  <si>
    <t>125, 126, 143, 146, 158.1, 161, 165</t>
  </si>
  <si>
    <t>101, 165</t>
  </si>
  <si>
    <t>20, 27, 29(2), 31, 32, 34, 41, 43, 46, 48, 52, 54, 70, 72, 76, 82, 83, 102, 116, 117, 133, 134, 141, 144, 146, 152, 161, 165</t>
  </si>
  <si>
    <t>66, 67, 72, 94, 96, 105, 106, 112, 115, 117,119, 130, 131, 135, 137, 139, 146, 147, 148, 150, 160, 164, 165</t>
  </si>
  <si>
    <t>143, 156, 165</t>
  </si>
  <si>
    <t>46, 152, 158.2, 165</t>
  </si>
  <si>
    <t>выкуп 01.02.2018</t>
  </si>
  <si>
    <t>tanya08</t>
  </si>
  <si>
    <t>Krakazjabra</t>
  </si>
  <si>
    <t>Alisha95</t>
  </si>
  <si>
    <t>124, 125, 131, 155,166</t>
  </si>
  <si>
    <t>55, 60, 135, 166</t>
  </si>
  <si>
    <t>38, 44, 135, 142, 147, 150, 155, 165, 166</t>
  </si>
  <si>
    <t>3, 4, 5, 11, 12, 18, 19, 23, 24, 25, 26, 28, 31, 33, 34, 36, 55, 66, 67, 68, 86, 87, 100, 124, 125, 126, 129, 132, 133, 135, 139, 141, 143, 145, 146, 153, 154, 158.1, 162, 166</t>
  </si>
  <si>
    <t>122, 123, 125, 135, 153, 155, 166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</si>
  <si>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</si>
  <si>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</si>
  <si>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</si>
  <si>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</si>
  <si>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</si>
  <si>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</si>
  <si>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</si>
  <si>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55, 59, 79, 82, 91, 95, 116, 117, 132, 167</t>
  </si>
  <si>
    <t>14, 124, 136, 166, 167</t>
  </si>
  <si>
    <t>131, 155, 167</t>
  </si>
  <si>
    <t>71, 97, 104, 105, 129, 139, 156, 158.1, 167</t>
  </si>
  <si>
    <t>155, 167</t>
  </si>
  <si>
    <t>134, 143, 146, 151, 167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</si>
  <si>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</t>
  </si>
  <si>
    <t>46, 50, 54, 56, 60, 63, 75, 76,78, 79, 82, 129, 168</t>
  </si>
  <si>
    <t>19, 21, 22, 29(1), 32, 40, 43, 54, 59, 65, 67, 69, 70, 75, 79, 84, 88, 92, 94, 95, 97, 103, 105, 106, 107, 108, 113,114, 117, 118, 123, 124, 125, 126, 136, 139, 144, 146, 147, 153, 154, 155, 159, 161, 164, 167</t>
  </si>
  <si>
    <t>8, 19, 20, 40, 60, 127, 130, 150, 151, 165, 167</t>
  </si>
  <si>
    <t>50, 141, 155, 168</t>
  </si>
  <si>
    <t>60, 94, 97, 114, 119, 131, 146, 167</t>
  </si>
  <si>
    <t>146, 147, 154, 156, 161, 163, 165, 166, 168</t>
  </si>
  <si>
    <t>перенесла на лебел 13.02.18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</si>
</sst>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/>
      <protection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68" fillId="43" borderId="14" xfId="42" applyNumberFormat="1" applyFont="1" applyFill="1" applyBorder="1" applyAlignment="1" applyProtection="1">
      <alignment horizontal="left"/>
      <protection/>
    </xf>
    <xf numFmtId="0" fontId="3" fillId="44" borderId="11" xfId="42" applyNumberFormat="1" applyFont="1" applyFill="1" applyBorder="1" applyAlignment="1" applyProtection="1">
      <alignment horizontal="left"/>
      <protection/>
    </xf>
    <xf numFmtId="0" fontId="3" fillId="44" borderId="10" xfId="42" applyNumberFormat="1" applyFont="1" applyFill="1" applyBorder="1" applyAlignment="1" applyProtection="1">
      <alignment horizontal="left"/>
      <protection/>
    </xf>
    <xf numFmtId="0" fontId="3" fillId="44" borderId="20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3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Border="1" applyAlignment="1">
      <alignment/>
    </xf>
    <xf numFmtId="0" fontId="56" fillId="37" borderId="15" xfId="42" applyNumberFormat="1" applyFont="1" applyFill="1" applyBorder="1" applyAlignment="1" applyProtection="1">
      <alignment horizontal="left"/>
      <protection/>
    </xf>
    <xf numFmtId="0" fontId="68" fillId="45" borderId="1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styles" Target="styles.xml" /><Relationship Id="rId173" Type="http://schemas.openxmlformats.org/officeDocument/2006/relationships/sharedStrings" Target="sharedStrings.xml" /><Relationship Id="rId1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zoomScale="90" zoomScaleNormal="90" zoomScalePageLayoutView="0" workbookViewId="0" topLeftCell="A1">
      <pane ySplit="1" topLeftCell="A520" activePane="bottomLeft" state="frozen"/>
      <selection pane="topLeft" activeCell="A1" sqref="A1"/>
      <selection pane="bottomLeft" activeCell="D546" sqref="D546"/>
    </sheetView>
  </sheetViews>
  <sheetFormatPr defaultColWidth="9.140625" defaultRowHeight="15"/>
  <cols>
    <col min="1" max="1" width="30.57421875" style="195" customWidth="1"/>
    <col min="2" max="2" width="23.140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1330</v>
      </c>
      <c r="D1" s="2" t="s">
        <v>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1294</v>
      </c>
    </row>
    <row r="3" spans="1:3" ht="15">
      <c r="A3" s="186" t="s">
        <v>3</v>
      </c>
      <c r="B3" s="169">
        <f>'13'!I5</f>
        <v>-1.3089919999999893</v>
      </c>
      <c r="C3" s="164">
        <v>13</v>
      </c>
    </row>
    <row r="4" spans="1:3" ht="15">
      <c r="A4" s="186" t="s">
        <v>4</v>
      </c>
      <c r="B4" s="169">
        <f>'12'!I7+'16(2)'!I4+'26'!G7+'29(1)'!G13+'62'!I14</f>
        <v>-0.25754055376455653</v>
      </c>
      <c r="C4" s="164" t="s">
        <v>602</v>
      </c>
    </row>
    <row r="5" spans="1:3" ht="15">
      <c r="A5" s="186" t="s">
        <v>895</v>
      </c>
      <c r="B5" s="169">
        <f>'66'!I19+'152'!I5</f>
        <v>37.67276452717641</v>
      </c>
      <c r="C5" s="164" t="s">
        <v>1235</v>
      </c>
    </row>
    <row r="6" spans="1:3" ht="30">
      <c r="A6" s="187" t="s">
        <v>6</v>
      </c>
      <c r="B6" s="169">
        <f>4!I9+9!I9+'13'!I4+'17'!I15+'18'!I14+'22'!G6+'32'!G5+'42'!G11+'73'!I10+'122'!I10+'140'!I7+'164'!I16</f>
        <v>-0.47829736675191725</v>
      </c>
      <c r="C6" s="164" t="s">
        <v>1366</v>
      </c>
    </row>
    <row r="7" spans="1:3" ht="15">
      <c r="A7" s="186" t="s">
        <v>949</v>
      </c>
      <c r="B7" s="169">
        <f>'114'!I8+'160'!I13</f>
        <v>12.839583858158903</v>
      </c>
      <c r="C7" s="164" t="s">
        <v>1323</v>
      </c>
    </row>
    <row r="8" spans="1:3" ht="15">
      <c r="A8" s="186" t="s">
        <v>958</v>
      </c>
      <c r="B8" s="169">
        <f>'115'!I4+'130'!I5+'132'!I15+'146'!I11</f>
        <v>0.15821342208505484</v>
      </c>
      <c r="C8" s="164" t="s">
        <v>1190</v>
      </c>
    </row>
    <row r="9" spans="1:3" ht="30">
      <c r="A9" s="187" t="s">
        <v>7</v>
      </c>
      <c r="B9" s="169">
        <f>'19'!I8+'25'!G12+'28'!G16+'30'!G7+'34'!G7+'35'!G4+'41'!G4+'51'!H14+'53'!H4+'64'!I9+'82'!I7+'87'!I11+'88'!I10+'92'!I14+'98'!I10+'121'!I7+'149'!I5</f>
        <v>0.9156951919724179</v>
      </c>
      <c r="C9" s="164" t="s">
        <v>1217</v>
      </c>
    </row>
    <row r="10" spans="1:3" ht="15">
      <c r="A10" s="187" t="s">
        <v>1042</v>
      </c>
      <c r="B10" s="169">
        <f>'125'!I13+'157'!I9</f>
        <v>0.11463796759903744</v>
      </c>
      <c r="C10" s="164" t="s">
        <v>1282</v>
      </c>
    </row>
    <row r="11" spans="1:3" ht="15">
      <c r="A11" s="186" t="s">
        <v>680</v>
      </c>
      <c r="B11" s="169">
        <f>'72'!I12+'81'!I12</f>
        <v>9.354004513545306</v>
      </c>
      <c r="C11" s="164" t="s">
        <v>747</v>
      </c>
    </row>
    <row r="12" spans="1:3" ht="15">
      <c r="A12" s="186" t="s">
        <v>688</v>
      </c>
      <c r="B12" s="169">
        <f>'73'!I4</f>
        <v>20.4538150793652</v>
      </c>
      <c r="C12" s="164">
        <v>73</v>
      </c>
    </row>
    <row r="13" spans="1:3" ht="15">
      <c r="A13" s="187" t="s">
        <v>8</v>
      </c>
      <c r="B13" s="169">
        <f>'17'!I11+'18'!I8+'21'!G12+'22'!G10</f>
        <v>4.369893859560989</v>
      </c>
      <c r="C13" s="164" t="s">
        <v>9</v>
      </c>
    </row>
    <row r="14" spans="1:3" ht="15">
      <c r="A14" s="185" t="s">
        <v>768</v>
      </c>
      <c r="B14" s="169">
        <f>'85'!I6</f>
        <v>-33.98408762811141</v>
      </c>
      <c r="C14" s="164">
        <v>85</v>
      </c>
    </row>
    <row r="15" spans="1:3" ht="15">
      <c r="A15" s="187" t="s">
        <v>566</v>
      </c>
      <c r="B15" s="169">
        <f>'59'!I8+'93'!I5</f>
        <v>0.07968912931892191</v>
      </c>
      <c r="C15" s="164" t="s">
        <v>834</v>
      </c>
    </row>
    <row r="16" spans="1:3" ht="15">
      <c r="A16" s="186" t="s">
        <v>424</v>
      </c>
      <c r="B16" s="169">
        <f>'43'!G10+'127'!I4+'151'!I14</f>
        <v>-4.522459186776246</v>
      </c>
      <c r="C16" s="164" t="s">
        <v>1227</v>
      </c>
    </row>
    <row r="17" spans="1:3" ht="15">
      <c r="A17" s="187" t="s">
        <v>10</v>
      </c>
      <c r="B17" s="169">
        <f>'27'!G4+'64'!I11+'71'!I6+'101'!I6</f>
        <v>-0.5394698473224935</v>
      </c>
      <c r="C17" s="164" t="s">
        <v>881</v>
      </c>
    </row>
    <row r="18" spans="1:3" ht="15">
      <c r="A18" s="188" t="s">
        <v>997</v>
      </c>
      <c r="B18" s="169">
        <f>'119'!I11+'121'!I8</f>
        <v>-1.4818194072558981</v>
      </c>
      <c r="C18" s="164" t="s">
        <v>1009</v>
      </c>
    </row>
    <row r="19" spans="1:3" ht="15">
      <c r="A19" s="186" t="s">
        <v>1031</v>
      </c>
      <c r="B19" s="169">
        <f>'124'!I12</f>
        <v>-4.867648185776488</v>
      </c>
      <c r="C19" s="164">
        <v>124</v>
      </c>
    </row>
    <row r="20" spans="1:3" ht="15">
      <c r="A20" s="186" t="s">
        <v>743</v>
      </c>
      <c r="B20" s="169">
        <f>'81'!I16+'92'!I15+'114'!I13+'145'!I11</f>
        <v>-0.36823013249681935</v>
      </c>
      <c r="C20" s="164" t="s">
        <v>1185</v>
      </c>
    </row>
    <row r="21" spans="1:3" ht="15">
      <c r="A21" s="186" t="s">
        <v>901</v>
      </c>
      <c r="B21" s="169">
        <f>'105'!I8+'132'!I14</f>
        <v>0.2963090403627575</v>
      </c>
      <c r="C21" s="164" t="s">
        <v>1090</v>
      </c>
    </row>
    <row r="22" spans="1:3" ht="15">
      <c r="A22" s="186" t="s">
        <v>905</v>
      </c>
      <c r="B22" s="169">
        <f>'106'!I4</f>
        <v>24.71253392491508</v>
      </c>
      <c r="C22" s="164">
        <v>106</v>
      </c>
    </row>
    <row r="23" spans="1:3" ht="15">
      <c r="A23" s="187" t="s">
        <v>11</v>
      </c>
      <c r="B23" s="169">
        <f>'29(1)'!G9</f>
        <v>-0.09830079155688054</v>
      </c>
      <c r="C23" s="164" t="s">
        <v>12</v>
      </c>
    </row>
    <row r="24" spans="1:3" ht="15">
      <c r="A24" s="206" t="s">
        <v>1394</v>
      </c>
      <c r="B24" s="169">
        <f>'166'!I11</f>
        <v>-56.42059682558124</v>
      </c>
      <c r="C24" s="164">
        <v>166</v>
      </c>
    </row>
    <row r="25" spans="1:3" ht="15">
      <c r="A25" s="187" t="s">
        <v>426</v>
      </c>
      <c r="B25" s="169">
        <f>'43'!G16</f>
        <v>0.9107395409745322</v>
      </c>
      <c r="C25" s="164">
        <v>43</v>
      </c>
    </row>
    <row r="26" spans="1:3" ht="15">
      <c r="A26" s="188" t="s">
        <v>13</v>
      </c>
      <c r="B26" s="169">
        <f>'21'!G17+'34'!G11+'66'!I8+'130'!I6+'151'!I13</f>
        <v>-0.19642039578479853</v>
      </c>
      <c r="C26" s="164" t="s">
        <v>1236</v>
      </c>
    </row>
    <row r="27" spans="1:3" ht="15">
      <c r="A27" s="186" t="s">
        <v>1015</v>
      </c>
      <c r="B27" s="169">
        <f>'122'!I11+'151'!I13</f>
        <v>2.0033424008852307</v>
      </c>
      <c r="C27" s="164" t="s">
        <v>1226</v>
      </c>
    </row>
    <row r="28" spans="1:3" ht="15">
      <c r="A28" s="187" t="s">
        <v>14</v>
      </c>
      <c r="B28" s="169">
        <f>8!I10+9!I11+'12'!I15</f>
        <v>2.434347858294302</v>
      </c>
      <c r="C28" s="164" t="s">
        <v>15</v>
      </c>
    </row>
    <row r="29" spans="1:3" ht="15">
      <c r="A29" s="188" t="s">
        <v>649</v>
      </c>
      <c r="B29" s="169">
        <f>'68'!I8+'89'!I10+'97'!I13+'117'!I10+'128'!I7+'130'!I13</f>
        <v>17.965411514739174</v>
      </c>
      <c r="C29" s="164" t="s">
        <v>1080</v>
      </c>
    </row>
    <row r="30" spans="1:3" ht="15">
      <c r="A30" s="186" t="s">
        <v>1277</v>
      </c>
      <c r="B30" s="169">
        <f>'157'!I16</f>
        <v>-0.4116044444447198</v>
      </c>
      <c r="C30" s="164">
        <v>157</v>
      </c>
    </row>
    <row r="31" spans="1:3" ht="15">
      <c r="A31" s="186" t="s">
        <v>1255</v>
      </c>
      <c r="B31" s="169">
        <f>'155'!I8</f>
        <v>-0.3337599999997565</v>
      </c>
      <c r="C31" s="164">
        <v>155</v>
      </c>
    </row>
    <row r="32" spans="1:3" ht="15">
      <c r="A32" s="186" t="s">
        <v>476</v>
      </c>
      <c r="B32" s="169">
        <f>'49'!G6+'71'!I9+'152'!I8</f>
        <v>-16.20155923604068</v>
      </c>
      <c r="C32" s="164" t="s">
        <v>1234</v>
      </c>
    </row>
    <row r="33" spans="1:3" ht="15">
      <c r="A33" s="188" t="s">
        <v>1100</v>
      </c>
      <c r="B33" s="169">
        <f>'133'!I10</f>
        <v>0.09340838334264845</v>
      </c>
      <c r="C33" s="164">
        <v>133</v>
      </c>
    </row>
    <row r="34" spans="1:3" ht="15">
      <c r="A34" s="188" t="s">
        <v>352</v>
      </c>
      <c r="B34" s="169">
        <f>'40'!G19+'44'!G12+'49'!G11+'66'!I4+'117'!I9+'118'!I10+'135'!I7</f>
        <v>-4.628443468400093</v>
      </c>
      <c r="C34" s="164" t="s">
        <v>1117</v>
      </c>
    </row>
    <row r="35" spans="1:3" ht="15">
      <c r="A35" s="188" t="s">
        <v>908</v>
      </c>
      <c r="B35" s="169">
        <f>'106'!I9</f>
        <v>-0.4353367918083677</v>
      </c>
      <c r="C35" s="164">
        <v>106</v>
      </c>
    </row>
    <row r="36" spans="1:3" ht="15">
      <c r="A36" s="187" t="s">
        <v>996</v>
      </c>
      <c r="B36" s="169">
        <f>'119'!I10</f>
        <v>35.09605397042105</v>
      </c>
      <c r="C36" s="164">
        <v>119</v>
      </c>
    </row>
    <row r="37" spans="1:3" ht="30">
      <c r="A37" s="212" t="s">
        <v>951</v>
      </c>
      <c r="B37" s="169">
        <f>'114'!I11+'119'!I21+'136'!I9+'138'!I9+'153'!I4+'158.2'!I16+'160'!I17+'168'!I7</f>
        <v>-74.12319762902536</v>
      </c>
      <c r="C37" s="164" t="s">
        <v>1405</v>
      </c>
    </row>
    <row r="38" spans="1:3" ht="15">
      <c r="A38" s="187" t="s">
        <v>16</v>
      </c>
      <c r="B38" s="169">
        <f>'11'!I12</f>
        <v>0.12749727463324234</v>
      </c>
      <c r="C38" s="164">
        <v>11</v>
      </c>
    </row>
    <row r="39" spans="1:3" ht="15">
      <c r="A39" s="187" t="s">
        <v>1119</v>
      </c>
      <c r="B39" s="169">
        <f>'136'!I7</f>
        <v>10.475321592920409</v>
      </c>
      <c r="C39" s="164">
        <v>136</v>
      </c>
    </row>
    <row r="40" spans="1:3" ht="30">
      <c r="A40" s="187" t="s">
        <v>855</v>
      </c>
      <c r="B40" s="169">
        <f>'97'!I11+'103'!I12+'109'!I8+'116'!I9+'118'!I12+'121'!I9+'155'!I9+'159'!I10+'161'!I5</f>
        <v>6.238207935364301</v>
      </c>
      <c r="C40" s="164" t="s">
        <v>1339</v>
      </c>
    </row>
    <row r="41" spans="1:3" ht="15">
      <c r="A41" s="187" t="s">
        <v>17</v>
      </c>
      <c r="B41" s="169">
        <f>9!I10+'16(1)'!I10</f>
        <v>-2.040680921612079</v>
      </c>
      <c r="C41" s="164" t="s">
        <v>18</v>
      </c>
    </row>
    <row r="42" spans="1:3" ht="15">
      <c r="A42" s="187" t="s">
        <v>741</v>
      </c>
      <c r="B42" s="169">
        <f>'81'!I11+'91'!I6</f>
        <v>5.623645130467651</v>
      </c>
      <c r="C42" s="164" t="s">
        <v>814</v>
      </c>
    </row>
    <row r="43" spans="1:3" ht="15">
      <c r="A43" s="187" t="s">
        <v>542</v>
      </c>
      <c r="B43" s="169">
        <f>'56'!I13+'80'!I4+'99'!I5</f>
        <v>-3.175572185214037</v>
      </c>
      <c r="C43" s="164" t="s">
        <v>874</v>
      </c>
    </row>
    <row r="44" spans="1:3" ht="15">
      <c r="A44" s="187" t="s">
        <v>819</v>
      </c>
      <c r="B44" s="169">
        <f>'92'!I10+'99'!I13+'115'!I15+'125'!I16</f>
        <v>0.47890803969448825</v>
      </c>
      <c r="C44" s="164" t="s">
        <v>1045</v>
      </c>
    </row>
    <row r="45" spans="1:3" ht="15">
      <c r="A45" s="187" t="s">
        <v>19</v>
      </c>
      <c r="B45" s="169">
        <f>'12'!I14+'21'!G7</f>
        <v>5.670734018123653</v>
      </c>
      <c r="C45" s="164" t="s">
        <v>20</v>
      </c>
    </row>
    <row r="46" spans="1:3" ht="15">
      <c r="A46" s="186" t="s">
        <v>597</v>
      </c>
      <c r="B46" s="169">
        <f>'62'!I15+'82'!I6+'101'!I10+'124'!I13+'140'!I6</f>
        <v>0.11006501191286588</v>
      </c>
      <c r="C46" s="164" t="s">
        <v>1152</v>
      </c>
    </row>
    <row r="47" spans="1:3" ht="15">
      <c r="A47" s="187" t="s">
        <v>21</v>
      </c>
      <c r="B47" s="169">
        <f>'21'!G15</f>
        <v>2.064372907545703</v>
      </c>
      <c r="C47" s="164">
        <v>21</v>
      </c>
    </row>
    <row r="48" spans="1:3" ht="15">
      <c r="A48" s="186" t="s">
        <v>281</v>
      </c>
      <c r="B48" s="169">
        <f>9!I12+'10'!I5+'19'!I11+'26'!G12+'70'!I10+'96'!I10+'112'!I5+'132'!I5</f>
        <v>-7.928855272253088</v>
      </c>
      <c r="C48" s="164" t="s">
        <v>1091</v>
      </c>
    </row>
    <row r="49" spans="1:3" ht="15">
      <c r="A49" s="187" t="s">
        <v>886</v>
      </c>
      <c r="B49" s="169">
        <f>'102'!I6+'104'!I8</f>
        <v>-0.1949949434088012</v>
      </c>
      <c r="C49" s="164" t="s">
        <v>896</v>
      </c>
    </row>
    <row r="50" spans="1:3" ht="15">
      <c r="A50" s="187" t="s">
        <v>765</v>
      </c>
      <c r="B50" s="169">
        <f>'84'!I8</f>
        <v>-10.732486793002863</v>
      </c>
      <c r="C50" s="164">
        <v>84</v>
      </c>
    </row>
    <row r="51" spans="1:3" ht="15">
      <c r="A51" s="186" t="s">
        <v>1051</v>
      </c>
      <c r="B51" s="169">
        <f>'126'!I9+'141'!I14</f>
        <v>0.1976146256533866</v>
      </c>
      <c r="C51" s="164" t="s">
        <v>1159</v>
      </c>
    </row>
    <row r="52" spans="1:3" ht="15">
      <c r="A52" s="186" t="s">
        <v>1173</v>
      </c>
      <c r="B52" s="169">
        <f>'144'!I9+'153'!I6</f>
        <v>1.3379663211862862</v>
      </c>
      <c r="C52" s="164" t="s">
        <v>1238</v>
      </c>
    </row>
    <row r="53" spans="1:3" ht="15">
      <c r="A53" s="186" t="s">
        <v>23</v>
      </c>
      <c r="B53" s="169">
        <f>'29(2)'!G17+'30'!G8+'31'!G8+'47'!G6+'71'!I12+'82'!I17+'147'!I14</f>
        <v>0.3866336650360154</v>
      </c>
      <c r="C53" s="164" t="s">
        <v>1195</v>
      </c>
    </row>
    <row r="54" spans="1:3" ht="15">
      <c r="A54" s="187" t="s">
        <v>405</v>
      </c>
      <c r="B54" s="169">
        <f>'40'!G8+'47'!G7</f>
        <v>-22.674280615426483</v>
      </c>
      <c r="C54" s="164" t="s">
        <v>465</v>
      </c>
    </row>
    <row r="55" spans="1:3" ht="15">
      <c r="A55" s="187" t="s">
        <v>671</v>
      </c>
      <c r="B55" s="169">
        <f>'71'!I7+'74'!I7</f>
        <v>27.336688945246237</v>
      </c>
      <c r="C55" s="164" t="s">
        <v>707</v>
      </c>
    </row>
    <row r="56" spans="1:3" ht="15">
      <c r="A56" s="184" t="s">
        <v>24</v>
      </c>
      <c r="B56" s="169">
        <f>'26'!G5</f>
        <v>-0.10356042451223857</v>
      </c>
      <c r="C56" s="164">
        <v>26</v>
      </c>
    </row>
    <row r="57" spans="1:3" ht="15">
      <c r="A57" s="187" t="s">
        <v>507</v>
      </c>
      <c r="B57" s="169">
        <f>'52'!H6+'56'!I5+'62'!I6</f>
        <v>8.687438034167826</v>
      </c>
      <c r="C57" s="164" t="s">
        <v>600</v>
      </c>
    </row>
    <row r="58" spans="1:3" ht="15">
      <c r="A58" s="187" t="s">
        <v>25</v>
      </c>
      <c r="B58" s="170">
        <v>0</v>
      </c>
      <c r="C58" s="164">
        <v>1</v>
      </c>
    </row>
    <row r="59" spans="1:3" ht="15">
      <c r="A59" s="187" t="s">
        <v>26</v>
      </c>
      <c r="B59" s="169">
        <f>'25'!G11+'30'!G5</f>
        <v>0.3381755466394907</v>
      </c>
      <c r="C59" s="164" t="s">
        <v>27</v>
      </c>
    </row>
    <row r="60" spans="1:3" ht="15">
      <c r="A60" s="187" t="s">
        <v>28</v>
      </c>
      <c r="B60" s="169">
        <f>'23'!G9</f>
        <v>0.3364005144694602</v>
      </c>
      <c r="C60" s="164">
        <v>23</v>
      </c>
    </row>
    <row r="61" spans="1:3" ht="15">
      <c r="A61" s="187" t="s">
        <v>29</v>
      </c>
      <c r="B61" s="169">
        <f>'16(2)'!I5</f>
        <v>-0.5701303712178856</v>
      </c>
      <c r="C61" s="164" t="s">
        <v>30</v>
      </c>
    </row>
    <row r="62" spans="1:3" ht="15">
      <c r="A62" s="187" t="s">
        <v>702</v>
      </c>
      <c r="B62" s="169">
        <f>'74'!I8</f>
        <v>0.2498641630900238</v>
      </c>
      <c r="C62" s="164">
        <v>74</v>
      </c>
    </row>
    <row r="63" spans="1:3" ht="15">
      <c r="A63" s="187" t="s">
        <v>965</v>
      </c>
      <c r="B63" s="169">
        <f>'116'!I7</f>
        <v>0.4129366047950498</v>
      </c>
      <c r="C63" s="164">
        <v>116</v>
      </c>
    </row>
    <row r="64" spans="1:3" ht="15">
      <c r="A64" s="187" t="s">
        <v>439</v>
      </c>
      <c r="B64" s="169">
        <f>'44'!G7+'76'!I5</f>
        <v>23.25500408897142</v>
      </c>
      <c r="C64" s="164" t="s">
        <v>717</v>
      </c>
    </row>
    <row r="65" spans="1:3" ht="15">
      <c r="A65" s="186" t="s">
        <v>742</v>
      </c>
      <c r="B65" s="169">
        <f>'81'!I15+'102'!I7+'103'!I4+'132'!I8</f>
        <v>0.19351402906056592</v>
      </c>
      <c r="C65" s="164" t="s">
        <v>1092</v>
      </c>
    </row>
    <row r="66" spans="1:3" ht="15">
      <c r="A66" s="186" t="s">
        <v>1135</v>
      </c>
      <c r="B66" s="169">
        <f>'138'!I7</f>
        <v>-12.442208302986046</v>
      </c>
      <c r="C66" s="164">
        <v>138</v>
      </c>
    </row>
    <row r="67" spans="1:3" ht="15">
      <c r="A67" s="187" t="s">
        <v>413</v>
      </c>
      <c r="B67" s="169">
        <f>'41'!G9</f>
        <v>0.3835863126616914</v>
      </c>
      <c r="C67" s="164">
        <v>41</v>
      </c>
    </row>
    <row r="68" spans="1:3" ht="15">
      <c r="A68" s="212" t="s">
        <v>894</v>
      </c>
      <c r="B68" s="169">
        <f>'104'!I10+'129'!I7+'147'!I10+'168'!I4</f>
        <v>-15.858594107442286</v>
      </c>
      <c r="C68" s="164" t="s">
        <v>1406</v>
      </c>
    </row>
    <row r="69" spans="1:3" ht="15">
      <c r="A69" s="186" t="s">
        <v>766</v>
      </c>
      <c r="B69" s="169">
        <f>'84'!I9+'86'!I5+'92'!I12</f>
        <v>-0.23743167206487215</v>
      </c>
      <c r="C69" s="164" t="s">
        <v>825</v>
      </c>
    </row>
    <row r="70" spans="1:3" ht="15">
      <c r="A70" s="189" t="s">
        <v>944</v>
      </c>
      <c r="B70" s="169">
        <f>'113'!I16+'115'!I13+'125'!I20</f>
        <v>-0.079160772457044</v>
      </c>
      <c r="C70" s="164" t="s">
        <v>1046</v>
      </c>
    </row>
    <row r="71" spans="1:3" ht="15">
      <c r="A71" s="189" t="s">
        <v>809</v>
      </c>
      <c r="B71" s="169">
        <f>'90'!I7+'119'!I15+'144'!I12</f>
        <v>-60.50250576078383</v>
      </c>
      <c r="C71" s="164" t="s">
        <v>1178</v>
      </c>
    </row>
    <row r="72" spans="1:3" ht="15">
      <c r="A72" s="189" t="s">
        <v>903</v>
      </c>
      <c r="B72" s="169">
        <f>'105'!I14</f>
        <v>0.2837046352857442</v>
      </c>
      <c r="C72" s="164">
        <v>105</v>
      </c>
    </row>
    <row r="73" spans="1:3" ht="15">
      <c r="A73" s="189" t="s">
        <v>613</v>
      </c>
      <c r="B73" s="169">
        <f>'64'!I8+'89'!I11</f>
        <v>-0.3134149111997431</v>
      </c>
      <c r="C73" s="164" t="s">
        <v>806</v>
      </c>
    </row>
    <row r="74" spans="1:3" ht="15">
      <c r="A74" s="189" t="s">
        <v>878</v>
      </c>
      <c r="B74" s="169">
        <f>'101'!I7</f>
        <v>-1.0051904402515675</v>
      </c>
      <c r="C74" s="164">
        <v>101</v>
      </c>
    </row>
    <row r="75" spans="1:3" ht="15">
      <c r="A75" s="189" t="s">
        <v>31</v>
      </c>
      <c r="B75" s="169">
        <f>'25'!G13+'27'!G5+'29(1)'!G8</f>
        <v>1.20741018115433</v>
      </c>
      <c r="C75" s="164" t="s">
        <v>32</v>
      </c>
    </row>
    <row r="76" spans="1:3" ht="15">
      <c r="A76" s="189" t="s">
        <v>1247</v>
      </c>
      <c r="B76" s="169">
        <f>'154'!I7+'155'!I13+'158.1'!I16</f>
        <v>-0.059393355411145876</v>
      </c>
      <c r="C76" s="164" t="s">
        <v>1295</v>
      </c>
    </row>
    <row r="77" spans="1:3" ht="15">
      <c r="A77" s="189" t="s">
        <v>1155</v>
      </c>
      <c r="B77" s="169">
        <f>'141'!I13</f>
        <v>-0.46234723639076947</v>
      </c>
      <c r="C77" s="164">
        <v>141</v>
      </c>
    </row>
    <row r="78" spans="1:3" ht="15">
      <c r="A78" s="189" t="s">
        <v>406</v>
      </c>
      <c r="B78" s="169">
        <f>'40'!G11</f>
        <v>2.5724866361206296</v>
      </c>
      <c r="C78" s="164">
        <v>40</v>
      </c>
    </row>
    <row r="79" spans="1:3" ht="15">
      <c r="A79" s="189" t="s">
        <v>328</v>
      </c>
      <c r="B79" s="169">
        <f>'14'!I8+'27'!G7+'29(2)'!G5+'38'!G12+'89'!I7+'136'!I10</f>
        <v>-2.7128535513620022</v>
      </c>
      <c r="C79" s="164" t="s">
        <v>1121</v>
      </c>
    </row>
    <row r="80" spans="1:3" ht="15">
      <c r="A80" s="189" t="s">
        <v>34</v>
      </c>
      <c r="B80" s="169">
        <f>'33'!G19</f>
        <v>3.223134153165347</v>
      </c>
      <c r="C80" s="164">
        <v>33</v>
      </c>
    </row>
    <row r="81" spans="1:3" ht="15">
      <c r="A81" s="187" t="s">
        <v>35</v>
      </c>
      <c r="B81" s="169">
        <f>'37'!G9+'39'!G9+'65'!I10+'88'!I13</f>
        <v>-31.691741395181907</v>
      </c>
      <c r="C81" s="164" t="s">
        <v>794</v>
      </c>
    </row>
    <row r="82" spans="1:3" ht="15">
      <c r="A82" s="186" t="s">
        <v>849</v>
      </c>
      <c r="B82" s="169">
        <f>'96'!I12</f>
        <v>-0.23008516483503172</v>
      </c>
      <c r="C82" s="164">
        <v>96</v>
      </c>
    </row>
    <row r="83" spans="1:3" ht="15">
      <c r="A83" s="187" t="s">
        <v>889</v>
      </c>
      <c r="B83" s="169">
        <f>'103'!I5</f>
        <v>2.606717689530683</v>
      </c>
      <c r="C83" s="164">
        <v>103</v>
      </c>
    </row>
    <row r="84" spans="1:3" ht="15">
      <c r="A84" s="187" t="s">
        <v>36</v>
      </c>
      <c r="B84" s="169">
        <f>'37'!G8+'41'!G5</f>
        <v>-0.21599757054173097</v>
      </c>
      <c r="C84" s="164">
        <v>37.41</v>
      </c>
    </row>
    <row r="85" spans="1:3" ht="15">
      <c r="A85" s="215" t="s">
        <v>760</v>
      </c>
      <c r="B85" s="169">
        <f>'83'!I8+'96'!I4+'111'!I7</f>
        <v>25.27146664423617</v>
      </c>
      <c r="C85" s="164" t="s">
        <v>933</v>
      </c>
    </row>
    <row r="86" spans="1:3" ht="15">
      <c r="A86" s="187" t="s">
        <v>37</v>
      </c>
      <c r="B86" s="171">
        <f>'39'!G7+'45'!G11+'77'!I9</f>
        <v>1.7821592967039805</v>
      </c>
      <c r="C86" s="165" t="s">
        <v>721</v>
      </c>
    </row>
    <row r="87" spans="1:3" ht="15">
      <c r="A87" s="189" t="s">
        <v>478</v>
      </c>
      <c r="B87" s="171">
        <f>'49'!G10</f>
        <v>0.14422860052172837</v>
      </c>
      <c r="C87" s="165">
        <v>49</v>
      </c>
    </row>
    <row r="88" spans="1:3" ht="15">
      <c r="A88" s="186" t="s">
        <v>981</v>
      </c>
      <c r="B88" s="169">
        <f>'117'!I7+'141'!I9</f>
        <v>-0.4990266922181945</v>
      </c>
      <c r="C88" s="164" t="s">
        <v>1158</v>
      </c>
    </row>
    <row r="89" spans="1:3" ht="15">
      <c r="A89" s="187" t="s">
        <v>38</v>
      </c>
      <c r="B89" s="169">
        <f>'27'!G8</f>
        <v>3.157100286533023</v>
      </c>
      <c r="C89" s="164">
        <v>27</v>
      </c>
    </row>
    <row r="90" spans="1:3" ht="15">
      <c r="A90" s="189" t="s">
        <v>508</v>
      </c>
      <c r="B90" s="169">
        <f>'52'!H7+'78'!I10</f>
        <v>-0.14170503157475878</v>
      </c>
      <c r="C90" s="164" t="s">
        <v>725</v>
      </c>
    </row>
    <row r="91" spans="1:3" ht="15">
      <c r="A91" s="189" t="s">
        <v>664</v>
      </c>
      <c r="B91" s="169">
        <f>'70'!I7</f>
        <v>-0.38662327909878513</v>
      </c>
      <c r="C91" s="164">
        <v>70</v>
      </c>
    </row>
    <row r="92" spans="1:3" ht="15">
      <c r="A92" s="189" t="s">
        <v>1030</v>
      </c>
      <c r="B92" s="169">
        <f>'124'!I8</f>
        <v>-0.6987982583454482</v>
      </c>
      <c r="C92" s="164">
        <v>124</v>
      </c>
    </row>
    <row r="93" spans="1:3" ht="15">
      <c r="A93" s="189" t="s">
        <v>700</v>
      </c>
      <c r="B93" s="169">
        <f>'74'!I5+'96'!I8+'131'!I18+'151'!I5+'158.2'!I6</f>
        <v>0.40319296174027386</v>
      </c>
      <c r="C93" s="164" t="s">
        <v>1296</v>
      </c>
    </row>
    <row r="94" spans="1:3" ht="15">
      <c r="A94" s="189" t="s">
        <v>628</v>
      </c>
      <c r="B94" s="169">
        <f>'66'!I12+'116'!I10</f>
        <v>-0.2656597453579934</v>
      </c>
      <c r="C94" s="164" t="s">
        <v>970</v>
      </c>
    </row>
    <row r="95" spans="1:3" ht="15">
      <c r="A95" s="189" t="s">
        <v>1180</v>
      </c>
      <c r="B95" s="169">
        <f>'145'!I4</f>
        <v>25.704142181400698</v>
      </c>
      <c r="C95" s="164">
        <v>145</v>
      </c>
    </row>
    <row r="96" spans="1:3" ht="15">
      <c r="A96" s="207" t="s">
        <v>548</v>
      </c>
      <c r="B96" s="172">
        <f>'57'!I8+'129'!I9</f>
        <v>12.025869828875102</v>
      </c>
      <c r="C96" s="166" t="s">
        <v>1073</v>
      </c>
    </row>
    <row r="97" spans="1:3" ht="15">
      <c r="A97" s="207" t="s">
        <v>1172</v>
      </c>
      <c r="B97" s="169">
        <f>'144'!I8+'147'!I4</f>
        <v>5.246206563329679</v>
      </c>
      <c r="C97" s="164" t="s">
        <v>1196</v>
      </c>
    </row>
    <row r="98" spans="1:3" ht="15">
      <c r="A98" s="196" t="s">
        <v>581</v>
      </c>
      <c r="B98" s="169">
        <f>'61'!I7+'63'!I8+'80'!I12+'101'!I11</f>
        <v>3.2070363184453754</v>
      </c>
      <c r="C98" s="164" t="s">
        <v>882</v>
      </c>
    </row>
    <row r="99" spans="1:3" ht="15">
      <c r="A99" s="196" t="s">
        <v>1365</v>
      </c>
      <c r="B99" s="169">
        <f>'164'!I5</f>
        <v>6.202025106602832</v>
      </c>
      <c r="C99" s="164">
        <v>164</v>
      </c>
    </row>
    <row r="100" spans="1:3" ht="15">
      <c r="A100" s="196" t="s">
        <v>39</v>
      </c>
      <c r="B100" s="169">
        <f>'19'!I13</f>
        <v>-0.3500427184465025</v>
      </c>
      <c r="C100" s="164">
        <v>19</v>
      </c>
    </row>
    <row r="101" spans="1:3" ht="15">
      <c r="A101" s="189" t="s">
        <v>1318</v>
      </c>
      <c r="B101" s="172">
        <f>'160'!I5</f>
        <v>6.193989473684496</v>
      </c>
      <c r="C101" s="166">
        <v>160</v>
      </c>
    </row>
    <row r="102" spans="1:3" ht="15">
      <c r="A102" s="187" t="s">
        <v>40</v>
      </c>
      <c r="B102" s="172">
        <f>'15'!I11+'31'!G6+'51'!H13+'60'!I24+'68'!I5+'81'!I7</f>
        <v>13.383318268918856</v>
      </c>
      <c r="C102" s="166" t="s">
        <v>745</v>
      </c>
    </row>
    <row r="103" spans="1:3" ht="15">
      <c r="A103" s="187" t="s">
        <v>785</v>
      </c>
      <c r="B103" s="169">
        <f>'87'!I9+'148'!I8+'156'!I5</f>
        <v>0.19070989432555052</v>
      </c>
      <c r="C103" s="164" t="s">
        <v>1272</v>
      </c>
    </row>
    <row r="104" spans="1:3" ht="15">
      <c r="A104" s="219" t="s">
        <v>1175</v>
      </c>
      <c r="B104" s="169">
        <f>'144'!I15+'157'!I10+'158.2'!I11+'159'!I7</f>
        <v>-78.10805842966545</v>
      </c>
      <c r="C104" s="164" t="s">
        <v>1315</v>
      </c>
    </row>
    <row r="105" spans="1:3" ht="15">
      <c r="A105" s="184" t="s">
        <v>885</v>
      </c>
      <c r="B105" s="169">
        <f>'102'!I4</f>
        <v>-2.8520782370153483</v>
      </c>
      <c r="C105" s="164">
        <v>102</v>
      </c>
    </row>
    <row r="106" spans="1:3" ht="15">
      <c r="A106" s="186" t="s">
        <v>1099</v>
      </c>
      <c r="B106" s="169">
        <f>'133'!I7+'137'!I15</f>
        <v>66.46523619304367</v>
      </c>
      <c r="C106" s="164" t="s">
        <v>1133</v>
      </c>
    </row>
    <row r="107" spans="1:3" ht="15">
      <c r="A107" s="187" t="s">
        <v>850</v>
      </c>
      <c r="B107" s="169">
        <f>'96'!I14</f>
        <v>0.3920759340659288</v>
      </c>
      <c r="C107" s="164">
        <v>96</v>
      </c>
    </row>
    <row r="108" spans="1:3" ht="15">
      <c r="A108" s="186" t="s">
        <v>913</v>
      </c>
      <c r="B108" s="169">
        <f>'107'!I9</f>
        <v>3.9928833915211044</v>
      </c>
      <c r="C108" s="164">
        <v>107</v>
      </c>
    </row>
    <row r="109" spans="1:3" ht="15">
      <c r="A109" s="189" t="s">
        <v>427</v>
      </c>
      <c r="B109" s="169">
        <f>'43'!G17+'44'!G10</f>
        <v>-0.34656613170989203</v>
      </c>
      <c r="C109" s="164" t="s">
        <v>442</v>
      </c>
    </row>
    <row r="110" spans="1:3" ht="15">
      <c r="A110" s="188" t="s">
        <v>1040</v>
      </c>
      <c r="B110" s="169">
        <f>'125'!I11</f>
        <v>-0.15996929307812024</v>
      </c>
      <c r="C110" s="164">
        <v>125</v>
      </c>
    </row>
    <row r="111" spans="1:3" ht="15">
      <c r="A111" s="186" t="s">
        <v>1025</v>
      </c>
      <c r="B111" s="169">
        <f>'123'!I12</f>
        <v>0.8640053150057838</v>
      </c>
      <c r="C111" s="164">
        <v>123</v>
      </c>
    </row>
    <row r="112" spans="1:3" ht="15">
      <c r="A112" s="202" t="s">
        <v>846</v>
      </c>
      <c r="B112" s="169">
        <f>'95'!I11</f>
        <v>0.1707368053994287</v>
      </c>
      <c r="C112" s="164">
        <v>95</v>
      </c>
    </row>
    <row r="113" spans="1:3" ht="15">
      <c r="A113" s="186" t="s">
        <v>1146</v>
      </c>
      <c r="B113" s="171">
        <f>'139'!I13+'140'!I4+'153'!I15</f>
        <v>-4.475024859663563</v>
      </c>
      <c r="C113" s="165" t="s">
        <v>1239</v>
      </c>
    </row>
    <row r="114" spans="1:3" ht="15">
      <c r="A114" s="186" t="s">
        <v>960</v>
      </c>
      <c r="B114" s="171">
        <f>'115'!I9</f>
        <v>0.28831564306130986</v>
      </c>
      <c r="C114" s="165">
        <v>115</v>
      </c>
    </row>
    <row r="115" spans="1:3" ht="15">
      <c r="A115" s="202" t="s">
        <v>1116</v>
      </c>
      <c r="B115" s="171">
        <f>'135'!I14</f>
        <v>-11.874513170731689</v>
      </c>
      <c r="C115" s="165">
        <v>135</v>
      </c>
    </row>
    <row r="116" spans="1:3" ht="15">
      <c r="A116" s="186" t="s">
        <v>515</v>
      </c>
      <c r="B116" s="169">
        <f>'52'!H8+'69'!I10+'78'!I5+'79'!I4+'143'!I10+'157'!I14+'165'!I6</f>
        <v>8.194280063987321</v>
      </c>
      <c r="C116" s="164" t="s">
        <v>1382</v>
      </c>
    </row>
    <row r="117" spans="1:3" ht="15">
      <c r="A117" s="189" t="s">
        <v>665</v>
      </c>
      <c r="B117" s="169">
        <f>'70'!I9</f>
        <v>-0.48980403003770334</v>
      </c>
      <c r="C117" s="164">
        <v>70</v>
      </c>
    </row>
    <row r="118" spans="1:3" ht="15">
      <c r="A118" s="187" t="s">
        <v>452</v>
      </c>
      <c r="B118" s="169">
        <f>'46'!G7</f>
        <v>63.400171252566906</v>
      </c>
      <c r="C118" s="164">
        <v>46</v>
      </c>
    </row>
    <row r="119" spans="1:3" ht="15">
      <c r="A119" s="187" t="s">
        <v>641</v>
      </c>
      <c r="B119" s="169">
        <f>'67'!I6</f>
        <v>9.443398264462758</v>
      </c>
      <c r="C119" s="164">
        <v>67</v>
      </c>
    </row>
    <row r="120" spans="1:3" ht="15">
      <c r="A120" s="187" t="s">
        <v>464</v>
      </c>
      <c r="B120" s="169">
        <f>'47'!G15</f>
        <v>-0.20735142774333326</v>
      </c>
      <c r="C120" s="164">
        <v>47</v>
      </c>
    </row>
    <row r="121" spans="1:3" ht="15">
      <c r="A121" s="187" t="s">
        <v>41</v>
      </c>
      <c r="B121" s="169">
        <f>2!I12+3!I10+'10'!I7+'11'!I13+'13'!I8</f>
        <v>-0.0363352721572312</v>
      </c>
      <c r="C121" s="164" t="s">
        <v>42</v>
      </c>
    </row>
    <row r="122" spans="1:3" ht="15">
      <c r="A122" s="187" t="s">
        <v>43</v>
      </c>
      <c r="B122" s="169">
        <f>'33'!G7+'97'!I8</f>
        <v>9.457844875869455</v>
      </c>
      <c r="C122" s="164" t="s">
        <v>859</v>
      </c>
    </row>
    <row r="123" spans="1:3" ht="15">
      <c r="A123" s="191" t="s">
        <v>593</v>
      </c>
      <c r="B123" s="169">
        <f>'62'!I5+'66'!I20+'88'!I9+'113'!I14</f>
        <v>-4.31516247464873</v>
      </c>
      <c r="C123" s="164" t="s">
        <v>945</v>
      </c>
    </row>
    <row r="124" spans="1:3" ht="15">
      <c r="A124" s="187" t="s">
        <v>412</v>
      </c>
      <c r="B124" s="169">
        <f>'41'!G8+'45'!G6+'47'!G13+'50'!H4+'58'!I6+'63'!I13</f>
        <v>-0.17456852775217158</v>
      </c>
      <c r="C124" s="164" t="s">
        <v>609</v>
      </c>
    </row>
    <row r="125" spans="1:3" ht="15">
      <c r="A125" s="187" t="s">
        <v>1032</v>
      </c>
      <c r="B125" s="169">
        <f>'124'!I14+'125'!I4+'131'!I15+'155'!I10+'166'!I12</f>
        <v>617.7362649892821</v>
      </c>
      <c r="C125" s="164" t="s">
        <v>1395</v>
      </c>
    </row>
    <row r="126" spans="1:3" ht="15">
      <c r="A126" s="186" t="s">
        <v>1223</v>
      </c>
      <c r="B126" s="169">
        <f>'151'!I12</f>
        <v>0.37257421100912325</v>
      </c>
      <c r="C126" s="164">
        <v>151</v>
      </c>
    </row>
    <row r="127" spans="1:3" ht="15">
      <c r="A127" s="188" t="s">
        <v>44</v>
      </c>
      <c r="B127" s="169">
        <f>'36'!G14+'51'!H6+'98'!I8</f>
        <v>31.021435481563685</v>
      </c>
      <c r="C127" s="164" t="s">
        <v>867</v>
      </c>
    </row>
    <row r="128" spans="1:3" ht="15">
      <c r="A128" s="187" t="s">
        <v>429</v>
      </c>
      <c r="B128" s="169">
        <f>'43'!G9+'62'!I7</f>
        <v>0.683480336778473</v>
      </c>
      <c r="C128" s="164" t="s">
        <v>601</v>
      </c>
    </row>
    <row r="129" spans="1:3" ht="15">
      <c r="A129" s="188" t="s">
        <v>998</v>
      </c>
      <c r="B129" s="169">
        <f>'119'!I14</f>
        <v>6.016572923776948</v>
      </c>
      <c r="C129" s="164">
        <v>119</v>
      </c>
    </row>
    <row r="130" spans="1:3" ht="15">
      <c r="A130" s="187" t="s">
        <v>45</v>
      </c>
      <c r="B130" s="169">
        <f>'11'!I10</f>
        <v>-2.452766387141878</v>
      </c>
      <c r="C130" s="164">
        <v>11</v>
      </c>
    </row>
    <row r="131" spans="1:3" ht="15">
      <c r="A131" s="188" t="s">
        <v>1381</v>
      </c>
      <c r="B131" s="169">
        <f>'165'!I11</f>
        <v>4.346875013803128</v>
      </c>
      <c r="C131" s="164">
        <v>165</v>
      </c>
    </row>
    <row r="132" spans="1:3" ht="15">
      <c r="A132" s="188" t="s">
        <v>1320</v>
      </c>
      <c r="B132" s="169">
        <f>'160'!I12</f>
        <v>-2.6333284210526244</v>
      </c>
      <c r="C132" s="164">
        <v>160</v>
      </c>
    </row>
    <row r="133" spans="1:3" ht="15">
      <c r="A133" s="186" t="s">
        <v>995</v>
      </c>
      <c r="B133" s="169">
        <f>'119'!I7+'138'!I8</f>
        <v>-8.873605512968425</v>
      </c>
      <c r="C133" s="164" t="s">
        <v>1136</v>
      </c>
    </row>
    <row r="134" spans="1:3" ht="15">
      <c r="A134" s="187" t="s">
        <v>46</v>
      </c>
      <c r="B134" s="172">
        <f>'32'!G6</f>
        <v>10.494947741433066</v>
      </c>
      <c r="C134" s="166">
        <v>32</v>
      </c>
    </row>
    <row r="135" spans="1:3" ht="15">
      <c r="A135" s="187" t="s">
        <v>871</v>
      </c>
      <c r="B135" s="168">
        <f>'99'!I9+'107'!I11</f>
        <v>-8.153619500830928</v>
      </c>
      <c r="C135" s="163" t="s">
        <v>916</v>
      </c>
    </row>
    <row r="136" spans="1:3" ht="15">
      <c r="A136" s="187" t="s">
        <v>536</v>
      </c>
      <c r="B136" s="171">
        <f>'55'!I7</f>
        <v>-0.09191984476069592</v>
      </c>
      <c r="C136" s="165">
        <v>55</v>
      </c>
    </row>
    <row r="137" spans="1:3" ht="15">
      <c r="A137" s="187" t="s">
        <v>47</v>
      </c>
      <c r="B137" s="169">
        <f>'10'!I4+'23'!G11+'24'!G4+'29(1)'!G6+'66'!I14</f>
        <v>-0.2774529748785426</v>
      </c>
      <c r="C137" s="164" t="s">
        <v>636</v>
      </c>
    </row>
    <row r="138" spans="1:3" ht="15">
      <c r="A138" s="197" t="s">
        <v>701</v>
      </c>
      <c r="B138" s="169">
        <f>'74'!I6+'86'!I8</f>
        <v>8.03431876490231</v>
      </c>
      <c r="C138" s="164" t="s">
        <v>781</v>
      </c>
    </row>
    <row r="139" spans="1:3" ht="15">
      <c r="A139" s="188" t="s">
        <v>574</v>
      </c>
      <c r="B139" s="169">
        <f>'60'!I8+'78'!I7+'117'!I13</f>
        <v>-0.2746734450518602</v>
      </c>
      <c r="C139" s="164" t="s">
        <v>984</v>
      </c>
    </row>
    <row r="140" spans="1:3" ht="15">
      <c r="A140" s="185" t="s">
        <v>915</v>
      </c>
      <c r="B140" s="172">
        <f>'107'!I10+'153'!I8</f>
        <v>-2.015316417232384</v>
      </c>
      <c r="C140" s="166" t="s">
        <v>1240</v>
      </c>
    </row>
    <row r="141" spans="1:3" ht="15">
      <c r="A141" s="190" t="s">
        <v>1203</v>
      </c>
      <c r="B141" s="172">
        <f>'148'!I16</f>
        <v>3.880619273132652</v>
      </c>
      <c r="C141" s="166">
        <v>148</v>
      </c>
    </row>
    <row r="142" spans="1:3" ht="15">
      <c r="A142" s="191" t="s">
        <v>900</v>
      </c>
      <c r="B142" s="168">
        <f>'105'!I5</f>
        <v>-0.22081386992431362</v>
      </c>
      <c r="C142" s="163">
        <v>105</v>
      </c>
    </row>
    <row r="143" spans="1:3" ht="15">
      <c r="A143" s="184" t="s">
        <v>418</v>
      </c>
      <c r="B143" s="168">
        <f>'42'!G5</f>
        <v>0.33312753340337053</v>
      </c>
      <c r="C143" s="163">
        <v>42</v>
      </c>
    </row>
    <row r="144" spans="1:3" ht="15">
      <c r="A144" s="202" t="s">
        <v>1334</v>
      </c>
      <c r="B144" s="168">
        <f>'161'!I11</f>
        <v>0.13824841628957074</v>
      </c>
      <c r="C144" s="163">
        <v>161</v>
      </c>
    </row>
    <row r="145" spans="1:3" ht="30">
      <c r="A145" s="185" t="s">
        <v>48</v>
      </c>
      <c r="B145" s="171">
        <f>2!I5+4!I5+'10'!I9+'12'!I5+'14'!I13+'16(1)'!I5+'21'!G5+'24'!G15+'25'!G5+'28'!G5+'30'!G10+'97'!I6+'98'!I4+'103'!I7+'114'!I4</f>
        <v>-0.12852620463894482</v>
      </c>
      <c r="C145" s="165" t="s">
        <v>953</v>
      </c>
    </row>
    <row r="146" spans="1:3" ht="30">
      <c r="A146" s="186" t="s">
        <v>49</v>
      </c>
      <c r="B146" s="169">
        <f>2!I13+3!I6+'12'!I11+'16(2)'!I16+'20'!I11+'23'!G10+'25'!G9+'32'!G14+'35'!G6+'99'!I4+'106'!I5+'128'!I5</f>
        <v>35.12613714876795</v>
      </c>
      <c r="C146" s="164" t="s">
        <v>1065</v>
      </c>
    </row>
    <row r="147" spans="1:3" ht="15">
      <c r="A147" s="187" t="s">
        <v>50</v>
      </c>
      <c r="B147" s="169">
        <f>5!I8+8!I5+9!I13+'12'!I10+'15'!I5+'68'!I9</f>
        <v>1.3691730867433876</v>
      </c>
      <c r="C147" s="164" t="s">
        <v>651</v>
      </c>
    </row>
    <row r="148" spans="1:3" ht="30">
      <c r="A148" s="213" t="s">
        <v>382</v>
      </c>
      <c r="B148" s="169">
        <f>'55'!I13+'59'!I7+'79'!I7+'82'!I10+'91'!I4+'95'!I4+'116'!I14+'117'!I4+'132'!I9+'167'!I12</f>
        <v>13.476912931648087</v>
      </c>
      <c r="C148" s="164" t="s">
        <v>1407</v>
      </c>
    </row>
    <row r="149" spans="1:3" ht="15">
      <c r="A149" s="186" t="s">
        <v>51</v>
      </c>
      <c r="B149" s="169">
        <f>'33'!G16</f>
        <v>4.363128824681439</v>
      </c>
      <c r="C149" s="164">
        <v>33</v>
      </c>
    </row>
    <row r="150" spans="1:3" ht="45">
      <c r="A150" s="201" t="s">
        <v>252</v>
      </c>
      <c r="B150" s="169">
        <f>8!I9+'16(1)'!I11+'19'!I5+'20'!I6+'21'!G10+'22'!G9+'23'!G12+'24'!G13+'28'!G12+'46'!G9+'96'!I11+'115'!I17+'119'!I20+'131'!I4+'135'!I16+'139'!I10+'141'!I5+'145'!I12+'150'!I8+'164'!I11</f>
        <v>-36.377195362839416</v>
      </c>
      <c r="C150" s="164" t="s">
        <v>1367</v>
      </c>
    </row>
    <row r="151" spans="1:3" ht="15">
      <c r="A151" s="186" t="s">
        <v>1380</v>
      </c>
      <c r="B151" s="169">
        <f>'165'!I5</f>
        <v>0.227726340673712</v>
      </c>
      <c r="C151" s="164">
        <v>165</v>
      </c>
    </row>
    <row r="152" spans="1:3" ht="15">
      <c r="A152" s="185" t="s">
        <v>526</v>
      </c>
      <c r="B152" s="169">
        <f>'54'!I11</f>
        <v>-0.20883596180078712</v>
      </c>
      <c r="C152" s="164">
        <v>54</v>
      </c>
    </row>
    <row r="153" spans="1:3" ht="15">
      <c r="A153" s="185" t="s">
        <v>563</v>
      </c>
      <c r="B153" s="169">
        <f>'59'!I9+'60'!I23+'79'!I5+'81'!I6+'106'!I6+'154'!I13</f>
        <v>0.6819835392549294</v>
      </c>
      <c r="C153" s="164" t="s">
        <v>1252</v>
      </c>
    </row>
    <row r="154" spans="1:3" ht="15">
      <c r="A154" s="184" t="s">
        <v>53</v>
      </c>
      <c r="B154" s="169">
        <f>'29(1)'!G11</f>
        <v>-0.1071081794194697</v>
      </c>
      <c r="C154" s="164" t="s">
        <v>12</v>
      </c>
    </row>
    <row r="155" spans="1:3" ht="15">
      <c r="A155" s="187" t="s">
        <v>475</v>
      </c>
      <c r="B155" s="169">
        <f>'49'!G4</f>
        <v>0.06415834022777744</v>
      </c>
      <c r="C155" s="164">
        <v>49</v>
      </c>
    </row>
    <row r="156" spans="1:3" ht="15">
      <c r="A156" s="218" t="s">
        <v>1013</v>
      </c>
      <c r="B156" s="169">
        <f>'122'!I8+'124'!I15</f>
        <v>19.397447133608182</v>
      </c>
      <c r="C156" s="164" t="s">
        <v>1034</v>
      </c>
    </row>
    <row r="157" spans="1:3" ht="15">
      <c r="A157" s="193" t="s">
        <v>872</v>
      </c>
      <c r="B157" s="173">
        <f>'99'!I10</f>
        <v>-0.10462661478595692</v>
      </c>
      <c r="C157" s="164">
        <v>99</v>
      </c>
    </row>
    <row r="158" spans="1:3" ht="15">
      <c r="A158" s="193" t="s">
        <v>631</v>
      </c>
      <c r="B158" s="173">
        <f>'66'!I17</f>
        <v>-0.2568770093458852</v>
      </c>
      <c r="C158" s="164">
        <v>66</v>
      </c>
    </row>
    <row r="159" spans="1:3" ht="15">
      <c r="A159" s="192" t="s">
        <v>461</v>
      </c>
      <c r="B159" s="169">
        <f>'47'!G4</f>
        <v>-0.21048304102055226</v>
      </c>
      <c r="C159" s="164">
        <v>47</v>
      </c>
    </row>
    <row r="160" spans="1:3" ht="15">
      <c r="A160" s="192" t="s">
        <v>608</v>
      </c>
      <c r="B160" s="169">
        <f>'63'!I7+'112'!I9</f>
        <v>4.817457679327845</v>
      </c>
      <c r="C160" s="164" t="s">
        <v>937</v>
      </c>
    </row>
    <row r="161" spans="1:3" ht="15">
      <c r="A161" s="192" t="s">
        <v>615</v>
      </c>
      <c r="B161" s="169">
        <f>'64'!I12</f>
        <v>-7.637241291905184</v>
      </c>
      <c r="C161" s="164">
        <v>64</v>
      </c>
    </row>
    <row r="162" spans="1:3" ht="15">
      <c r="A162" s="192" t="s">
        <v>54</v>
      </c>
      <c r="B162" s="169">
        <f>'31'!G7+'34'!G10+'40'!G12</f>
        <v>-0.048372144602794265</v>
      </c>
      <c r="C162" s="164" t="s">
        <v>408</v>
      </c>
    </row>
    <row r="163" spans="1:3" ht="15">
      <c r="A163" s="208" t="s">
        <v>1174</v>
      </c>
      <c r="B163" s="169">
        <f>'144'!I14</f>
        <v>0.10165545020186073</v>
      </c>
      <c r="C163" s="164">
        <v>144</v>
      </c>
    </row>
    <row r="164" spans="1:3" ht="15">
      <c r="A164" s="192" t="s">
        <v>831</v>
      </c>
      <c r="B164" s="169">
        <f>'93'!I6</f>
        <v>863.4649194798009</v>
      </c>
      <c r="C164" s="164">
        <v>93</v>
      </c>
    </row>
    <row r="165" spans="1:3" ht="15">
      <c r="A165" s="199" t="s">
        <v>55</v>
      </c>
      <c r="B165" s="169">
        <f>7!I7+'16(2)'!I15</f>
        <v>-6.5199731532047736</v>
      </c>
      <c r="C165" s="164" t="s">
        <v>56</v>
      </c>
    </row>
    <row r="166" spans="1:3" ht="15">
      <c r="A166" s="199" t="s">
        <v>1112</v>
      </c>
      <c r="B166" s="169">
        <f>'135'!I4</f>
        <v>2.660726164079847</v>
      </c>
      <c r="C166" s="164">
        <v>135</v>
      </c>
    </row>
    <row r="167" spans="1:3" ht="15">
      <c r="A167" s="199" t="s">
        <v>856</v>
      </c>
      <c r="B167" s="169">
        <f>'97'!I12+'105'!I9+'110'!I4+'113'!I4+'116'!I6</f>
        <v>29.995872033314754</v>
      </c>
      <c r="C167" s="164" t="s">
        <v>969</v>
      </c>
    </row>
    <row r="168" spans="1:3" ht="15">
      <c r="A168" s="211" t="s">
        <v>1393</v>
      </c>
      <c r="B168" s="169">
        <f>'166'!I9</f>
        <v>-13.904632558139497</v>
      </c>
      <c r="C168" s="164">
        <v>166</v>
      </c>
    </row>
    <row r="169" spans="1:3" ht="15">
      <c r="A169" s="199" t="s">
        <v>630</v>
      </c>
      <c r="B169" s="169">
        <f>'66'!I16</f>
        <v>-0.42048205607488853</v>
      </c>
      <c r="C169" s="164">
        <v>66</v>
      </c>
    </row>
    <row r="170" spans="1:3" ht="15">
      <c r="A170" s="192" t="s">
        <v>57</v>
      </c>
      <c r="B170" s="169">
        <f>'25'!G4</f>
        <v>3.2010207252521923</v>
      </c>
      <c r="C170" s="164">
        <v>25</v>
      </c>
    </row>
    <row r="171" spans="1:3" ht="15">
      <c r="A171" s="192" t="s">
        <v>550</v>
      </c>
      <c r="B171" s="169">
        <f>'57'!I11</f>
        <v>2.671039870800996</v>
      </c>
      <c r="C171" s="164">
        <v>57</v>
      </c>
    </row>
    <row r="172" spans="1:3" ht="15">
      <c r="A172" s="192" t="s">
        <v>58</v>
      </c>
      <c r="B172" s="169">
        <f>'37'!G11</f>
        <v>-0.45558693767452496</v>
      </c>
      <c r="C172" s="164">
        <v>37</v>
      </c>
    </row>
    <row r="173" spans="1:3" ht="15">
      <c r="A173" s="192" t="s">
        <v>1108</v>
      </c>
      <c r="B173" s="169">
        <f>'15'!I13+'134'!I13+'158.2'!I7+'162'!I13</f>
        <v>-3.0410642133113015</v>
      </c>
      <c r="C173" s="164" t="s">
        <v>1347</v>
      </c>
    </row>
    <row r="174" spans="1:3" ht="15">
      <c r="A174" s="192" t="s">
        <v>962</v>
      </c>
      <c r="B174" s="169">
        <f>'115'!I16</f>
        <v>12.664213023182128</v>
      </c>
      <c r="C174" s="164">
        <v>115</v>
      </c>
    </row>
    <row r="175" spans="1:3" ht="15">
      <c r="A175" s="192" t="s">
        <v>59</v>
      </c>
      <c r="B175" s="169">
        <f>'12'!I6</f>
        <v>0.6413665167095246</v>
      </c>
      <c r="C175" s="164">
        <v>12</v>
      </c>
    </row>
    <row r="176" spans="1:3" ht="60">
      <c r="A176" s="192" t="s">
        <v>60</v>
      </c>
      <c r="B176" s="169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76" s="164" t="s">
        <v>1251</v>
      </c>
    </row>
    <row r="177" spans="1:3" ht="15">
      <c r="A177" s="184" t="s">
        <v>1276</v>
      </c>
      <c r="B177" s="169">
        <f>'157'!I12</f>
        <v>-0.2509933333333265</v>
      </c>
      <c r="C177" s="164">
        <v>157</v>
      </c>
    </row>
    <row r="178" spans="1:3" ht="15">
      <c r="A178" s="184" t="s">
        <v>620</v>
      </c>
      <c r="B178" s="169">
        <f>'65'!I7</f>
        <v>-0.10071214285710539</v>
      </c>
      <c r="C178" s="164">
        <v>65</v>
      </c>
    </row>
    <row r="179" spans="1:3" ht="15">
      <c r="A179" s="184" t="s">
        <v>61</v>
      </c>
      <c r="B179" s="169">
        <f>5!I10+'24'!G8+'43'!G14</f>
        <v>0.31993872603135287</v>
      </c>
      <c r="C179" s="164" t="s">
        <v>437</v>
      </c>
    </row>
    <row r="180" spans="1:3" ht="15">
      <c r="A180" s="184" t="s">
        <v>736</v>
      </c>
      <c r="B180" s="169">
        <f>'80'!I17+'93'!I9+'98'!I12+'106'!I15+'119'!I16+'131'!I19+'144'!I17</f>
        <v>0.39240920486849973</v>
      </c>
      <c r="C180" s="164" t="s">
        <v>1177</v>
      </c>
    </row>
    <row r="181" spans="1:3" ht="15">
      <c r="A181" s="184" t="s">
        <v>866</v>
      </c>
      <c r="B181" s="169">
        <f>'98'!I11</f>
        <v>7.753732720989547</v>
      </c>
      <c r="C181" s="164">
        <v>98</v>
      </c>
    </row>
    <row r="182" spans="1:3" ht="15">
      <c r="A182" s="184" t="s">
        <v>1127</v>
      </c>
      <c r="B182" s="169">
        <f>'137'!I10</f>
        <v>3.3597122453804786</v>
      </c>
      <c r="C182" s="164">
        <v>137</v>
      </c>
    </row>
    <row r="183" spans="1:3" ht="15">
      <c r="A183" s="184" t="s">
        <v>928</v>
      </c>
      <c r="B183" s="169">
        <f>'110'!I6+'147'!I13+'163'!I7</f>
        <v>4.882853975463263</v>
      </c>
      <c r="C183" s="164" t="s">
        <v>1357</v>
      </c>
    </row>
    <row r="184" spans="1:3" ht="15">
      <c r="A184" s="187" t="s">
        <v>626</v>
      </c>
      <c r="B184" s="169">
        <f>'66'!I10</f>
        <v>-0.4980801869158995</v>
      </c>
      <c r="C184" s="164">
        <v>66</v>
      </c>
    </row>
    <row r="185" spans="1:3" ht="15">
      <c r="A185" s="187" t="s">
        <v>62</v>
      </c>
      <c r="B185" s="169">
        <f>'20'!I16+'33'!G11+'42'!G7+'44'!G15+'45'!G10+'114'!I7</f>
        <v>-0.25291969207091825</v>
      </c>
      <c r="C185" s="164" t="s">
        <v>955</v>
      </c>
    </row>
    <row r="186" spans="1:3" ht="15">
      <c r="A186" s="217" t="s">
        <v>1043</v>
      </c>
      <c r="B186" s="169">
        <f>'125'!I14</f>
        <v>-0.2785210162004432</v>
      </c>
      <c r="C186" s="164">
        <v>125</v>
      </c>
    </row>
    <row r="187" spans="1:3" ht="15">
      <c r="A187" s="183" t="s">
        <v>404</v>
      </c>
      <c r="B187" s="174">
        <f>'40'!G5+'127'!I10+'143'!I9+'155'!I23</f>
        <v>0.2225357521526803</v>
      </c>
      <c r="C187" s="182" t="s">
        <v>1259</v>
      </c>
    </row>
    <row r="188" spans="1:3" ht="15">
      <c r="A188" s="183" t="s">
        <v>1089</v>
      </c>
      <c r="B188" s="168">
        <f>'132'!I4</f>
        <v>-2.7202043085881655</v>
      </c>
      <c r="C188" s="163">
        <v>132</v>
      </c>
    </row>
    <row r="189" spans="1:3" ht="15">
      <c r="A189" s="203" t="s">
        <v>887</v>
      </c>
      <c r="B189" s="168">
        <f>'102'!I8+'158.1'!I6</f>
        <v>-9.612170940330316</v>
      </c>
      <c r="C189" s="163" t="s">
        <v>1297</v>
      </c>
    </row>
    <row r="190" spans="1:3" ht="30">
      <c r="A190" s="210" t="s">
        <v>1016</v>
      </c>
      <c r="B190" s="168">
        <f>'122'!I12+'123'!I9+'125'!I19+'135'!I5+'153'!I9+'155'!I12+'166'!I10</f>
        <v>-71.52763783850457</v>
      </c>
      <c r="C190" s="163" t="s">
        <v>1399</v>
      </c>
    </row>
    <row r="191" spans="1:3" ht="15">
      <c r="A191" s="214" t="s">
        <v>1404</v>
      </c>
      <c r="B191" s="168">
        <f>'168'!I10</f>
        <v>-2.550105028322605</v>
      </c>
      <c r="C191" s="163">
        <v>168</v>
      </c>
    </row>
    <row r="192" spans="1:3" ht="15">
      <c r="A192" s="183" t="s">
        <v>518</v>
      </c>
      <c r="B192" s="168">
        <f>'53'!H6</f>
        <v>0.23192791776432387</v>
      </c>
      <c r="C192" s="163">
        <v>53</v>
      </c>
    </row>
    <row r="193" spans="1:3" ht="15">
      <c r="A193" s="216" t="s">
        <v>63</v>
      </c>
      <c r="B193" s="168">
        <f>'15'!I10+'18'!I4</f>
        <v>1.9258538422906213</v>
      </c>
      <c r="C193" s="163" t="s">
        <v>64</v>
      </c>
    </row>
    <row r="194" spans="1:3" ht="15">
      <c r="A194" s="183" t="s">
        <v>65</v>
      </c>
      <c r="B194" s="175">
        <f>'17'!I8+'28'!G7</f>
        <v>0.8226967861533012</v>
      </c>
      <c r="C194" s="163" t="s">
        <v>66</v>
      </c>
    </row>
    <row r="195" spans="1:3" ht="15">
      <c r="A195" s="183" t="s">
        <v>1085</v>
      </c>
      <c r="B195" s="168">
        <f>'131'!I13</f>
        <v>1.9801769275363768</v>
      </c>
      <c r="C195" s="163">
        <v>131</v>
      </c>
    </row>
    <row r="196" spans="1:3" ht="15">
      <c r="A196" s="200" t="s">
        <v>67</v>
      </c>
      <c r="B196" s="168">
        <f>'29(2)'!G15</f>
        <v>-0.28377128352008185</v>
      </c>
      <c r="C196" s="163" t="s">
        <v>68</v>
      </c>
    </row>
    <row r="197" spans="1:3" ht="15">
      <c r="A197" s="200" t="s">
        <v>528</v>
      </c>
      <c r="B197" s="168">
        <f>'54'!I13</f>
        <v>0.4871589631651432</v>
      </c>
      <c r="C197" s="163">
        <v>54</v>
      </c>
    </row>
    <row r="198" spans="1:3" ht="15">
      <c r="A198" s="214" t="s">
        <v>1403</v>
      </c>
      <c r="B198" s="168">
        <f>'168'!I8</f>
        <v>27.077352413942208</v>
      </c>
      <c r="C198" s="163">
        <v>168</v>
      </c>
    </row>
    <row r="199" spans="1:3" ht="15">
      <c r="A199" s="193" t="s">
        <v>69</v>
      </c>
      <c r="B199" s="168">
        <f>'17'!I10+'31'!G12+'33'!G18+'75'!I7</f>
        <v>0.4051732036039084</v>
      </c>
      <c r="C199" s="163" t="s">
        <v>713</v>
      </c>
    </row>
    <row r="200" spans="1:3" ht="15">
      <c r="A200" s="209" t="s">
        <v>935</v>
      </c>
      <c r="B200" s="168">
        <f>'112'!I6</f>
        <v>0.9596030075190356</v>
      </c>
      <c r="C200" s="163">
        <v>112</v>
      </c>
    </row>
    <row r="201" spans="1:3" ht="15">
      <c r="A201" s="193" t="s">
        <v>791</v>
      </c>
      <c r="B201" s="168">
        <f>'88'!I7</f>
        <v>0.42999747572798697</v>
      </c>
      <c r="C201" s="163">
        <v>88</v>
      </c>
    </row>
    <row r="202" spans="1:3" ht="15">
      <c r="A202" s="193" t="s">
        <v>852</v>
      </c>
      <c r="B202" s="168">
        <f>'97'!I4</f>
        <v>-0.17951760882192502</v>
      </c>
      <c r="C202" s="163">
        <v>97</v>
      </c>
    </row>
    <row r="203" spans="1:3" ht="15">
      <c r="A203" s="193" t="s">
        <v>70</v>
      </c>
      <c r="B203" s="168">
        <f>'30'!G4</f>
        <v>-0.008503497517267533</v>
      </c>
      <c r="C203" s="163">
        <v>30</v>
      </c>
    </row>
    <row r="204" spans="1:3" ht="15">
      <c r="A204" s="193" t="s">
        <v>462</v>
      </c>
      <c r="B204" s="168">
        <f>'47'!G8</f>
        <v>-0.49154464415141774</v>
      </c>
      <c r="C204" s="163">
        <v>47</v>
      </c>
    </row>
    <row r="205" spans="1:3" ht="15">
      <c r="A205" s="193" t="s">
        <v>1129</v>
      </c>
      <c r="B205" s="168">
        <f>'137'!I12+'139'!I14+'149'!I9+'163'!I12</f>
        <v>139.765320459828</v>
      </c>
      <c r="C205" s="163" t="s">
        <v>1358</v>
      </c>
    </row>
    <row r="206" spans="1:3" ht="15">
      <c r="A206" s="193" t="s">
        <v>999</v>
      </c>
      <c r="B206" s="168">
        <f>'119'!I18</f>
        <v>61.20522875995448</v>
      </c>
      <c r="C206" s="163">
        <v>119</v>
      </c>
    </row>
    <row r="207" spans="1:3" ht="15">
      <c r="A207" s="193" t="s">
        <v>71</v>
      </c>
      <c r="B207" s="168">
        <f>'16(1)'!I13</f>
        <v>-0.838772261072279</v>
      </c>
      <c r="C207" s="181" t="s">
        <v>72</v>
      </c>
    </row>
    <row r="208" spans="1:3" ht="15">
      <c r="A208" s="193" t="s">
        <v>666</v>
      </c>
      <c r="B208" s="168">
        <f>'70'!I12</f>
        <v>0.28868200250303744</v>
      </c>
      <c r="C208" s="163">
        <v>70</v>
      </c>
    </row>
    <row r="209" spans="1:3" ht="15">
      <c r="A209" s="183" t="s">
        <v>734</v>
      </c>
      <c r="B209" s="168">
        <f>'80'!I13</f>
        <v>3.4840596190302904</v>
      </c>
      <c r="C209" s="163">
        <v>80</v>
      </c>
    </row>
    <row r="210" spans="1:3" ht="15">
      <c r="A210" s="214" t="s">
        <v>73</v>
      </c>
      <c r="B210" s="168">
        <f>'14'!I19+'124'!I6+'136'!I6+'166'!I7+'167'!I6</f>
        <v>0.957935263227796</v>
      </c>
      <c r="C210" s="163" t="s">
        <v>1408</v>
      </c>
    </row>
    <row r="211" spans="1:3" ht="15">
      <c r="A211" s="193" t="s">
        <v>598</v>
      </c>
      <c r="B211" s="168">
        <f>'62'!I16+'78'!I9+'95'!I12</f>
        <v>85.56637370524845</v>
      </c>
      <c r="C211" s="163" t="s">
        <v>847</v>
      </c>
    </row>
    <row r="212" spans="1:3" ht="15">
      <c r="A212" s="183" t="s">
        <v>74</v>
      </c>
      <c r="B212" s="168">
        <f>'10'!I11+'31'!G10+'125'!I5+'126'!I5+'140'!I8</f>
        <v>-7.63137516015837</v>
      </c>
      <c r="C212" s="163" t="s">
        <v>1151</v>
      </c>
    </row>
    <row r="213" spans="1:3" ht="30">
      <c r="A213" s="183" t="s">
        <v>877</v>
      </c>
      <c r="B213" s="168">
        <f>'101'!I5+'106'!I12+'109'!I7+'112'!I4+'116'!I5+'132'!I7+'133'!I6+'136'!I13+'153'!I7+'154'!I4</f>
        <v>32.34071796350247</v>
      </c>
      <c r="C213" s="163" t="s">
        <v>1250</v>
      </c>
    </row>
    <row r="214" spans="1:3" ht="15">
      <c r="A214" s="193" t="s">
        <v>75</v>
      </c>
      <c r="B214" s="168">
        <f>'13'!I15+'20'!I12+'22'!G12</f>
        <v>2.8479483632311258</v>
      </c>
      <c r="C214" s="163" t="s">
        <v>76</v>
      </c>
    </row>
    <row r="215" spans="1:3" ht="15">
      <c r="A215" s="193" t="s">
        <v>492</v>
      </c>
      <c r="B215" s="168">
        <f>'50'!H11+'51'!H10+'53'!H10+'71'!I5</f>
        <v>0.14013661978242453</v>
      </c>
      <c r="C215" s="163" t="s">
        <v>673</v>
      </c>
    </row>
    <row r="216" spans="1:3" ht="15">
      <c r="A216" s="183" t="s">
        <v>1050</v>
      </c>
      <c r="B216" s="168">
        <f>'126'!I6+'153'!I12</f>
        <v>-7.057137557957844</v>
      </c>
      <c r="C216" s="163" t="s">
        <v>1241</v>
      </c>
    </row>
    <row r="217" spans="1:3" ht="15">
      <c r="A217" s="193" t="s">
        <v>77</v>
      </c>
      <c r="B217" s="168">
        <f>'18'!I14</f>
        <v>-0.4312802534318507</v>
      </c>
      <c r="C217" s="163">
        <v>18</v>
      </c>
    </row>
    <row r="218" spans="1:3" ht="15">
      <c r="A218" s="193" t="s">
        <v>644</v>
      </c>
      <c r="B218" s="168">
        <f>'67'!I13+'73'!I5</f>
        <v>0.32078178079495956</v>
      </c>
      <c r="C218" s="163" t="s">
        <v>695</v>
      </c>
    </row>
    <row r="219" spans="1:3" ht="15">
      <c r="A219" s="212" t="s">
        <v>1400</v>
      </c>
      <c r="B219" s="168">
        <f>'167'!I10</f>
        <v>3.027122676204158</v>
      </c>
      <c r="C219" s="163">
        <v>167</v>
      </c>
    </row>
    <row r="220" spans="1:3" ht="15">
      <c r="A220" s="186" t="s">
        <v>1166</v>
      </c>
      <c r="B220" s="168">
        <f>'143'!I15+'144'!I4+'151'!I9+'155'!I18</f>
        <v>0.49745536447869654</v>
      </c>
      <c r="C220" s="163" t="s">
        <v>1260</v>
      </c>
    </row>
    <row r="221" spans="1:3" ht="15">
      <c r="A221" s="186" t="s">
        <v>1194</v>
      </c>
      <c r="B221" s="168">
        <f>'147'!I18</f>
        <v>7.271805828759625</v>
      </c>
      <c r="C221" s="163">
        <v>147</v>
      </c>
    </row>
    <row r="222" spans="1:3" ht="15">
      <c r="A222" s="187" t="s">
        <v>487</v>
      </c>
      <c r="B222" s="168">
        <f>'50'!H6</f>
        <v>-0.24607687331229045</v>
      </c>
      <c r="C222" s="163">
        <v>50</v>
      </c>
    </row>
    <row r="223" spans="1:3" ht="15">
      <c r="A223" s="187" t="s">
        <v>78</v>
      </c>
      <c r="B223" s="168">
        <f>'31'!G17+'51'!H8+'70'!I6</f>
        <v>1.828244467162449</v>
      </c>
      <c r="C223" s="163" t="s">
        <v>669</v>
      </c>
    </row>
    <row r="224" spans="1:3" ht="15">
      <c r="A224" s="186" t="s">
        <v>79</v>
      </c>
      <c r="B224" s="168">
        <f>'21'!G13</f>
        <v>0.3739248004119986</v>
      </c>
      <c r="C224" s="163">
        <v>21</v>
      </c>
    </row>
    <row r="225" spans="1:3" ht="15">
      <c r="A225" s="186" t="s">
        <v>569</v>
      </c>
      <c r="B225" s="168">
        <f>'59'!I15+'60'!I18+'163'!I4</f>
        <v>7.066425554611328</v>
      </c>
      <c r="C225" s="163" t="s">
        <v>1359</v>
      </c>
    </row>
    <row r="226" spans="1:3" ht="15">
      <c r="A226" s="186" t="s">
        <v>547</v>
      </c>
      <c r="B226" s="168">
        <f>'57'!I6+'60'!I20+'87'!I10</f>
        <v>6.216436883630649</v>
      </c>
      <c r="C226" s="163" t="s">
        <v>788</v>
      </c>
    </row>
    <row r="227" spans="1:3" ht="15">
      <c r="A227" s="186" t="s">
        <v>755</v>
      </c>
      <c r="B227" s="168">
        <f>'82'!I5</f>
        <v>7.5758585080147895</v>
      </c>
      <c r="C227" s="163">
        <v>82</v>
      </c>
    </row>
    <row r="228" spans="1:3" ht="15">
      <c r="A228" s="186" t="s">
        <v>80</v>
      </c>
      <c r="B228" s="168">
        <f>'10'!I10</f>
        <v>1.4810559172731246</v>
      </c>
      <c r="C228" s="163">
        <v>10</v>
      </c>
    </row>
    <row r="229" spans="1:3" ht="15">
      <c r="A229" s="187" t="s">
        <v>425</v>
      </c>
      <c r="B229" s="168">
        <f>'43'!G13</f>
        <v>0.646448962712725</v>
      </c>
      <c r="C229" s="163">
        <v>43</v>
      </c>
    </row>
    <row r="230" spans="1:3" ht="15">
      <c r="A230" s="188" t="s">
        <v>81</v>
      </c>
      <c r="B230" s="168">
        <f>7!I8+'10'!I8+'15'!I6+'19'!I16</f>
        <v>0.15245603827096943</v>
      </c>
      <c r="C230" s="163" t="s">
        <v>82</v>
      </c>
    </row>
    <row r="231" spans="1:3" ht="15">
      <c r="A231" s="186" t="s">
        <v>659</v>
      </c>
      <c r="B231" s="168">
        <f>'69'!I8+'105'!I4+'125'!I18+'129'!I13+'134'!I12</f>
        <v>79.73376758361508</v>
      </c>
      <c r="C231" s="163" t="s">
        <v>1110</v>
      </c>
    </row>
    <row r="232" spans="1:3" ht="15">
      <c r="A232" s="187" t="s">
        <v>83</v>
      </c>
      <c r="B232" s="168">
        <f>'14'!I10+'16(1)'!I6+'17'!I7+'23'!G6</f>
        <v>1.2452742754297788</v>
      </c>
      <c r="C232" s="163" t="s">
        <v>84</v>
      </c>
    </row>
    <row r="233" spans="1:3" ht="15">
      <c r="A233" s="187" t="s">
        <v>519</v>
      </c>
      <c r="B233" s="168">
        <f>'53'!H8</f>
        <v>-0.4393068002801783</v>
      </c>
      <c r="C233" s="163">
        <v>53</v>
      </c>
    </row>
    <row r="234" spans="1:3" ht="15">
      <c r="A234" s="187" t="s">
        <v>85</v>
      </c>
      <c r="B234" s="168">
        <f>'24'!G11+'61'!I6</f>
        <v>47.80501750630725</v>
      </c>
      <c r="C234" s="181" t="s">
        <v>590</v>
      </c>
    </row>
    <row r="235" spans="1:3" ht="15">
      <c r="A235" s="187" t="s">
        <v>662</v>
      </c>
      <c r="B235" s="168">
        <f>'70'!I4</f>
        <v>0.03548966207745252</v>
      </c>
      <c r="C235" s="181">
        <v>70</v>
      </c>
    </row>
    <row r="236" spans="1:3" ht="15">
      <c r="A236" s="186" t="s">
        <v>86</v>
      </c>
      <c r="B236" s="168">
        <f>'16(1)'!I4+'29(2)'!G12+'144'!I10</f>
        <v>0.17032478770164516</v>
      </c>
      <c r="C236" s="181" t="s">
        <v>1176</v>
      </c>
    </row>
    <row r="237" spans="1:3" ht="15">
      <c r="A237" s="186" t="s">
        <v>444</v>
      </c>
      <c r="B237" s="168">
        <f>'45'!G5</f>
        <v>0.24381455290460963</v>
      </c>
      <c r="C237" s="181">
        <v>45</v>
      </c>
    </row>
    <row r="238" spans="1:3" ht="15">
      <c r="A238" s="187" t="s">
        <v>1200</v>
      </c>
      <c r="B238" s="168">
        <f>'148'!I11+'149'!I6+'151'!I7+'152'!I9</f>
        <v>0.5172850877228257</v>
      </c>
      <c r="C238" s="163" t="s">
        <v>1233</v>
      </c>
    </row>
    <row r="239" spans="1:3" ht="15">
      <c r="A239" s="187" t="s">
        <v>1064</v>
      </c>
      <c r="B239" s="168">
        <f>'128'!I9+'145'!I5+'162'!I9+'165'!I17</f>
        <v>0.7009166154017805</v>
      </c>
      <c r="C239" s="163" t="s">
        <v>1383</v>
      </c>
    </row>
    <row r="240" spans="1:3" ht="15">
      <c r="A240" s="187" t="s">
        <v>1184</v>
      </c>
      <c r="B240" s="168">
        <f>'145'!I13+'151'!I15</f>
        <v>0.14665484123486294</v>
      </c>
      <c r="C240" s="163" t="s">
        <v>1225</v>
      </c>
    </row>
    <row r="241" spans="1:3" ht="15">
      <c r="A241" s="187" t="s">
        <v>1336</v>
      </c>
      <c r="B241" s="168">
        <f>'161'!I14</f>
        <v>0.6962151583709328</v>
      </c>
      <c r="C241" s="163">
        <v>161</v>
      </c>
    </row>
    <row r="242" spans="1:3" ht="15">
      <c r="A242" s="193" t="s">
        <v>1269</v>
      </c>
      <c r="B242" s="168">
        <f>'156'!I12+'157'!I6</f>
        <v>0.07388777777782707</v>
      </c>
      <c r="C242" s="163" t="s">
        <v>1281</v>
      </c>
    </row>
    <row r="243" spans="1:3" ht="15">
      <c r="A243" s="183" t="s">
        <v>1215</v>
      </c>
      <c r="B243" s="168">
        <f>'150'!I12</f>
        <v>-5.220129440353503</v>
      </c>
      <c r="C243" s="163">
        <v>150</v>
      </c>
    </row>
    <row r="244" spans="1:3" ht="15">
      <c r="A244" s="183" t="s">
        <v>724</v>
      </c>
      <c r="B244" s="168">
        <f>'78'!I13+'80'!I7</f>
        <v>0.6728613535310046</v>
      </c>
      <c r="C244" s="181" t="s">
        <v>737</v>
      </c>
    </row>
    <row r="245" spans="1:3" ht="15">
      <c r="A245" s="183" t="s">
        <v>1169</v>
      </c>
      <c r="B245" s="168">
        <f>'155'!I5</f>
        <v>1.952639999999974</v>
      </c>
      <c r="C245" s="163">
        <v>155</v>
      </c>
    </row>
    <row r="246" spans="1:3" ht="15">
      <c r="A246" s="183" t="s">
        <v>833</v>
      </c>
      <c r="B246" s="168">
        <f>'93'!I4+'104'!I11</f>
        <v>5.500494982125872</v>
      </c>
      <c r="C246" s="181" t="s">
        <v>897</v>
      </c>
    </row>
    <row r="247" spans="1:3" ht="15">
      <c r="A247" s="183" t="s">
        <v>778</v>
      </c>
      <c r="B247" s="168">
        <f>'86'!I11</f>
        <v>23.143166666666616</v>
      </c>
      <c r="C247" s="181">
        <v>86</v>
      </c>
    </row>
    <row r="248" spans="1:3" ht="15">
      <c r="A248" s="183" t="s">
        <v>1012</v>
      </c>
      <c r="B248" s="168">
        <f>'122'!I6</f>
        <v>-3.981864438202365</v>
      </c>
      <c r="C248" s="163">
        <v>122</v>
      </c>
    </row>
    <row r="249" spans="1:3" ht="15">
      <c r="A249" s="186" t="s">
        <v>982</v>
      </c>
      <c r="B249" s="168">
        <f>'117'!I14+'127'!I7</f>
        <v>0.37296174701123164</v>
      </c>
      <c r="C249" s="163" t="s">
        <v>1059</v>
      </c>
    </row>
    <row r="250" spans="1:3" ht="30">
      <c r="A250" s="186" t="s">
        <v>1104</v>
      </c>
      <c r="B250" s="168">
        <f>'134'!I6+'136'!I18+'137'!I14+'138'!I11+'147'!I17+'156'!I16+'160'!I6</f>
        <v>-0.04650856928054736</v>
      </c>
      <c r="C250" s="163" t="s">
        <v>1324</v>
      </c>
    </row>
    <row r="251" spans="1:3" ht="15">
      <c r="A251" s="186" t="s">
        <v>87</v>
      </c>
      <c r="B251" s="168">
        <f>2!I10</f>
        <v>-0.3856628318582125</v>
      </c>
      <c r="C251" s="163">
        <v>2</v>
      </c>
    </row>
    <row r="252" spans="1:3" ht="15">
      <c r="A252" s="186" t="s">
        <v>415</v>
      </c>
      <c r="B252" s="168">
        <f>'41'!G13</f>
        <v>-0.41171375443309444</v>
      </c>
      <c r="C252" s="163">
        <v>41</v>
      </c>
    </row>
    <row r="253" spans="1:3" ht="15">
      <c r="A253" s="186" t="s">
        <v>1332</v>
      </c>
      <c r="B253" s="168">
        <f>'161'!I4</f>
        <v>0.5861821266968263</v>
      </c>
      <c r="C253" s="163">
        <v>161</v>
      </c>
    </row>
    <row r="254" spans="1:3" ht="15">
      <c r="A254" s="186" t="s">
        <v>88</v>
      </c>
      <c r="B254" s="168">
        <f>'26'!G10+'27'!G13+'28'!G10+'29(1)'!G12+'31'!G11</f>
        <v>5.168956044584547</v>
      </c>
      <c r="C254" s="163" t="s">
        <v>89</v>
      </c>
    </row>
    <row r="255" spans="1:3" ht="15">
      <c r="A255" s="183" t="s">
        <v>1308</v>
      </c>
      <c r="B255" s="168">
        <f>'159'!I12</f>
        <v>0.4724702017290383</v>
      </c>
      <c r="C255" s="163">
        <v>159</v>
      </c>
    </row>
    <row r="256" spans="1:3" ht="15">
      <c r="A256" s="183" t="s">
        <v>988</v>
      </c>
      <c r="B256" s="168">
        <f>'118'!I8+'134'!I14+'151'!I8+'162'!I4</f>
        <v>18.2844900194749</v>
      </c>
      <c r="C256" s="163" t="s">
        <v>1348</v>
      </c>
    </row>
    <row r="257" spans="1:3" ht="15">
      <c r="A257" s="183" t="s">
        <v>973</v>
      </c>
      <c r="B257" s="168">
        <f>'117'!I8+'119'!I12</f>
        <v>19.66197328791293</v>
      </c>
      <c r="C257" s="163" t="s">
        <v>1003</v>
      </c>
    </row>
    <row r="258" spans="1:3" ht="15">
      <c r="A258" s="183" t="s">
        <v>90</v>
      </c>
      <c r="B258" s="168">
        <f>'33'!G6+'34'!G4+'37'!G4+'40'!G6+'47'!G12+'61'!I12+'63'!I6</f>
        <v>0.4658477146278983</v>
      </c>
      <c r="C258" s="163" t="s">
        <v>607</v>
      </c>
    </row>
    <row r="259" spans="1:3" ht="15">
      <c r="A259" s="183" t="s">
        <v>523</v>
      </c>
      <c r="B259" s="168">
        <f>'54'!I6+'69'!I12+'71'!I4+'132'!I12</f>
        <v>31.99520745157986</v>
      </c>
      <c r="C259" s="163" t="s">
        <v>1093</v>
      </c>
    </row>
    <row r="260" spans="1:3" ht="15">
      <c r="A260" s="186" t="s">
        <v>1039</v>
      </c>
      <c r="B260" s="168">
        <f>'125'!I9</f>
        <v>0.2112070765831504</v>
      </c>
      <c r="C260" s="163">
        <v>125</v>
      </c>
    </row>
    <row r="261" spans="1:3" ht="15">
      <c r="A261" s="186" t="s">
        <v>91</v>
      </c>
      <c r="B261" s="168">
        <f>'33'!G15+'34'!G9</f>
        <v>0.02674281241212384</v>
      </c>
      <c r="C261" s="163" t="s">
        <v>92</v>
      </c>
    </row>
    <row r="262" spans="1:3" ht="30">
      <c r="A262" s="212" t="s">
        <v>1188</v>
      </c>
      <c r="B262" s="168">
        <f>'146'!I7+'147'!I6+'154'!I8+'156'!I6+'161'!I6+'163'!I6+'165'!I8+'166'!I6+'168'!I9</f>
        <v>-32.717556156495675</v>
      </c>
      <c r="C262" s="163" t="s">
        <v>1419</v>
      </c>
    </row>
    <row r="263" spans="1:3" ht="15">
      <c r="A263" s="186" t="s">
        <v>776</v>
      </c>
      <c r="B263" s="168">
        <f>'86'!I6+'87'!I12+'123'!I7+'126'!I8+'136'!I5</f>
        <v>-4.852383321328659</v>
      </c>
      <c r="C263" s="163" t="s">
        <v>1122</v>
      </c>
    </row>
    <row r="264" spans="1:3" ht="15">
      <c r="A264" s="188" t="s">
        <v>796</v>
      </c>
      <c r="B264" s="168">
        <f>'89'!I13</f>
        <v>0.41972364088383074</v>
      </c>
      <c r="C264" s="163">
        <v>89</v>
      </c>
    </row>
    <row r="265" spans="1:3" ht="15">
      <c r="A265" s="188" t="s">
        <v>93</v>
      </c>
      <c r="B265" s="168">
        <f>'18'!I13+'19'!I9+'103'!I10+'105'!I10+'111'!I4</f>
        <v>4.599822891349049</v>
      </c>
      <c r="C265" s="163" t="s">
        <v>932</v>
      </c>
    </row>
    <row r="266" spans="1:3" ht="45">
      <c r="A266" s="186" t="s">
        <v>94</v>
      </c>
      <c r="B266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66" s="163" t="s">
        <v>1261</v>
      </c>
    </row>
    <row r="267" spans="1:3" ht="30">
      <c r="A267" s="212" t="s">
        <v>95</v>
      </c>
      <c r="B267" s="168">
        <f>8!I6+'19'!I12+'20'!I4+'40'!G16+'60'!I6+'127'!I11+'130'!I10+'150'!I14+'151'!I4+'165'!I16+'167'!I9</f>
        <v>-37.24242391087762</v>
      </c>
      <c r="C267" s="163" t="s">
        <v>1416</v>
      </c>
    </row>
    <row r="268" spans="1:3" ht="30">
      <c r="A268" s="186" t="s">
        <v>1120</v>
      </c>
      <c r="B268" s="168">
        <f>'136'!I14+'139'!I17+'140'!I10+'143'!I8+'150'!I10+'156'!I15+'158.2'!I14+'161'!I20+'163'!I8</f>
        <v>11.56959707816543</v>
      </c>
      <c r="C268" s="163" t="s">
        <v>1360</v>
      </c>
    </row>
    <row r="269" spans="1:3" ht="15">
      <c r="A269" s="186" t="s">
        <v>976</v>
      </c>
      <c r="B269" s="168">
        <f>'121'!I5+'155'!I16</f>
        <v>0.04183745232307956</v>
      </c>
      <c r="C269" s="163" t="s">
        <v>1262</v>
      </c>
    </row>
    <row r="270" spans="1:3" ht="15">
      <c r="A270" s="212" t="s">
        <v>490</v>
      </c>
      <c r="B270" s="168">
        <f>'50'!H9+'141'!I11+'155'!I14+'168'!I11</f>
        <v>-11.26760630319336</v>
      </c>
      <c r="C270" s="163" t="s">
        <v>1417</v>
      </c>
    </row>
    <row r="271" spans="1:3" ht="30">
      <c r="A271" s="212" t="s">
        <v>578</v>
      </c>
      <c r="B271" s="168">
        <f>'60'!I21+'94'!I7+'97'!I5+'114'!I14+'119'!I17+'131'!I16+'146'!I8+'167'!I8</f>
        <v>-10.18869556758699</v>
      </c>
      <c r="C271" s="163" t="s">
        <v>1418</v>
      </c>
    </row>
    <row r="272" spans="1:3" ht="30">
      <c r="A272" s="186" t="s">
        <v>96</v>
      </c>
      <c r="B272" s="168">
        <f>'25'!G18+'27'!G12+'29(2)'!G18+'31'!G14+'33'!G4+'36'!G12+'39'!G5+'44'!G14+'48'!G9+'60'!I10</f>
        <v>-0.050709700096888355</v>
      </c>
      <c r="C272" s="163" t="s">
        <v>580</v>
      </c>
    </row>
    <row r="273" spans="1:3" ht="15">
      <c r="A273" s="186" t="s">
        <v>1266</v>
      </c>
      <c r="B273" s="168">
        <f>'156'!I7+'164'!I7</f>
        <v>-0.278688913584233</v>
      </c>
      <c r="C273" s="163">
        <v>156.164</v>
      </c>
    </row>
    <row r="274" spans="1:3" ht="15">
      <c r="A274" s="186" t="s">
        <v>1106</v>
      </c>
      <c r="B274" s="168">
        <f>'134'!I10+'142'!I4</f>
        <v>-21.615359756349108</v>
      </c>
      <c r="C274" s="163" t="s">
        <v>1163</v>
      </c>
    </row>
    <row r="275" spans="1:3" ht="15">
      <c r="A275" s="186" t="s">
        <v>733</v>
      </c>
      <c r="B275" s="168">
        <f>'80'!I8</f>
        <v>-2.3357553809696583</v>
      </c>
      <c r="C275" s="163">
        <v>80</v>
      </c>
    </row>
    <row r="276" spans="1:3" ht="15">
      <c r="A276" s="186" t="s">
        <v>491</v>
      </c>
      <c r="B276" s="168">
        <f>'50'!H10+'65'!I5</f>
        <v>-0.1057691580942901</v>
      </c>
      <c r="C276" s="163" t="s">
        <v>623</v>
      </c>
    </row>
    <row r="277" spans="1:3" ht="15">
      <c r="A277" s="186" t="s">
        <v>583</v>
      </c>
      <c r="B277" s="168">
        <f>'61'!I9+'63'!I16+'64'!I5</f>
        <v>0.016349170954981673</v>
      </c>
      <c r="C277" s="163" t="s">
        <v>617</v>
      </c>
    </row>
    <row r="278" spans="1:3" ht="15">
      <c r="A278" s="186" t="s">
        <v>535</v>
      </c>
      <c r="B278" s="168">
        <f>'55'!I6</f>
        <v>0.3086153169469412</v>
      </c>
      <c r="C278" s="163">
        <v>55</v>
      </c>
    </row>
    <row r="279" spans="1:3" ht="15">
      <c r="A279" s="186" t="s">
        <v>97</v>
      </c>
      <c r="B279" s="168">
        <f>'37'!G10</f>
        <v>0.07171679028988365</v>
      </c>
      <c r="C279" s="163">
        <v>37</v>
      </c>
    </row>
    <row r="280" spans="1:3" ht="15">
      <c r="A280" s="186" t="s">
        <v>1321</v>
      </c>
      <c r="B280" s="168">
        <f>'160'!I15</f>
        <v>0.7132484210528673</v>
      </c>
      <c r="C280" s="163">
        <v>160</v>
      </c>
    </row>
    <row r="281" spans="1:3" ht="15">
      <c r="A281" s="186" t="s">
        <v>473</v>
      </c>
      <c r="B281" s="168">
        <f>'48'!G8</f>
        <v>-0.010499617243226567</v>
      </c>
      <c r="C281" s="163">
        <v>48</v>
      </c>
    </row>
    <row r="282" spans="1:3" ht="15">
      <c r="A282" s="187" t="s">
        <v>98</v>
      </c>
      <c r="B282" s="168">
        <f>2!I4+7!I9+'20'!I7+'36'!G8</f>
        <v>6.691978610674255</v>
      </c>
      <c r="C282" s="163" t="s">
        <v>99</v>
      </c>
    </row>
    <row r="283" spans="1:3" ht="15">
      <c r="A283" s="186" t="s">
        <v>595</v>
      </c>
      <c r="B283" s="168">
        <f>'62'!I10+'138'!I13</f>
        <v>3.782009133566362</v>
      </c>
      <c r="C283" s="163" t="s">
        <v>1137</v>
      </c>
    </row>
    <row r="284" spans="1:3" ht="15">
      <c r="A284" s="187" t="s">
        <v>100</v>
      </c>
      <c r="B284" s="168">
        <f>'35'!G8</f>
        <v>-0.3058886150813578</v>
      </c>
      <c r="C284" s="163">
        <v>34</v>
      </c>
    </row>
    <row r="285" spans="1:3" ht="15">
      <c r="A285" s="186" t="s">
        <v>494</v>
      </c>
      <c r="B285" s="168">
        <f>'50'!H14+'107'!I8</f>
        <v>-0.013923862895580896</v>
      </c>
      <c r="C285" s="163" t="s">
        <v>917</v>
      </c>
    </row>
    <row r="286" spans="1:3" ht="30">
      <c r="A286" s="186" t="s">
        <v>510</v>
      </c>
      <c r="B286" s="168">
        <f>'52'!H10+'53'!H7+'54'!I17+'60'!I16+'69'!I9+'85'!I9+'89'!I14+'110'!I10+'121'!I11+'136'!I15+'161'!I18</f>
        <v>0.8464434486868413</v>
      </c>
      <c r="C286" s="163" t="s">
        <v>1340</v>
      </c>
    </row>
    <row r="287" spans="1:3" ht="15">
      <c r="A287" s="186" t="s">
        <v>648</v>
      </c>
      <c r="B287" s="168">
        <f>'68'!I6+'69'!I4</f>
        <v>4.394107887508085</v>
      </c>
      <c r="C287" s="163" t="s">
        <v>658</v>
      </c>
    </row>
    <row r="288" spans="1:3" ht="30">
      <c r="A288" s="186" t="s">
        <v>101</v>
      </c>
      <c r="B288" s="168">
        <f>'21'!G6+'22'!G8+'25'!G6+'63'!I14+'67'!I11+'77'!I10+'90'!I5+'102'!I10+'104'!I5+'117'!I17+'122'!I5+'144'!I5+'159'!I5</f>
        <v>6.005613448900419</v>
      </c>
      <c r="C288" s="163" t="s">
        <v>1314</v>
      </c>
    </row>
    <row r="289" spans="1:3" ht="15">
      <c r="A289" s="186" t="s">
        <v>746</v>
      </c>
      <c r="B289" s="168">
        <f>'81'!I10</f>
        <v>6.081244136947191</v>
      </c>
      <c r="C289" s="163">
        <v>81</v>
      </c>
    </row>
    <row r="290" spans="1:3" ht="15">
      <c r="A290" s="186" t="s">
        <v>994</v>
      </c>
      <c r="B290" s="168">
        <f>'29(2)'!G7+'33'!G8+'34'!G6+'44'!G4+'119'!I6</f>
        <v>2.4604108231776536</v>
      </c>
      <c r="C290" s="163" t="s">
        <v>1004</v>
      </c>
    </row>
    <row r="291" spans="1:3" ht="15">
      <c r="A291" s="186" t="s">
        <v>103</v>
      </c>
      <c r="B291" s="168">
        <f>'31'!G13</f>
        <v>5.19137691763035</v>
      </c>
      <c r="C291" s="163">
        <v>31</v>
      </c>
    </row>
    <row r="292" spans="1:3" ht="15">
      <c r="A292" s="186" t="s">
        <v>1070</v>
      </c>
      <c r="B292" s="168">
        <f>'129'!I10+'149'!I8+'158.2'!I5</f>
        <v>-0.19559569055729753</v>
      </c>
      <c r="C292" s="163" t="s">
        <v>1298</v>
      </c>
    </row>
    <row r="293" spans="1:3" ht="15">
      <c r="A293" s="186" t="s">
        <v>104</v>
      </c>
      <c r="B293" s="168">
        <f>'16(2)'!I12+'17'!I6</f>
        <v>-0.311962541435463</v>
      </c>
      <c r="C293" s="163" t="s">
        <v>105</v>
      </c>
    </row>
    <row r="294" spans="1:3" ht="15">
      <c r="A294" s="186" t="s">
        <v>106</v>
      </c>
      <c r="B294" s="168">
        <f>'25'!G7</f>
        <v>2.1435862323229458</v>
      </c>
      <c r="C294" s="163">
        <v>25</v>
      </c>
    </row>
    <row r="295" spans="1:3" ht="15">
      <c r="A295" s="186" t="s">
        <v>1230</v>
      </c>
      <c r="B295" s="168">
        <f>'152'!I4+'165'!I10</f>
        <v>0.07658272990227033</v>
      </c>
      <c r="C295" s="163" t="s">
        <v>1384</v>
      </c>
    </row>
    <row r="296" spans="1:3" ht="15">
      <c r="A296" s="186" t="s">
        <v>506</v>
      </c>
      <c r="B296" s="168">
        <f>'52'!H5+'54'!I8+'116'!I8+'148'!I6</f>
        <v>-1.3049090866165152</v>
      </c>
      <c r="C296" s="163" t="s">
        <v>1206</v>
      </c>
    </row>
    <row r="297" spans="1:3" ht="15">
      <c r="A297" s="186" t="s">
        <v>967</v>
      </c>
      <c r="B297" s="168">
        <f>'116'!I15+'117'!I5</f>
        <v>-6.040206904057584</v>
      </c>
      <c r="C297" s="163" t="s">
        <v>985</v>
      </c>
    </row>
    <row r="298" spans="1:3" ht="15">
      <c r="A298" s="186" t="s">
        <v>678</v>
      </c>
      <c r="B298" s="168">
        <f>'72'!I6</f>
        <v>8.000224019370307</v>
      </c>
      <c r="C298" s="163">
        <v>72</v>
      </c>
    </row>
    <row r="299" spans="1:3" ht="15">
      <c r="A299" s="186" t="s">
        <v>1286</v>
      </c>
      <c r="B299" s="168">
        <f>'158.1'!I8</f>
        <v>91.04845297884503</v>
      </c>
      <c r="C299" s="163" t="s">
        <v>1288</v>
      </c>
    </row>
    <row r="300" spans="1:3" ht="15">
      <c r="A300" s="186" t="s">
        <v>629</v>
      </c>
      <c r="B300" s="168">
        <f>'66'!I13</f>
        <v>-0.2575584112149727</v>
      </c>
      <c r="C300" s="163">
        <v>66</v>
      </c>
    </row>
    <row r="301" spans="1:3" ht="15">
      <c r="A301" s="186" t="s">
        <v>756</v>
      </c>
      <c r="B301" s="168">
        <f>'82'!I9+'90'!I6+'92'!I4+'108'!I6+'138'!I6</f>
        <v>-13.207506795097515</v>
      </c>
      <c r="C301" s="163" t="s">
        <v>1138</v>
      </c>
    </row>
    <row r="302" spans="1:3" ht="30">
      <c r="A302" s="186" t="s">
        <v>1044</v>
      </c>
      <c r="B302" s="168">
        <f>'125'!I15+'126'!I12+'143'!I11+'146'!I14+'158.1'!I7+'161'!I8+'165'!I9</f>
        <v>0.6628785978934388</v>
      </c>
      <c r="C302" s="163" t="s">
        <v>1385</v>
      </c>
    </row>
    <row r="303" spans="1:3" ht="15">
      <c r="A303" s="186" t="s">
        <v>790</v>
      </c>
      <c r="B303" s="168">
        <f>'88'!I6</f>
        <v>0.18762378640781208</v>
      </c>
      <c r="C303" s="163">
        <v>88</v>
      </c>
    </row>
    <row r="304" spans="1:3" ht="15">
      <c r="A304" s="186" t="s">
        <v>1053</v>
      </c>
      <c r="B304" s="168">
        <f>'126'!I15+'128'!I10</f>
        <v>0.4437897687341774</v>
      </c>
      <c r="C304" s="163" t="s">
        <v>1066</v>
      </c>
    </row>
    <row r="305" spans="1:3" ht="15">
      <c r="A305" s="186" t="s">
        <v>107</v>
      </c>
      <c r="B305" s="168">
        <f>'24'!G10</f>
        <v>0.16717291115014632</v>
      </c>
      <c r="C305" s="163">
        <v>24</v>
      </c>
    </row>
    <row r="306" spans="1:3" ht="15">
      <c r="A306" s="186" t="s">
        <v>699</v>
      </c>
      <c r="B306" s="168">
        <f>'74'!I4</f>
        <v>0.46479849785373517</v>
      </c>
      <c r="C306" s="163">
        <v>74</v>
      </c>
    </row>
    <row r="307" spans="1:3" ht="15">
      <c r="A307" s="186" t="s">
        <v>977</v>
      </c>
      <c r="B307" s="168">
        <f>'156'!I14+'158.2'!I8+'162'!I11</f>
        <v>23.22908200523807</v>
      </c>
      <c r="C307" s="163" t="s">
        <v>1349</v>
      </c>
    </row>
    <row r="308" spans="1:3" ht="15">
      <c r="A308" s="186" t="s">
        <v>108</v>
      </c>
      <c r="B308" s="168">
        <f>'16(1)'!I9+'19'!I19+'41'!G14+'42'!G4+'43'!G6+'75'!I6</f>
        <v>-0.025754919339533444</v>
      </c>
      <c r="C308" s="163" t="s">
        <v>712</v>
      </c>
    </row>
    <row r="309" spans="1:3" ht="15">
      <c r="A309" s="186" t="s">
        <v>109</v>
      </c>
      <c r="B309" s="168">
        <f>'28'!G14</f>
        <v>6.849864620938206</v>
      </c>
      <c r="C309" s="163">
        <v>28</v>
      </c>
    </row>
    <row r="310" spans="1:3" ht="15">
      <c r="A310" s="186" t="s">
        <v>109</v>
      </c>
      <c r="B310" s="168">
        <f>'36'!G5</f>
        <v>8.217451777786096</v>
      </c>
      <c r="C310" s="163">
        <v>36</v>
      </c>
    </row>
    <row r="311" spans="1:3" ht="15">
      <c r="A311" s="187" t="s">
        <v>446</v>
      </c>
      <c r="B311" s="168">
        <f>'45'!G12</f>
        <v>-0.016825986385356373</v>
      </c>
      <c r="C311" s="163">
        <v>45</v>
      </c>
    </row>
    <row r="312" spans="1:3" ht="15">
      <c r="A312" s="186" t="s">
        <v>316</v>
      </c>
      <c r="B312" s="168">
        <f>'11'!I9+'12'!I9+'25'!G17+'47'!G14+'138'!I4</f>
        <v>-0.46016868522576715</v>
      </c>
      <c r="C312" s="163" t="s">
        <v>1139</v>
      </c>
    </row>
    <row r="313" spans="1:3" ht="15">
      <c r="A313" s="187" t="s">
        <v>513</v>
      </c>
      <c r="B313" s="168">
        <f>'52'!H15+'93'!I7</f>
        <v>-0.42602167242421274</v>
      </c>
      <c r="C313" s="163" t="s">
        <v>835</v>
      </c>
    </row>
    <row r="314" spans="1:3" ht="15">
      <c r="A314" s="187" t="s">
        <v>1343</v>
      </c>
      <c r="B314" s="168">
        <f>'162'!I6+'164'!I12</f>
        <v>1.2402583255034187</v>
      </c>
      <c r="C314" s="163" t="s">
        <v>1368</v>
      </c>
    </row>
    <row r="315" spans="1:3" ht="15">
      <c r="A315" s="187" t="s">
        <v>428</v>
      </c>
      <c r="B315" s="168">
        <f>'43'!G4+'55'!I14+'71'!I11</f>
        <v>-3.9182410674770836</v>
      </c>
      <c r="C315" s="163" t="s">
        <v>674</v>
      </c>
    </row>
    <row r="316" spans="1:3" ht="15">
      <c r="A316" s="187" t="s">
        <v>621</v>
      </c>
      <c r="B316" s="168">
        <f>'65'!I12</f>
        <v>10.04398428571426</v>
      </c>
      <c r="C316" s="163">
        <v>65</v>
      </c>
    </row>
    <row r="317" spans="1:3" ht="15">
      <c r="A317" s="186" t="s">
        <v>1214</v>
      </c>
      <c r="B317" s="168">
        <f>'150'!I7</f>
        <v>1.7669094256261815</v>
      </c>
      <c r="C317" s="163">
        <v>150</v>
      </c>
    </row>
    <row r="318" spans="1:3" ht="15">
      <c r="A318" s="187" t="s">
        <v>716</v>
      </c>
      <c r="B318" s="168">
        <f>'76'!I11</f>
        <v>-0.48678629032247045</v>
      </c>
      <c r="C318" s="163">
        <v>76</v>
      </c>
    </row>
    <row r="319" spans="1:3" ht="15">
      <c r="A319" s="187" t="s">
        <v>111</v>
      </c>
      <c r="B319" s="168">
        <f>'14'!I15+'43'!G7</f>
        <v>0.3864277155292939</v>
      </c>
      <c r="C319" s="163" t="s">
        <v>436</v>
      </c>
    </row>
    <row r="320" spans="1:3" ht="15">
      <c r="A320" s="187" t="s">
        <v>112</v>
      </c>
      <c r="B320" s="168">
        <f>'30'!G9</f>
        <v>-12.55616773585598</v>
      </c>
      <c r="C320" s="163">
        <v>30</v>
      </c>
    </row>
    <row r="321" spans="1:3" ht="15">
      <c r="A321" s="188" t="s">
        <v>594</v>
      </c>
      <c r="B321" s="168">
        <f>'62'!I8+'72'!I14+'125'!I7</f>
        <v>6.108872563897876</v>
      </c>
      <c r="C321" s="163" t="s">
        <v>1047</v>
      </c>
    </row>
    <row r="322" spans="1:3" ht="15">
      <c r="A322" s="187" t="s">
        <v>864</v>
      </c>
      <c r="B322" s="168">
        <f>'98'!I5</f>
        <v>10.21808723899585</v>
      </c>
      <c r="C322" s="163">
        <v>98</v>
      </c>
    </row>
    <row r="323" spans="1:3" ht="15">
      <c r="A323" s="187" t="s">
        <v>793</v>
      </c>
      <c r="B323" s="168">
        <f>'88'!I11</f>
        <v>-8.458834951456197</v>
      </c>
      <c r="C323" s="163">
        <v>88</v>
      </c>
    </row>
    <row r="324" spans="1:3" ht="15">
      <c r="A324" s="187" t="s">
        <v>113</v>
      </c>
      <c r="B324" s="168">
        <f>'16(2)'!I7</f>
        <v>-0.7833620900073583</v>
      </c>
      <c r="C324" s="163" t="s">
        <v>30</v>
      </c>
    </row>
    <row r="325" spans="1:3" ht="15">
      <c r="A325" s="187" t="s">
        <v>902</v>
      </c>
      <c r="B325" s="168">
        <f>'105'!I12</f>
        <v>0.40989040603665217</v>
      </c>
      <c r="C325" s="163">
        <v>105</v>
      </c>
    </row>
    <row r="326" spans="1:3" ht="15">
      <c r="A326" s="186" t="s">
        <v>557</v>
      </c>
      <c r="B326" s="168">
        <f>'58'!I12+'67'!I4</f>
        <v>50.44407711365204</v>
      </c>
      <c r="C326" s="163" t="s">
        <v>645</v>
      </c>
    </row>
    <row r="327" spans="1:3" ht="15">
      <c r="A327" s="186" t="s">
        <v>925</v>
      </c>
      <c r="B327" s="168">
        <f>'109'!I6+'158.2'!I17</f>
        <v>0.1634342246131837</v>
      </c>
      <c r="C327" s="163" t="s">
        <v>1299</v>
      </c>
    </row>
    <row r="328" spans="1:3" ht="15">
      <c r="A328" s="186" t="s">
        <v>1182</v>
      </c>
      <c r="B328" s="168">
        <f>'145'!I8</f>
        <v>29.302966521240023</v>
      </c>
      <c r="C328" s="163">
        <v>145</v>
      </c>
    </row>
    <row r="329" spans="1:3" ht="15">
      <c r="A329" s="186" t="s">
        <v>511</v>
      </c>
      <c r="B329" s="168">
        <f>'52'!H12</f>
        <v>-2.6224207863156153</v>
      </c>
      <c r="C329" s="163">
        <v>52</v>
      </c>
    </row>
    <row r="330" spans="1:3" ht="15">
      <c r="A330" s="186" t="s">
        <v>517</v>
      </c>
      <c r="B330" s="168">
        <f>'53'!H5+'56'!I6+'63'!I5+'99'!I11+'115'!I7</f>
        <v>0.2877617980705054</v>
      </c>
      <c r="C330" s="163" t="s">
        <v>963</v>
      </c>
    </row>
    <row r="331" spans="1:3" ht="15">
      <c r="A331" s="186" t="s">
        <v>966</v>
      </c>
      <c r="B331" s="168">
        <f>'116'!I12</f>
        <v>-26.302467378190386</v>
      </c>
      <c r="C331" s="163">
        <v>116</v>
      </c>
    </row>
    <row r="332" spans="1:3" ht="15">
      <c r="A332" s="206" t="s">
        <v>1392</v>
      </c>
      <c r="B332" s="177">
        <f>'166'!I4</f>
        <v>-31.754215674418674</v>
      </c>
      <c r="C332" s="178">
        <v>166</v>
      </c>
    </row>
    <row r="333" spans="1:3" ht="60">
      <c r="A333" s="186" t="s">
        <v>114</v>
      </c>
      <c r="B333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33" s="163" t="s">
        <v>1232</v>
      </c>
    </row>
    <row r="334" spans="1:3" ht="15">
      <c r="A334" s="183" t="s">
        <v>1022</v>
      </c>
      <c r="B334" s="168">
        <f>'123'!I4+'130'!I11</f>
        <v>-20.682773681182198</v>
      </c>
      <c r="C334" s="163" t="s">
        <v>1081</v>
      </c>
    </row>
    <row r="335" spans="1:3" ht="15">
      <c r="A335" s="183" t="s">
        <v>801</v>
      </c>
      <c r="B335" s="168">
        <f>'89'!I6</f>
        <v>-0.33964793370159896</v>
      </c>
      <c r="C335" s="163">
        <v>89</v>
      </c>
    </row>
    <row r="336" spans="1:3" ht="150.75" customHeight="1">
      <c r="A336" s="183" t="s">
        <v>654</v>
      </c>
      <c r="B336" s="168">
        <f>'69'!I5+'105'!I11+'150'!I9</f>
        <v>112.9361734896969</v>
      </c>
      <c r="C336" s="163" t="s">
        <v>1218</v>
      </c>
    </row>
    <row r="337" spans="1:3" ht="15">
      <c r="A337" s="183" t="s">
        <v>115</v>
      </c>
      <c r="B337" s="168">
        <f>'14'!I16</f>
        <v>-1.4265045945662678</v>
      </c>
      <c r="C337" s="163">
        <v>14</v>
      </c>
    </row>
    <row r="338" spans="1:3" ht="15">
      <c r="A338" s="183" t="s">
        <v>1289</v>
      </c>
      <c r="B338" s="168">
        <f>'158.2'!I12</f>
        <v>-0.19889446808520006</v>
      </c>
      <c r="C338" s="163" t="s">
        <v>1293</v>
      </c>
    </row>
    <row r="339" spans="1:3" ht="15">
      <c r="A339" s="183" t="s">
        <v>927</v>
      </c>
      <c r="B339" s="168">
        <f>'110'!I5+'120'!I8+'131'!I10+'138'!I5</f>
        <v>-9.277707467472396</v>
      </c>
      <c r="C339" s="163" t="s">
        <v>1140</v>
      </c>
    </row>
    <row r="340" spans="1:3" ht="15">
      <c r="A340" s="186" t="s">
        <v>116</v>
      </c>
      <c r="B340" s="168">
        <f>5!I7</f>
        <v>-0.07084366259709896</v>
      </c>
      <c r="C340" s="163">
        <v>5</v>
      </c>
    </row>
    <row r="341" spans="1:3" ht="45">
      <c r="A341" s="186" t="s">
        <v>117</v>
      </c>
      <c r="B341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41" s="163" t="s">
        <v>1325</v>
      </c>
    </row>
    <row r="342" spans="1:3" ht="15">
      <c r="A342" s="186" t="s">
        <v>930</v>
      </c>
      <c r="B342" s="168">
        <f>'111'!I5+'113'!I5+'118'!I5+'157'!I4</f>
        <v>0.4586633941982541</v>
      </c>
      <c r="C342" s="163" t="s">
        <v>1280</v>
      </c>
    </row>
    <row r="343" spans="1:3" ht="15">
      <c r="A343" s="186" t="s">
        <v>1000</v>
      </c>
      <c r="B343" s="168">
        <f>'119'!I19</f>
        <v>30.578743481228685</v>
      </c>
      <c r="C343" s="163">
        <v>119</v>
      </c>
    </row>
    <row r="344" spans="1:3" ht="15">
      <c r="A344" s="186" t="s">
        <v>575</v>
      </c>
      <c r="B344" s="168">
        <f>'60'!I9</f>
        <v>-0.2379629080542145</v>
      </c>
      <c r="C344" s="163">
        <v>60</v>
      </c>
    </row>
    <row r="345" spans="1:3" ht="15">
      <c r="A345" s="186" t="s">
        <v>118</v>
      </c>
      <c r="B345" s="168">
        <f>'24'!G14+'27'!G10+'46'!G11</f>
        <v>-0.18637757385499754</v>
      </c>
      <c r="C345" s="163" t="s">
        <v>455</v>
      </c>
    </row>
    <row r="346" spans="1:5" ht="15">
      <c r="A346" s="186" t="s">
        <v>119</v>
      </c>
      <c r="B346" s="168">
        <f>'20'!I8</f>
        <v>0.23752307692313934</v>
      </c>
      <c r="C346" s="163">
        <v>20</v>
      </c>
      <c r="D346" s="6"/>
      <c r="E346" s="6"/>
    </row>
    <row r="347" spans="1:3" ht="15">
      <c r="A347" s="186" t="s">
        <v>1285</v>
      </c>
      <c r="B347" s="168">
        <f>'158.1'!I5</f>
        <v>0.2342585134363162</v>
      </c>
      <c r="C347" s="163" t="s">
        <v>1288</v>
      </c>
    </row>
    <row r="348" spans="1:3" ht="15">
      <c r="A348" s="186" t="s">
        <v>1270</v>
      </c>
      <c r="B348" s="168">
        <f>'156'!I13</f>
        <v>43.70006909090944</v>
      </c>
      <c r="C348" s="163">
        <v>156</v>
      </c>
    </row>
    <row r="349" spans="1:5" ht="15">
      <c r="A349" s="186" t="s">
        <v>411</v>
      </c>
      <c r="B349" s="168">
        <f>'41'!G7+'103'!I6</f>
        <v>2.8633686086324133</v>
      </c>
      <c r="C349" s="163" t="s">
        <v>890</v>
      </c>
      <c r="D349" s="6"/>
      <c r="E349" s="6"/>
    </row>
    <row r="350" spans="1:4" ht="15">
      <c r="A350" s="186" t="s">
        <v>120</v>
      </c>
      <c r="B350" s="168">
        <f>'13'!I14+'14'!I5+'18'!I10+'24'!G6</f>
        <v>-5.211545452134828</v>
      </c>
      <c r="C350" s="163" t="s">
        <v>121</v>
      </c>
      <c r="D350" s="6"/>
    </row>
    <row r="351" spans="1:5" ht="15">
      <c r="A351" s="186" t="s">
        <v>952</v>
      </c>
      <c r="B351" s="168">
        <f>'114'!I12</f>
        <v>-0.22529232280339784</v>
      </c>
      <c r="C351" s="163">
        <v>114</v>
      </c>
      <c r="D351" s="6"/>
      <c r="E351" s="6"/>
    </row>
    <row r="352" spans="1:5" ht="15">
      <c r="A352" s="186" t="s">
        <v>726</v>
      </c>
      <c r="B352" s="168">
        <f>'78'!I12+'98'!I9+'123'!I5</f>
        <v>93.3498938847747</v>
      </c>
      <c r="C352" s="163" t="s">
        <v>1026</v>
      </c>
      <c r="D352" s="6"/>
      <c r="E352" s="6"/>
    </row>
    <row r="353" spans="1:4" ht="15">
      <c r="A353" s="186" t="s">
        <v>556</v>
      </c>
      <c r="B353" s="168">
        <f>'23'!G5+'58'!I11+'141'!I8</f>
        <v>29.921950543430285</v>
      </c>
      <c r="C353" s="163" t="s">
        <v>1157</v>
      </c>
      <c r="D353" s="6"/>
    </row>
    <row r="354" spans="1:4" ht="15">
      <c r="A354" s="186" t="s">
        <v>689</v>
      </c>
      <c r="B354" s="168">
        <f>'73'!I6+'121'!I10</f>
        <v>7.458762868281099</v>
      </c>
      <c r="C354" s="163" t="s">
        <v>1010</v>
      </c>
      <c r="D354" s="6"/>
    </row>
    <row r="355" spans="1:3" ht="15">
      <c r="A355" s="186" t="s">
        <v>1353</v>
      </c>
      <c r="B355" s="168">
        <f>'163'!I11</f>
        <v>33.515031578948765</v>
      </c>
      <c r="C355" s="163">
        <v>163</v>
      </c>
    </row>
    <row r="356" spans="1:3" ht="15">
      <c r="A356" s="186" t="s">
        <v>1183</v>
      </c>
      <c r="B356" s="168">
        <f>'145'!I10+'148'!I10+'152'!I6+'153'!I11</f>
        <v>1.3630315312128687</v>
      </c>
      <c r="C356" s="163" t="s">
        <v>1242</v>
      </c>
    </row>
    <row r="357" spans="1:4" ht="15">
      <c r="A357" s="186" t="s">
        <v>869</v>
      </c>
      <c r="B357" s="168">
        <f>'99'!I12</f>
        <v>-0.3323246359091172</v>
      </c>
      <c r="C357" s="163">
        <v>99</v>
      </c>
      <c r="D357" s="6"/>
    </row>
    <row r="358" spans="1:4" ht="15">
      <c r="A358" s="186" t="s">
        <v>538</v>
      </c>
      <c r="B358" s="168">
        <f>'55'!I11</f>
        <v>-0.230588512289728</v>
      </c>
      <c r="C358" s="163">
        <v>55</v>
      </c>
      <c r="D358" s="6"/>
    </row>
    <row r="359" spans="1:4" ht="15">
      <c r="A359" s="186" t="s">
        <v>558</v>
      </c>
      <c r="B359" s="168">
        <f>'58'!I13+'75'!I14+'129'!I14</f>
        <v>-60.98060975368912</v>
      </c>
      <c r="C359" s="163" t="s">
        <v>1074</v>
      </c>
      <c r="D359" s="6"/>
    </row>
    <row r="360" spans="1:4" ht="15">
      <c r="A360" s="186" t="s">
        <v>123</v>
      </c>
      <c r="B360" s="168">
        <f>'39'!G11+'43'!G5</f>
        <v>0.9503643286959687</v>
      </c>
      <c r="C360" s="163">
        <v>39.43</v>
      </c>
      <c r="D360" s="6"/>
    </row>
    <row r="361" spans="1:4" ht="30">
      <c r="A361" s="186" t="s">
        <v>845</v>
      </c>
      <c r="B361" s="168">
        <f>'95'!I9+'115'!I12+'129'!I11+'131'!I5+'143'!I4+'157'!I11+'158.1'!I12</f>
        <v>0.14386955236892618</v>
      </c>
      <c r="C361" s="163" t="s">
        <v>1300</v>
      </c>
      <c r="D361" s="6"/>
    </row>
    <row r="362" spans="1:5" ht="15">
      <c r="A362" s="187" t="s">
        <v>124</v>
      </c>
      <c r="B362" s="168">
        <f>'23'!G7+'27'!G6+'28'!G6+'44'!G9</f>
        <v>-0.03051164359342806</v>
      </c>
      <c r="C362" s="163" t="s">
        <v>441</v>
      </c>
      <c r="D362" s="6"/>
      <c r="E362" s="6"/>
    </row>
    <row r="363" spans="1:5" ht="30">
      <c r="A363" s="186" t="s">
        <v>125</v>
      </c>
      <c r="B363" s="168">
        <f>'29(2)'!G8+'31'!G18+'65'!I4+'66'!I5+'79'!I14+'89'!I8+'95'!I5+'118'!I7+'120'!I4+'135'!I10+'146'!I9+'148'!I15</f>
        <v>-26.19188938114013</v>
      </c>
      <c r="C363" s="163" t="s">
        <v>1205</v>
      </c>
      <c r="D363" s="6"/>
      <c r="E363" s="6"/>
    </row>
    <row r="364" spans="1:5" ht="15">
      <c r="A364" s="187" t="s">
        <v>606</v>
      </c>
      <c r="B364" s="168">
        <f>'63'!I10</f>
        <v>0.21634472680398176</v>
      </c>
      <c r="C364" s="163">
        <v>63</v>
      </c>
      <c r="D364" s="6"/>
      <c r="E364" s="6"/>
    </row>
    <row r="365" spans="1:3" ht="15">
      <c r="A365" s="186" t="s">
        <v>1202</v>
      </c>
      <c r="B365" s="168">
        <f>'148'!I14</f>
        <v>-1.7430299197321801</v>
      </c>
      <c r="C365" s="163">
        <v>148</v>
      </c>
    </row>
    <row r="366" spans="1:5" ht="105">
      <c r="A366" s="212" t="s">
        <v>126</v>
      </c>
      <c r="B366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</f>
        <v>-32.582219872684675</v>
      </c>
      <c r="C366" s="163" t="s">
        <v>1415</v>
      </c>
      <c r="D366" s="6"/>
      <c r="E366" s="6"/>
    </row>
    <row r="367" spans="1:3" ht="15">
      <c r="A367" s="186" t="s">
        <v>127</v>
      </c>
      <c r="B367" s="168">
        <f>6!I5+'64'!I6</f>
        <v>18.270234626092588</v>
      </c>
      <c r="C367" s="163" t="s">
        <v>618</v>
      </c>
    </row>
    <row r="368" spans="1:3" ht="15">
      <c r="A368" s="186" t="s">
        <v>414</v>
      </c>
      <c r="B368" s="168">
        <f>'41'!G10+'60'!I22+'61'!I5+'79'!I8+'80'!I9+'86'!I4+'90'!I11+'115'!I10+'152'!I10</f>
        <v>51.575988993506314</v>
      </c>
      <c r="C368" s="163" t="s">
        <v>1231</v>
      </c>
    </row>
    <row r="369" spans="1:5" ht="15">
      <c r="A369" s="183" t="s">
        <v>880</v>
      </c>
      <c r="B369" s="168">
        <f>'101'!I9+'165'!I15</f>
        <v>1.4614916702818164</v>
      </c>
      <c r="C369" s="163" t="s">
        <v>1386</v>
      </c>
      <c r="D369" s="6"/>
      <c r="E369" s="6"/>
    </row>
    <row r="370" spans="1:3" ht="15">
      <c r="A370" s="183" t="s">
        <v>128</v>
      </c>
      <c r="B370" s="168">
        <f>'16(2)'!I10+'20'!I15+'23'!G14</f>
        <v>62.39444596965927</v>
      </c>
      <c r="C370" s="163" t="s">
        <v>129</v>
      </c>
    </row>
    <row r="371" spans="1:3" ht="15">
      <c r="A371" s="193" t="s">
        <v>130</v>
      </c>
      <c r="B371" s="168">
        <f>'14'!I18+'16(2)'!I11</f>
        <v>-2.7323260106788894</v>
      </c>
      <c r="C371" s="163" t="s">
        <v>131</v>
      </c>
    </row>
    <row r="372" spans="1:3" ht="15">
      <c r="A372" s="194" t="s">
        <v>1079</v>
      </c>
      <c r="B372" s="168">
        <f>'130'!I12</f>
        <v>-0.0027543993953713652</v>
      </c>
      <c r="C372" s="163">
        <v>130</v>
      </c>
    </row>
    <row r="373" spans="1:3" ht="15">
      <c r="A373" s="183" t="s">
        <v>582</v>
      </c>
      <c r="B373" s="168">
        <f>'61'!I8+'125'!I10+'128'!I8+'132'!I6</f>
        <v>7.123143202018241</v>
      </c>
      <c r="C373" s="163" t="s">
        <v>1094</v>
      </c>
    </row>
    <row r="374" spans="1:3" ht="15">
      <c r="A374" s="183" t="s">
        <v>132</v>
      </c>
      <c r="B374" s="168">
        <f>'19'!I10+'26'!G11+'29(2)'!G14+'36'!G11+'118'!I9</f>
        <v>2.7326471754896033</v>
      </c>
      <c r="C374" s="163" t="s">
        <v>989</v>
      </c>
    </row>
    <row r="375" spans="1:3" ht="15">
      <c r="A375" s="193" t="s">
        <v>943</v>
      </c>
      <c r="B375" s="168">
        <f>'113'!I11</f>
        <v>25.442031296625146</v>
      </c>
      <c r="C375" s="163">
        <v>113</v>
      </c>
    </row>
    <row r="376" spans="1:3" ht="15">
      <c r="A376" s="193" t="s">
        <v>421</v>
      </c>
      <c r="B376" s="168">
        <f>'42'!G9+'72'!I4</f>
        <v>0.16057859006554054</v>
      </c>
      <c r="C376" s="163" t="s">
        <v>684</v>
      </c>
    </row>
    <row r="377" spans="1:3" ht="15">
      <c r="A377" s="193" t="s">
        <v>445</v>
      </c>
      <c r="B377" s="168">
        <f>'45'!G9+'116'!I4</f>
        <v>0.07964599055026156</v>
      </c>
      <c r="C377" s="163" t="s">
        <v>968</v>
      </c>
    </row>
    <row r="378" spans="1:3" ht="15">
      <c r="A378" s="193" t="s">
        <v>471</v>
      </c>
      <c r="B378" s="168">
        <f>'48'!G5</f>
        <v>-8.04356502081248</v>
      </c>
      <c r="C378" s="163">
        <v>48</v>
      </c>
    </row>
    <row r="379" spans="1:4" ht="30">
      <c r="A379" s="183" t="s">
        <v>133</v>
      </c>
      <c r="B379" s="168">
        <f>'16(2)'!I8+'19'!I18+'25'!G10+'60'!I13+'64'!I15+'96'!I6+'113'!I15+'148'!I12</f>
        <v>0.37834903266437436</v>
      </c>
      <c r="C379" s="163" t="s">
        <v>1204</v>
      </c>
      <c r="D379" s="6"/>
    </row>
    <row r="380" spans="1:3" ht="15">
      <c r="A380" s="183" t="s">
        <v>1201</v>
      </c>
      <c r="B380" s="168">
        <f>'148'!I13</f>
        <v>3.5781595618728943</v>
      </c>
      <c r="C380" s="163">
        <v>148</v>
      </c>
    </row>
    <row r="381" spans="1:3" ht="15">
      <c r="A381" s="193" t="s">
        <v>540</v>
      </c>
      <c r="B381" s="168">
        <f>'56'!I4</f>
        <v>0.3152323779854669</v>
      </c>
      <c r="C381" s="163">
        <v>56</v>
      </c>
    </row>
    <row r="382" spans="1:3" ht="15">
      <c r="A382" s="193" t="s">
        <v>134</v>
      </c>
      <c r="B382" s="177">
        <f>'24'!G7</f>
        <v>-4.938543917967081</v>
      </c>
      <c r="C382" s="178">
        <v>24</v>
      </c>
    </row>
    <row r="383" spans="1:3" ht="15">
      <c r="A383" s="193" t="s">
        <v>739</v>
      </c>
      <c r="B383" s="168">
        <f>'81'!I4+'95'!I7+'114'!I9</f>
        <v>-6.296465785841974</v>
      </c>
      <c r="C383" s="163" t="s">
        <v>956</v>
      </c>
    </row>
    <row r="384" spans="1:3" ht="15">
      <c r="A384" s="183" t="s">
        <v>1130</v>
      </c>
      <c r="B384" s="168">
        <f>'137'!I13</f>
        <v>3.1667516969696408</v>
      </c>
      <c r="C384" s="163">
        <v>137</v>
      </c>
    </row>
    <row r="385" spans="1:3" ht="15">
      <c r="A385" s="183" t="s">
        <v>554</v>
      </c>
      <c r="B385" s="168">
        <f>'58'!I7+'75'!I12+'98'!I7+'110'!I7+'119'!I13+'155'!I25+'157'!I15</f>
        <v>-0.31632758307563336</v>
      </c>
      <c r="C385" s="163" t="s">
        <v>1279</v>
      </c>
    </row>
    <row r="386" spans="1:3" ht="15">
      <c r="A386" s="183" t="s">
        <v>1147</v>
      </c>
      <c r="B386" s="168">
        <f>'35'!G7+'70'!I13+'139'!I16+'163'!I9</f>
        <v>4.855311334881549</v>
      </c>
      <c r="C386" s="163" t="s">
        <v>1361</v>
      </c>
    </row>
    <row r="387" spans="1:3" ht="15">
      <c r="A387" s="214" t="s">
        <v>1402</v>
      </c>
      <c r="B387" s="168">
        <f>'168'!I5</f>
        <v>0.8739025969498471</v>
      </c>
      <c r="C387" s="163">
        <v>168</v>
      </c>
    </row>
    <row r="388" spans="1:3" ht="15">
      <c r="A388" s="183" t="s">
        <v>493</v>
      </c>
      <c r="B388" s="168">
        <f>'50'!H13+'52'!H11+'59'!I4+'63'!I11+'65'!I9+'147'!I5</f>
        <v>-2.4985774823658176</v>
      </c>
      <c r="C388" s="163" t="s">
        <v>1197</v>
      </c>
    </row>
    <row r="389" spans="1:3" ht="15">
      <c r="A389" s="183" t="s">
        <v>879</v>
      </c>
      <c r="B389" s="168">
        <f>'101'!I8</f>
        <v>2.5161438993711727</v>
      </c>
      <c r="C389" s="163">
        <v>101</v>
      </c>
    </row>
    <row r="390" spans="1:3" ht="15">
      <c r="A390" s="183" t="s">
        <v>783</v>
      </c>
      <c r="B390" s="168">
        <f>'87'!I6+'92'!I6+'104'!I4+'141'!I4</f>
        <v>-0.2861348051111463</v>
      </c>
      <c r="C390" s="163" t="s">
        <v>1156</v>
      </c>
    </row>
    <row r="391" spans="1:3" ht="15">
      <c r="A391" s="183" t="s">
        <v>1187</v>
      </c>
      <c r="B391" s="168">
        <f>'146'!I4</f>
        <v>-0.413583928362641</v>
      </c>
      <c r="C391" s="163">
        <v>146</v>
      </c>
    </row>
    <row r="392" spans="1:3" ht="15">
      <c r="A392" s="183" t="s">
        <v>1033</v>
      </c>
      <c r="B392" s="168">
        <f>'124'!I18</f>
        <v>-62.73881277213286</v>
      </c>
      <c r="C392" s="163">
        <v>124</v>
      </c>
    </row>
    <row r="393" spans="1:3" ht="15">
      <c r="A393" s="193" t="s">
        <v>1008</v>
      </c>
      <c r="B393" s="168">
        <f>'121'!I6</f>
        <v>-0.6206888312957517</v>
      </c>
      <c r="C393" s="163">
        <v>121</v>
      </c>
    </row>
    <row r="394" spans="1:3" ht="15">
      <c r="A394" s="193" t="s">
        <v>1275</v>
      </c>
      <c r="B394" s="168">
        <f>'157'!I7+'164'!I10</f>
        <v>-7.8741991694741955</v>
      </c>
      <c r="C394" s="163" t="s">
        <v>1369</v>
      </c>
    </row>
    <row r="395" spans="1:3" ht="15">
      <c r="A395" s="193" t="s">
        <v>136</v>
      </c>
      <c r="B395" s="168">
        <f>'24'!G5</f>
        <v>64.17885221702636</v>
      </c>
      <c r="C395" s="163">
        <v>24</v>
      </c>
    </row>
    <row r="396" spans="1:3" ht="15">
      <c r="A396" s="193" t="s">
        <v>137</v>
      </c>
      <c r="B396" s="168">
        <f>'13'!I9+'16(1)'!I8</f>
        <v>52.913083198135155</v>
      </c>
      <c r="C396" s="163" t="s">
        <v>138</v>
      </c>
    </row>
    <row r="397" spans="1:3" ht="15">
      <c r="A397" s="193" t="s">
        <v>792</v>
      </c>
      <c r="B397" s="168">
        <f>'88'!I8+'92'!I7+'124'!I9+'160'!I11</f>
        <v>-1.6753574238901479</v>
      </c>
      <c r="C397" s="163" t="s">
        <v>1326</v>
      </c>
    </row>
    <row r="398" spans="1:3" ht="30">
      <c r="A398" s="214" t="s">
        <v>451</v>
      </c>
      <c r="B398" s="168">
        <f>'46'!G5+'50'!H5+'54'!I16+'56'!I12+'60'!I12+'63'!I15+'75'!I13+'76'!I12+'78'!I6+'79'!I13+'82'!I16+'129'!I4+'168'!I6</f>
        <v>11.092067701963913</v>
      </c>
      <c r="C398" s="163" t="s">
        <v>1414</v>
      </c>
    </row>
    <row r="399" spans="1:3" ht="15">
      <c r="A399" s="193" t="s">
        <v>711</v>
      </c>
      <c r="B399" s="168">
        <f>'75'!I8+'84'!I11+'125'!I21+'159'!I11</f>
        <v>-0.42109658229173874</v>
      </c>
      <c r="C399" s="163" t="s">
        <v>1313</v>
      </c>
    </row>
    <row r="400" spans="1:3" ht="150">
      <c r="A400" s="214" t="s">
        <v>416</v>
      </c>
      <c r="B400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</f>
        <v>13.844068182500564</v>
      </c>
      <c r="C400" s="163" t="s">
        <v>1413</v>
      </c>
    </row>
    <row r="401" spans="1:3" ht="15">
      <c r="A401" s="183" t="s">
        <v>1213</v>
      </c>
      <c r="B401" s="168">
        <f>'150'!I4</f>
        <v>-0.26431013254779145</v>
      </c>
      <c r="C401" s="163">
        <v>150</v>
      </c>
    </row>
    <row r="402" spans="1:3" ht="30">
      <c r="A402" s="183" t="s">
        <v>139</v>
      </c>
      <c r="B402" s="168">
        <f>'29(1)'!G15+'40'!G15+'46'!G6+'80'!I16+'87'!I16+'88'!I12+'94'!I6+'130'!I14+'154'!I11+'155'!I15</f>
        <v>-4.946434861600778</v>
      </c>
      <c r="C402" s="163" t="s">
        <v>1263</v>
      </c>
    </row>
    <row r="403" spans="1:3" ht="15">
      <c r="A403" s="193" t="s">
        <v>140</v>
      </c>
      <c r="B403" s="168">
        <f>'32'!G7+'35'!G11+'56'!I11+'63'!I9</f>
        <v>40.64537443730126</v>
      </c>
      <c r="C403" s="163" t="s">
        <v>610</v>
      </c>
    </row>
    <row r="404" spans="1:3" ht="15">
      <c r="A404" s="193" t="s">
        <v>527</v>
      </c>
      <c r="B404" s="168">
        <f>'54'!I12+'77'!I5+'82'!I14+'87'!I4</f>
        <v>-0.08159177425159214</v>
      </c>
      <c r="C404" s="163" t="s">
        <v>786</v>
      </c>
    </row>
    <row r="405" spans="1:3" ht="15">
      <c r="A405" s="193" t="s">
        <v>141</v>
      </c>
      <c r="B405" s="168">
        <f>'29(2)'!G13</f>
        <v>-0.35793348086440346</v>
      </c>
      <c r="C405" s="163" t="s">
        <v>68</v>
      </c>
    </row>
    <row r="406" spans="1:3" ht="15">
      <c r="A406" s="193" t="s">
        <v>1333</v>
      </c>
      <c r="B406" s="168">
        <f>'161'!I10</f>
        <v>21.87589547511311</v>
      </c>
      <c r="C406" s="163">
        <v>161</v>
      </c>
    </row>
    <row r="407" spans="1:3" ht="15">
      <c r="A407" s="193" t="s">
        <v>142</v>
      </c>
      <c r="B407" s="168">
        <f>2!I8+4!I4+5!I9+'13'!I7+'14'!I7+'16(2)'!I14</f>
        <v>-0.26795477762348696</v>
      </c>
      <c r="C407" s="163" t="s">
        <v>143</v>
      </c>
    </row>
    <row r="408" spans="1:3" ht="15">
      <c r="A408" s="193" t="s">
        <v>1254</v>
      </c>
      <c r="B408" s="168">
        <f>'155'!I7</f>
        <v>0.39956000000000813</v>
      </c>
      <c r="C408" s="163">
        <v>155</v>
      </c>
    </row>
    <row r="409" spans="1:3" ht="30">
      <c r="A409" s="193" t="s">
        <v>144</v>
      </c>
      <c r="B409" s="168">
        <f>'33'!G10+'35'!G9+'40'!G10+'49'!G8+'75'!I9+'77'!I11+'88'!I4+'96'!I7+'104'!I7+'136'!I4+'143'!I12</f>
        <v>-66.24025023630259</v>
      </c>
      <c r="C409" s="163" t="s">
        <v>1168</v>
      </c>
    </row>
    <row r="410" spans="1:3" ht="15">
      <c r="A410" s="193" t="s">
        <v>764</v>
      </c>
      <c r="B410" s="168">
        <f>'84'!I5+'106'!I7</f>
        <v>-2.2961864458849277</v>
      </c>
      <c r="C410" s="163" t="s">
        <v>911</v>
      </c>
    </row>
    <row r="411" spans="1:3" ht="15">
      <c r="A411" s="193" t="s">
        <v>942</v>
      </c>
      <c r="B411" s="168">
        <f>'113'!I10</f>
        <v>-2.932160852575521</v>
      </c>
      <c r="C411" s="163">
        <v>113</v>
      </c>
    </row>
    <row r="412" spans="1:3" ht="15">
      <c r="A412" s="193" t="s">
        <v>614</v>
      </c>
      <c r="B412" s="168">
        <f>'64'!I10</f>
        <v>14.06402575633689</v>
      </c>
      <c r="C412" s="163">
        <v>64</v>
      </c>
    </row>
    <row r="413" spans="1:3" ht="15">
      <c r="A413" s="193" t="s">
        <v>570</v>
      </c>
      <c r="B413" s="168">
        <f>'59'!I16+'66'!I6+'81'!I5</f>
        <v>22.04753093697707</v>
      </c>
      <c r="C413" s="163" t="s">
        <v>744</v>
      </c>
    </row>
    <row r="414" spans="1:3" ht="15">
      <c r="A414" s="194" t="s">
        <v>731</v>
      </c>
      <c r="B414" s="168">
        <f>'80'!I5+'82'!I13+'96'!I5+'120'!I7</f>
        <v>-0.10996868917629854</v>
      </c>
      <c r="C414" s="163" t="s">
        <v>1005</v>
      </c>
    </row>
    <row r="415" spans="1:3" ht="15">
      <c r="A415" s="193" t="s">
        <v>145</v>
      </c>
      <c r="B415" s="168">
        <f>4!I11</f>
        <v>0.3555208241029959</v>
      </c>
      <c r="C415" s="163">
        <v>4</v>
      </c>
    </row>
    <row r="416" spans="1:3" ht="30">
      <c r="A416" s="193" t="s">
        <v>690</v>
      </c>
      <c r="B416" s="168">
        <f>'73'!I7+'75'!I11+'83'!I4+'87'!I14+'92'!I9+'104'!I15+'115'!I8+'123'!I10+'137'!I9+'144'!I11+'148'!I7+'157'!I13+'161'!I15+'164'!I8</f>
        <v>-5.178205986650823</v>
      </c>
      <c r="C416" s="163" t="s">
        <v>1370</v>
      </c>
    </row>
    <row r="417" spans="1:3" ht="15">
      <c r="A417" s="194" t="s">
        <v>907</v>
      </c>
      <c r="B417" s="168">
        <f>'106'!I8+'131'!I6</f>
        <v>2.586995105159019</v>
      </c>
      <c r="C417" s="163" t="s">
        <v>1087</v>
      </c>
    </row>
    <row r="418" spans="1:3" ht="30">
      <c r="A418" s="194" t="s">
        <v>546</v>
      </c>
      <c r="B418" s="168">
        <f>'57'!I4+'73'!I8+'75'!I5+'76'!I7+'104'!I16+'113'!I17+'133'!I5+'135'!I6+'157'!I17</f>
        <v>0.007676586619254522</v>
      </c>
      <c r="C418" s="163" t="s">
        <v>1278</v>
      </c>
    </row>
    <row r="419" spans="1:3" ht="15">
      <c r="A419" s="194" t="s">
        <v>472</v>
      </c>
      <c r="B419" s="168">
        <f>'48'!G7</f>
        <v>0.15460360748261337</v>
      </c>
      <c r="C419" s="163">
        <v>48</v>
      </c>
    </row>
    <row r="420" spans="1:3" ht="15">
      <c r="A420" s="193" t="s">
        <v>440</v>
      </c>
      <c r="B420" s="168">
        <f>'44'!G13</f>
        <v>-0.18921123132406592</v>
      </c>
      <c r="C420" s="163">
        <v>44</v>
      </c>
    </row>
    <row r="421" spans="1:3" ht="15">
      <c r="A421" s="194" t="s">
        <v>1077</v>
      </c>
      <c r="B421" s="168">
        <f>'130'!I7</f>
        <v>-7.430469079879003</v>
      </c>
      <c r="C421" s="163">
        <v>130</v>
      </c>
    </row>
    <row r="422" spans="1:3" ht="15">
      <c r="A422" s="193" t="s">
        <v>555</v>
      </c>
      <c r="B422" s="168">
        <f>'58'!I8</f>
        <v>97.86730037594043</v>
      </c>
      <c r="C422" s="163">
        <v>58</v>
      </c>
    </row>
    <row r="423" spans="1:3" ht="15">
      <c r="A423" s="200" t="s">
        <v>146</v>
      </c>
      <c r="B423" s="168">
        <f>'28'!G13</f>
        <v>0.9007972322502837</v>
      </c>
      <c r="C423" s="163">
        <v>28</v>
      </c>
    </row>
    <row r="424" spans="1:3" ht="15">
      <c r="A424" s="193" t="s">
        <v>489</v>
      </c>
      <c r="B424" s="168">
        <f>'50'!H8</f>
        <v>0.060383711746226254</v>
      </c>
      <c r="C424" s="163">
        <v>50</v>
      </c>
    </row>
    <row r="425" spans="1:3" ht="15">
      <c r="A425" s="183" t="s">
        <v>909</v>
      </c>
      <c r="B425" s="168">
        <f>'106'!I1+'137'!I4+'139'!I9</f>
        <v>0.4489979684396985</v>
      </c>
      <c r="C425" s="163" t="s">
        <v>1148</v>
      </c>
    </row>
    <row r="426" spans="1:3" ht="15">
      <c r="A426" s="183" t="s">
        <v>477</v>
      </c>
      <c r="B426" s="168">
        <f>'49'!G9+'77'!I6+'79'!I6+'80'!I15+'108'!I5+'138'!I12</f>
        <v>-11.83270695987153</v>
      </c>
      <c r="C426" s="163" t="s">
        <v>1141</v>
      </c>
    </row>
    <row r="427" spans="1:3" ht="15">
      <c r="A427" s="193" t="s">
        <v>147</v>
      </c>
      <c r="B427" s="168">
        <f>'37'!G5+'87'!I15</f>
        <v>-1.038624263627014</v>
      </c>
      <c r="C427" s="163">
        <v>37.87</v>
      </c>
    </row>
    <row r="428" spans="1:3" ht="15">
      <c r="A428" s="193" t="s">
        <v>983</v>
      </c>
      <c r="B428" s="168">
        <f>'117'!I18</f>
        <v>-0.17332083675773902</v>
      </c>
      <c r="C428" s="163">
        <v>117</v>
      </c>
    </row>
    <row r="429" spans="1:3" ht="15">
      <c r="A429" s="193" t="s">
        <v>1307</v>
      </c>
      <c r="B429" s="168">
        <f>'159'!I4+'160'!I4</f>
        <v>-0.5376634309113797</v>
      </c>
      <c r="C429" s="163" t="s">
        <v>1327</v>
      </c>
    </row>
    <row r="430" spans="1:3" ht="15">
      <c r="A430" s="193" t="s">
        <v>1216</v>
      </c>
      <c r="B430" s="168">
        <f>'150'!I15</f>
        <v>-20.812442209130495</v>
      </c>
      <c r="C430" s="163">
        <v>150</v>
      </c>
    </row>
    <row r="431" spans="1:3" ht="15">
      <c r="A431" s="193" t="s">
        <v>148</v>
      </c>
      <c r="B431" s="168">
        <f>'17'!I5</f>
        <v>-1.0175167811578376</v>
      </c>
      <c r="C431" s="163">
        <v>17</v>
      </c>
    </row>
    <row r="432" spans="1:3" ht="15">
      <c r="A432" s="193" t="s">
        <v>1107</v>
      </c>
      <c r="B432" s="168">
        <f>'134'!I11+'149'!I11+'164'!I17</f>
        <v>-1.6790899943523527</v>
      </c>
      <c r="C432" s="163" t="s">
        <v>1371</v>
      </c>
    </row>
    <row r="433" spans="1:3" ht="15">
      <c r="A433" s="193" t="s">
        <v>149</v>
      </c>
      <c r="B433" s="168">
        <f>'14'!I20</f>
        <v>0.385818121263128</v>
      </c>
      <c r="C433" s="163">
        <v>14</v>
      </c>
    </row>
    <row r="434" spans="1:3" ht="15">
      <c r="A434" s="193" t="s">
        <v>1181</v>
      </c>
      <c r="B434" s="168">
        <f>'145'!I6</f>
        <v>-0.13319384615397212</v>
      </c>
      <c r="C434" s="163">
        <v>145</v>
      </c>
    </row>
    <row r="435" spans="1:3" ht="15">
      <c r="A435" s="193" t="s">
        <v>1211</v>
      </c>
      <c r="B435" s="168">
        <f>'149'!I7</f>
        <v>0.40424423350759753</v>
      </c>
      <c r="C435" s="163">
        <v>149</v>
      </c>
    </row>
    <row r="436" spans="1:3" ht="15">
      <c r="A436" s="193" t="s">
        <v>150</v>
      </c>
      <c r="B436" s="168">
        <f>'28'!G8</f>
        <v>0.8726729843561998</v>
      </c>
      <c r="C436" s="163">
        <v>28</v>
      </c>
    </row>
    <row r="437" spans="1:3" ht="15">
      <c r="A437" s="193" t="s">
        <v>1056</v>
      </c>
      <c r="B437" s="168">
        <f>'127'!I5</f>
        <v>-3.3526133408071246</v>
      </c>
      <c r="C437" s="163">
        <v>127</v>
      </c>
    </row>
    <row r="438" spans="1:3" ht="15">
      <c r="A438" s="193" t="s">
        <v>1267</v>
      </c>
      <c r="B438" s="168">
        <f>'156'!I9</f>
        <v>-0.22475181818163037</v>
      </c>
      <c r="C438" s="163">
        <v>156</v>
      </c>
    </row>
    <row r="439" spans="1:3" ht="15">
      <c r="A439" s="214" t="s">
        <v>1105</v>
      </c>
      <c r="B439" s="168">
        <f>'134'!I9+'143'!I5+'146'!I12+'151'!I10+'167'!I15</f>
        <v>12.732113854319437</v>
      </c>
      <c r="C439" s="163" t="s">
        <v>1412</v>
      </c>
    </row>
    <row r="440" spans="1:3" ht="15">
      <c r="A440" s="214" t="s">
        <v>1401</v>
      </c>
      <c r="B440" s="168">
        <f>'167'!I13</f>
        <v>5.618000451286207</v>
      </c>
      <c r="C440" s="163">
        <v>167</v>
      </c>
    </row>
    <row r="441" spans="1:3" ht="15">
      <c r="A441" s="193" t="s">
        <v>499</v>
      </c>
      <c r="B441" s="168">
        <f>'51'!H9</f>
        <v>0.1605030188679848</v>
      </c>
      <c r="C441" s="163">
        <v>51</v>
      </c>
    </row>
    <row r="442" spans="1:3" ht="15">
      <c r="A442" s="193" t="s">
        <v>800</v>
      </c>
      <c r="B442" s="168">
        <f>'89'!I5</f>
        <v>-0.4295247734805798</v>
      </c>
      <c r="C442" s="163">
        <v>89</v>
      </c>
    </row>
    <row r="443" spans="1:3" ht="15">
      <c r="A443" s="193" t="s">
        <v>1144</v>
      </c>
      <c r="B443" s="168">
        <f>'139'!I8</f>
        <v>0.4676820875915837</v>
      </c>
      <c r="C443" s="163">
        <v>139</v>
      </c>
    </row>
    <row r="444" spans="1:3" ht="15">
      <c r="A444" s="193" t="s">
        <v>151</v>
      </c>
      <c r="B444" s="168">
        <f>'12'!I16+'14'!I12+'38'!G5</f>
        <v>-2.2311829689456317</v>
      </c>
      <c r="C444" s="163" t="s">
        <v>152</v>
      </c>
    </row>
    <row r="445" spans="1:3" ht="15">
      <c r="A445" s="193" t="s">
        <v>553</v>
      </c>
      <c r="B445" s="168">
        <f>'58'!I5+'62'!I9</f>
        <v>-0.32373129886809693</v>
      </c>
      <c r="C445" s="163" t="s">
        <v>599</v>
      </c>
    </row>
    <row r="446" spans="1:3" ht="15">
      <c r="A446" s="193" t="s">
        <v>844</v>
      </c>
      <c r="B446" s="168">
        <f>'95'!I6</f>
        <v>13.76510434195734</v>
      </c>
      <c r="C446" s="163">
        <v>95</v>
      </c>
    </row>
    <row r="447" spans="1:3" ht="15">
      <c r="A447" s="193" t="s">
        <v>153</v>
      </c>
      <c r="B447" s="168">
        <f>'31'!G16</f>
        <v>8.080706160018849</v>
      </c>
      <c r="C447" s="163">
        <v>31</v>
      </c>
    </row>
    <row r="448" spans="1:3" ht="15">
      <c r="A448" s="193" t="s">
        <v>1268</v>
      </c>
      <c r="B448" s="168">
        <f>'156'!I10</f>
        <v>0.1341790909092424</v>
      </c>
      <c r="C448" s="163">
        <v>156</v>
      </c>
    </row>
    <row r="449" spans="1:3" ht="60">
      <c r="A449" s="193" t="s">
        <v>154</v>
      </c>
      <c r="B449" s="168">
        <f>'20'!I9+'27'!G9+'29(2)'!G16+'31'!G5+'32'!G9+'34'!G5+'41'!G12+'43'!G8+'46'!G4+'48'!G4+'52'!H9+'54'!I15+'70'!I8+'72'!I11+'76'!I4+'82'!I8+'83'!I6+'102'!I5+'116'!I13+'117'!I12+'133'!I8+'134'!I7+'141'!I10+'144'!I6+'146'!I15+'152'!I12+'161'!I12+'165'!I14</f>
        <v>2.1281702156170184</v>
      </c>
      <c r="C449" s="163" t="s">
        <v>1387</v>
      </c>
    </row>
    <row r="450" spans="1:3" ht="60">
      <c r="A450" s="193" t="s">
        <v>627</v>
      </c>
      <c r="B450" s="168">
        <f>'66'!I11+'67'!I14+'72'!I7+'94'!I12+'96'!I13+'105'!I6+'106'!I13+'112'!I8+'115'!I6+'117'!I11+'119'!I8+'130'!I9+'131'!I14+'135'!I11+'137'!I8+'139'!I6+'146'!I13+'147'!I9+'148'!I17+'150'!I13+'160'!I7+'164'!I13+'165'!I13</f>
        <v>1.6037265933323397</v>
      </c>
      <c r="C450" s="163" t="s">
        <v>1388</v>
      </c>
    </row>
    <row r="451" spans="1:3" ht="15">
      <c r="A451" s="214" t="s">
        <v>1258</v>
      </c>
      <c r="B451" s="168">
        <f>'155'!I26+'167'!I4</f>
        <v>2.482815352408579</v>
      </c>
      <c r="C451" s="163" t="s">
        <v>1411</v>
      </c>
    </row>
    <row r="452" spans="1:3" ht="15">
      <c r="A452" s="193" t="s">
        <v>1063</v>
      </c>
      <c r="B452" s="168">
        <f>'128'!I11</f>
        <v>0.12727497215382755</v>
      </c>
      <c r="C452" s="163">
        <v>128</v>
      </c>
    </row>
    <row r="453" spans="1:3" ht="15">
      <c r="A453" s="193" t="s">
        <v>155</v>
      </c>
      <c r="B453" s="168">
        <f>'33'!G13+'42'!G6+'50'!H12</f>
        <v>-0.05134831815144025</v>
      </c>
      <c r="C453" s="163" t="s">
        <v>495</v>
      </c>
    </row>
    <row r="454" spans="1:3" ht="15">
      <c r="A454" s="193" t="s">
        <v>156</v>
      </c>
      <c r="B454" s="168">
        <f>'16(2)'!I9</f>
        <v>-5.279036409865057</v>
      </c>
      <c r="C454" s="163" t="s">
        <v>30</v>
      </c>
    </row>
    <row r="455" spans="1:3" ht="15">
      <c r="A455" s="193" t="s">
        <v>1319</v>
      </c>
      <c r="B455" s="168">
        <f>'160'!I10</f>
        <v>10.867225263157707</v>
      </c>
      <c r="C455" s="163">
        <v>160</v>
      </c>
    </row>
    <row r="456" spans="1:3" ht="15">
      <c r="A456" s="193" t="s">
        <v>577</v>
      </c>
      <c r="B456" s="168">
        <f>'60'!I17+'124'!I11</f>
        <v>-3.735545627853071</v>
      </c>
      <c r="C456" s="163" t="s">
        <v>1035</v>
      </c>
    </row>
    <row r="457" spans="1:3" ht="15">
      <c r="A457" s="193" t="s">
        <v>157</v>
      </c>
      <c r="B457" s="168">
        <f>'25'!G16</f>
        <v>5.935818252442459</v>
      </c>
      <c r="C457" s="163">
        <v>25</v>
      </c>
    </row>
    <row r="458" spans="1:3" ht="30">
      <c r="A458" s="193" t="s">
        <v>914</v>
      </c>
      <c r="B458" s="168">
        <f>'107'!I5+'113'!I12+'115'!I11+'119'!I4+'129'!I17+'136'!I8+'144'!I16+'153'!I14+'158.1'!I11</f>
        <v>-0.4165585798246525</v>
      </c>
      <c r="C458" s="163" t="s">
        <v>1301</v>
      </c>
    </row>
    <row r="459" spans="1:3" ht="15">
      <c r="A459" s="193" t="s">
        <v>941</v>
      </c>
      <c r="B459" s="168">
        <f>'113'!I8+'122'!I13</f>
        <v>-0.9902448079111537</v>
      </c>
      <c r="C459" s="163" t="s">
        <v>1018</v>
      </c>
    </row>
    <row r="460" spans="1:3" ht="15">
      <c r="A460" s="193" t="s">
        <v>720</v>
      </c>
      <c r="B460" s="168">
        <f>'77'!I7+'92'!I8+'136'!I11</f>
        <v>-1.8746821950956019</v>
      </c>
      <c r="C460" s="163" t="s">
        <v>1123</v>
      </c>
    </row>
    <row r="461" spans="1:3" ht="15">
      <c r="A461" s="193" t="s">
        <v>1041</v>
      </c>
      <c r="B461" s="168">
        <f>'125'!I12</f>
        <v>-0.1782947717231309</v>
      </c>
      <c r="C461" s="163">
        <v>125</v>
      </c>
    </row>
    <row r="462" spans="1:3" ht="15">
      <c r="A462" s="193" t="s">
        <v>1069</v>
      </c>
      <c r="B462" s="168">
        <f>'129'!I5+'136'!I16+'139'!I7</f>
        <v>0.02897459548455572</v>
      </c>
      <c r="C462" s="163" t="s">
        <v>1149</v>
      </c>
    </row>
    <row r="463" spans="1:3" ht="15">
      <c r="A463" s="193" t="s">
        <v>158</v>
      </c>
      <c r="B463" s="168">
        <f>'20'!I14+'21'!G9+'23'!G16+'29(1)'!G10+'155'!I6</f>
        <v>3.919309534337259</v>
      </c>
      <c r="C463" s="163" t="s">
        <v>1264</v>
      </c>
    </row>
    <row r="464" spans="1:3" ht="15">
      <c r="A464" s="193" t="s">
        <v>987</v>
      </c>
      <c r="B464" s="168">
        <f>'118'!I4</f>
        <v>30.081091990846744</v>
      </c>
      <c r="C464" s="163">
        <v>118</v>
      </c>
    </row>
    <row r="465" spans="1:3" ht="15">
      <c r="A465" s="193" t="s">
        <v>463</v>
      </c>
      <c r="B465" s="168">
        <f>'47'!G10</f>
        <v>-0.3522664878969408</v>
      </c>
      <c r="C465" s="163">
        <v>47</v>
      </c>
    </row>
    <row r="466" spans="1:3" ht="15">
      <c r="A466" s="193" t="s">
        <v>1246</v>
      </c>
      <c r="B466" s="168">
        <f>'131'!I11+'134'!I8+'154'!I5</f>
        <v>-22.543743021240743</v>
      </c>
      <c r="C466" s="163" t="s">
        <v>1249</v>
      </c>
    </row>
    <row r="467" spans="1:3" ht="15">
      <c r="A467" s="193" t="s">
        <v>679</v>
      </c>
      <c r="B467" s="168">
        <f>'72'!I9</f>
        <v>6.4189867312347815</v>
      </c>
      <c r="C467" s="163">
        <v>72</v>
      </c>
    </row>
    <row r="468" spans="1:3" ht="15">
      <c r="A468" s="193" t="s">
        <v>159</v>
      </c>
      <c r="B468" s="168">
        <f>3!I5</f>
        <v>-9.799272465160925</v>
      </c>
      <c r="C468" s="163">
        <v>3</v>
      </c>
    </row>
    <row r="469" spans="1:3" ht="15">
      <c r="A469" s="193" t="s">
        <v>1052</v>
      </c>
      <c r="B469" s="168">
        <f>'126'!I13</f>
        <v>-0.46390615587256434</v>
      </c>
      <c r="C469" s="163">
        <v>126</v>
      </c>
    </row>
    <row r="470" spans="1:3" ht="15">
      <c r="A470" s="193" t="s">
        <v>1192</v>
      </c>
      <c r="B470" s="168">
        <f>'147'!I8</f>
        <v>-0.12848257958285103</v>
      </c>
      <c r="C470" s="163">
        <v>147</v>
      </c>
    </row>
    <row r="471" spans="1:3" ht="15">
      <c r="A471" s="193" t="s">
        <v>936</v>
      </c>
      <c r="B471" s="168">
        <f>'112'!I11</f>
        <v>-1.5673263157892734</v>
      </c>
      <c r="C471" s="163">
        <v>112</v>
      </c>
    </row>
    <row r="472" spans="1:3" ht="15">
      <c r="A472" s="193" t="s">
        <v>1145</v>
      </c>
      <c r="B472" s="168">
        <f>'139'!I12</f>
        <v>-25.099247240875684</v>
      </c>
      <c r="C472" s="163">
        <v>139</v>
      </c>
    </row>
    <row r="473" spans="1:3" ht="15">
      <c r="A473" s="193" t="s">
        <v>612</v>
      </c>
      <c r="B473" s="168">
        <f>'64'!I7</f>
        <v>39.17221654946843</v>
      </c>
      <c r="C473" s="163">
        <v>64</v>
      </c>
    </row>
    <row r="474" spans="1:3" ht="15">
      <c r="A474" s="193" t="s">
        <v>532</v>
      </c>
      <c r="B474" s="168">
        <f>'55'!I12</f>
        <v>0.4477978654591652</v>
      </c>
      <c r="C474" s="163">
        <v>55</v>
      </c>
    </row>
    <row r="475" spans="1:3" ht="15">
      <c r="A475" s="193" t="s">
        <v>643</v>
      </c>
      <c r="B475" s="168">
        <f>'67'!I10+'79'!I9+'94'!I13</f>
        <v>3.3446129348080262</v>
      </c>
      <c r="C475" s="163" t="s">
        <v>842</v>
      </c>
    </row>
    <row r="476" spans="1:3" ht="15">
      <c r="A476" s="193" t="s">
        <v>160</v>
      </c>
      <c r="B476" s="168">
        <f>'30'!G12+'55'!I8</f>
        <v>-0.1362735207642345</v>
      </c>
      <c r="C476" s="163" t="s">
        <v>539</v>
      </c>
    </row>
    <row r="477" spans="1:3" ht="15">
      <c r="A477" s="193" t="s">
        <v>420</v>
      </c>
      <c r="B477" s="168">
        <f>'42'!G8</f>
        <v>-0.33400953310308523</v>
      </c>
      <c r="C477" s="163">
        <v>42</v>
      </c>
    </row>
    <row r="478" spans="1:3" ht="15">
      <c r="A478" s="193" t="s">
        <v>865</v>
      </c>
      <c r="B478" s="168">
        <f>'98'!I6+'118'!I11</f>
        <v>41.7016001846514</v>
      </c>
      <c r="C478" s="163" t="s">
        <v>990</v>
      </c>
    </row>
    <row r="479" spans="1:3" ht="15">
      <c r="A479" s="193" t="s">
        <v>161</v>
      </c>
      <c r="B479" s="168">
        <f>2!I6+4!I10+7!I5+'18'!I12+'21'!G14+'22'!G11+'24'!G16</f>
        <v>-3.0264099509668654</v>
      </c>
      <c r="C479" s="163" t="s">
        <v>162</v>
      </c>
    </row>
    <row r="480" spans="1:3" ht="15">
      <c r="A480" s="193" t="s">
        <v>1193</v>
      </c>
      <c r="B480" s="168">
        <f>'147'!I15+'149'!I10+'155'!I24+'161'!I7+'164'!I15</f>
        <v>0.3885769294920465</v>
      </c>
      <c r="C480" s="163" t="s">
        <v>1372</v>
      </c>
    </row>
    <row r="481" spans="1:3" ht="15">
      <c r="A481" s="193" t="s">
        <v>1248</v>
      </c>
      <c r="B481" s="168">
        <f>'154'!I9</f>
        <v>5.868165470726126</v>
      </c>
      <c r="C481" s="163">
        <v>154</v>
      </c>
    </row>
    <row r="482" spans="1:3" ht="15">
      <c r="A482" s="193" t="s">
        <v>163</v>
      </c>
      <c r="B482" s="168">
        <f>'36'!G10</f>
        <v>18.73798828489339</v>
      </c>
      <c r="C482" s="163">
        <v>36</v>
      </c>
    </row>
    <row r="483" spans="1:3" ht="15">
      <c r="A483" s="193" t="s">
        <v>164</v>
      </c>
      <c r="B483" s="168">
        <f>'12'!I17+'19'!I7</f>
        <v>0.38755488348715517</v>
      </c>
      <c r="C483" s="163" t="s">
        <v>165</v>
      </c>
    </row>
    <row r="484" spans="1:3" ht="15">
      <c r="A484" s="193" t="s">
        <v>166</v>
      </c>
      <c r="B484" s="168">
        <f>'33'!G17+'38'!G10+'59'!I11+'60'!I25+'112'!I7</f>
        <v>-29.116932331433418</v>
      </c>
      <c r="C484" s="163" t="s">
        <v>938</v>
      </c>
    </row>
    <row r="485" spans="1:3" ht="15">
      <c r="A485" s="193" t="s">
        <v>622</v>
      </c>
      <c r="B485" s="168">
        <f>'65'!I13+'66'!I7+'79'!I17+'86'!I9+'124'!I10+'160'!I16</f>
        <v>3.7709552163778426</v>
      </c>
      <c r="C485" s="163" t="s">
        <v>1328</v>
      </c>
    </row>
    <row r="486" spans="1:3" ht="36" customHeight="1">
      <c r="A486" s="193" t="s">
        <v>167</v>
      </c>
      <c r="B486" s="168">
        <f>'31'!G4</f>
        <v>12.114333726693303</v>
      </c>
      <c r="C486" s="163">
        <v>31</v>
      </c>
    </row>
    <row r="487" spans="1:3" ht="15">
      <c r="A487" s="193" t="s">
        <v>596</v>
      </c>
      <c r="B487" s="168">
        <f>'62'!I12+'127'!I5</f>
        <v>-3.323976805169991</v>
      </c>
      <c r="C487" s="163" t="s">
        <v>1058</v>
      </c>
    </row>
    <row r="488" spans="1:3" ht="15">
      <c r="A488" s="193" t="s">
        <v>940</v>
      </c>
      <c r="B488" s="168">
        <f>'113'!I6</f>
        <v>0.4747035701598179</v>
      </c>
      <c r="C488" s="163">
        <v>113</v>
      </c>
    </row>
    <row r="489" spans="1:3" ht="15">
      <c r="A489" s="193" t="s">
        <v>1228</v>
      </c>
      <c r="B489" s="168">
        <f>'151'!I11+'158.2'!I10</f>
        <v>0.21284221764608446</v>
      </c>
      <c r="C489" s="163" t="s">
        <v>1302</v>
      </c>
    </row>
    <row r="490" spans="1:3" ht="15">
      <c r="A490" s="193" t="s">
        <v>567</v>
      </c>
      <c r="B490" s="168">
        <f>'59'!I12+'78'!I11+'81'!I9+'82'!I15+'86'!I10+'109'!I9+'153'!I5</f>
        <v>5.938369968833115</v>
      </c>
      <c r="C490" s="163" t="s">
        <v>1243</v>
      </c>
    </row>
    <row r="491" spans="1:3" ht="15">
      <c r="A491" s="193" t="s">
        <v>1221</v>
      </c>
      <c r="B491" s="168">
        <f>'108'!I7+'147'!I12+'151'!I6</f>
        <v>-0.5309282252969751</v>
      </c>
      <c r="C491" s="163" t="s">
        <v>1224</v>
      </c>
    </row>
    <row r="492" spans="1:3" ht="15">
      <c r="A492" s="187" t="s">
        <v>611</v>
      </c>
      <c r="B492" s="168">
        <f>'64'!I4+'84'!I4+'87'!I13+'90'!I9+'91'!I5+'99'!I6+'129'!I8+'150'!I11</f>
        <v>-0.10020900510906472</v>
      </c>
      <c r="C492" s="163" t="s">
        <v>1219</v>
      </c>
    </row>
    <row r="493" spans="1:3" ht="15">
      <c r="A493" s="187" t="s">
        <v>168</v>
      </c>
      <c r="B493" s="168">
        <f>'29(2)'!G6</f>
        <v>0.21974550898198686</v>
      </c>
      <c r="C493" s="163" t="s">
        <v>68</v>
      </c>
    </row>
    <row r="494" spans="1:3" ht="15">
      <c r="A494" s="187" t="s">
        <v>1256</v>
      </c>
      <c r="B494" s="168">
        <f>'155'!I21</f>
        <v>-0.4113600000000588</v>
      </c>
      <c r="C494" s="163">
        <v>155</v>
      </c>
    </row>
    <row r="495" spans="1:3" ht="15">
      <c r="A495" s="191" t="s">
        <v>1113</v>
      </c>
      <c r="B495" s="177">
        <f>'135'!I8</f>
        <v>-4.270873126385823</v>
      </c>
      <c r="C495" s="178">
        <v>135</v>
      </c>
    </row>
    <row r="496" spans="1:3" ht="15">
      <c r="A496" s="193" t="s">
        <v>1057</v>
      </c>
      <c r="B496" s="168">
        <f>'127'!I8+'147'!I16+'158.1'!I15</f>
        <v>-0.04058956748122</v>
      </c>
      <c r="C496" s="163" t="s">
        <v>1303</v>
      </c>
    </row>
    <row r="497" spans="1:3" ht="15">
      <c r="A497" s="193" t="s">
        <v>839</v>
      </c>
      <c r="B497" s="168">
        <f>'94'!I11</f>
        <v>-0.4302895881006634</v>
      </c>
      <c r="C497" s="163">
        <v>94</v>
      </c>
    </row>
    <row r="498" spans="1:3" ht="15">
      <c r="A498" s="193" t="s">
        <v>1071</v>
      </c>
      <c r="B498" s="168">
        <f>'129'!I12</f>
        <v>6.692105251641124</v>
      </c>
      <c r="C498" s="163">
        <v>129</v>
      </c>
    </row>
    <row r="499" spans="1:3" ht="15">
      <c r="A499" s="193" t="s">
        <v>524</v>
      </c>
      <c r="B499" s="168">
        <f>'54'!I7</f>
        <v>-0.18070106411994402</v>
      </c>
      <c r="C499" s="163">
        <v>54</v>
      </c>
    </row>
    <row r="500" spans="1:3" ht="15">
      <c r="A500" s="193" t="s">
        <v>1001</v>
      </c>
      <c r="B500" s="168">
        <f>'120'!I6+'160'!I9</f>
        <v>5.326144822924107</v>
      </c>
      <c r="C500" s="163" t="s">
        <v>1329</v>
      </c>
    </row>
    <row r="501" spans="1:3" ht="15">
      <c r="A501" s="193" t="s">
        <v>169</v>
      </c>
      <c r="B501" s="168">
        <f>'25'!G8</f>
        <v>3.910956074052592</v>
      </c>
      <c r="C501" s="163">
        <v>25</v>
      </c>
    </row>
    <row r="502" spans="1:3" ht="15">
      <c r="A502" s="193" t="s">
        <v>170</v>
      </c>
      <c r="B502" s="168">
        <f>'23'!G8</f>
        <v>3.234460964630216</v>
      </c>
      <c r="C502" s="163">
        <v>23</v>
      </c>
    </row>
    <row r="503" spans="1:3" ht="30">
      <c r="A503" s="193" t="s">
        <v>171</v>
      </c>
      <c r="B503" s="168">
        <f>'36'!G15+'38'!G8+'40'!G4+'44'!G11+'47'!G5+'51'!H5+'56'!I7+'58'!I4+'60'!I14+'62'!I13+'77'!I8</f>
        <v>7.2242376289225945</v>
      </c>
      <c r="C503" s="163" t="s">
        <v>722</v>
      </c>
    </row>
    <row r="504" spans="1:3" ht="15">
      <c r="A504" s="193" t="s">
        <v>585</v>
      </c>
      <c r="B504" s="168">
        <f>'61'!I11</f>
        <v>-0.051879333333317845</v>
      </c>
      <c r="C504" s="163">
        <v>61</v>
      </c>
    </row>
    <row r="505" spans="1:3" ht="15">
      <c r="A505" s="193" t="s">
        <v>642</v>
      </c>
      <c r="B505" s="168">
        <f>'67'!I7+'73'!I9+'76'!I10+'92'!I11</f>
        <v>21.128997765785698</v>
      </c>
      <c r="C505" s="163" t="s">
        <v>824</v>
      </c>
    </row>
    <row r="506" spans="1:3" ht="90">
      <c r="A506" s="210" t="s">
        <v>172</v>
      </c>
      <c r="B506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</f>
        <v>-78.66111899096987</v>
      </c>
      <c r="C506" s="163" t="s">
        <v>1398</v>
      </c>
    </row>
    <row r="507" spans="1:3" ht="15">
      <c r="A507" s="193" t="s">
        <v>173</v>
      </c>
      <c r="B507" s="168">
        <f>2!I11+'13'!I12+'14'!I11+'17'!I14+'23'!G13+'29(1)'!G4+'30'!G11+'47'!G9</f>
        <v>-0.24230741628753094</v>
      </c>
      <c r="C507" s="163" t="s">
        <v>466</v>
      </c>
    </row>
    <row r="508" spans="1:3" ht="15">
      <c r="A508" s="193" t="s">
        <v>549</v>
      </c>
      <c r="B508" s="168">
        <f>'57'!I10+'89'!I9</f>
        <v>-0.4540056241238517</v>
      </c>
      <c r="C508" s="163" t="s">
        <v>805</v>
      </c>
    </row>
    <row r="509" spans="1:3" ht="15">
      <c r="A509" s="193" t="s">
        <v>407</v>
      </c>
      <c r="B509" s="168">
        <f>'40'!G17+'43'!G11+'46'!G10+'70'!I11+'76'!I8+'83'!I5</f>
        <v>45.41859516109287</v>
      </c>
      <c r="C509" s="163" t="s">
        <v>762</v>
      </c>
    </row>
    <row r="510" spans="1:3" ht="15">
      <c r="A510" s="193" t="s">
        <v>1154</v>
      </c>
      <c r="B510" s="168">
        <f>'141'!I6</f>
        <v>-16.47742078448914</v>
      </c>
      <c r="C510" s="163">
        <v>141</v>
      </c>
    </row>
    <row r="511" spans="1:3" ht="15">
      <c r="A511" s="187" t="s">
        <v>512</v>
      </c>
      <c r="B511" s="168">
        <f>'52'!H13+'108'!I9+'113'!I7+'125'!I17+'126'!I10+'132'!I10</f>
        <v>-30.511253015858415</v>
      </c>
      <c r="C511" s="163" t="s">
        <v>1095</v>
      </c>
    </row>
    <row r="512" spans="1:3" ht="30">
      <c r="A512" s="206" t="s">
        <v>176</v>
      </c>
      <c r="B512" s="168">
        <f>'38'!G11+'44'!G8+'135'!I15+'142'!I6+'147'!I11+'150'!I6+'155'!I4+'165'!I12+'166'!I5</f>
        <v>-13.174980302857875</v>
      </c>
      <c r="C512" s="163" t="s">
        <v>1397</v>
      </c>
    </row>
    <row r="513" spans="1:3" ht="15">
      <c r="A513" s="187" t="s">
        <v>1310</v>
      </c>
      <c r="B513" s="168">
        <f>'159'!I8</f>
        <v>3.8106813832851003</v>
      </c>
      <c r="C513" s="163">
        <v>159</v>
      </c>
    </row>
    <row r="514" spans="1:3" ht="15">
      <c r="A514" s="187" t="s">
        <v>1311</v>
      </c>
      <c r="B514" s="168">
        <f>'159'!I9</f>
        <v>-6.199031700288742</v>
      </c>
      <c r="C514" s="163">
        <v>159</v>
      </c>
    </row>
    <row r="515" spans="1:3" ht="15">
      <c r="A515" s="187" t="s">
        <v>1014</v>
      </c>
      <c r="B515" s="168">
        <f>'122'!I9</f>
        <v>8.386116292134602</v>
      </c>
      <c r="C515" s="163">
        <v>122</v>
      </c>
    </row>
    <row r="516" spans="1:3" ht="15">
      <c r="A516" s="187" t="s">
        <v>705</v>
      </c>
      <c r="B516" s="168">
        <f>'76'!I6</f>
        <v>8.051636290322676</v>
      </c>
      <c r="C516" s="163">
        <v>76</v>
      </c>
    </row>
    <row r="517" spans="1:3" ht="15">
      <c r="A517" s="187" t="s">
        <v>174</v>
      </c>
      <c r="B517" s="168">
        <f>2!I7+3!I7+4!I8+5!I6+6!I6+'13'!I6+'18'!I6+'25'!G14</f>
        <v>-0.06785785490546914</v>
      </c>
      <c r="C517" s="163" t="s">
        <v>175</v>
      </c>
    </row>
    <row r="518" spans="1:3" ht="15">
      <c r="A518" s="187" t="s">
        <v>820</v>
      </c>
      <c r="B518" s="168">
        <f>'92'!I16+'94'!I9+'124'!I5</f>
        <v>-0.11330790982776762</v>
      </c>
      <c r="C518" s="163" t="s">
        <v>1036</v>
      </c>
    </row>
    <row r="519" spans="1:3" ht="15">
      <c r="A519" s="187" t="s">
        <v>177</v>
      </c>
      <c r="B519" s="168">
        <f>'14'!I17+'15'!I9</f>
        <v>0.06758883892348422</v>
      </c>
      <c r="C519" s="163" t="s">
        <v>178</v>
      </c>
    </row>
    <row r="520" spans="1:3" ht="15">
      <c r="A520" s="187" t="s">
        <v>179</v>
      </c>
      <c r="B520" s="168">
        <f>7!I6+9!I7+'11'!I4+'14'!I14+'15'!I7+'21'!G16+'51'!H12</f>
        <v>1.983580625282002</v>
      </c>
      <c r="C520" s="163" t="s">
        <v>503</v>
      </c>
    </row>
    <row r="521" spans="1:3" ht="15">
      <c r="A521" s="187" t="s">
        <v>180</v>
      </c>
      <c r="B521" s="168">
        <f>'19'!I14+'28'!G4+'32'!G10+'34'!G13</f>
        <v>-0.10878419799064432</v>
      </c>
      <c r="C521" s="163" t="s">
        <v>181</v>
      </c>
    </row>
    <row r="522" spans="1:3" ht="15">
      <c r="A522" s="187" t="s">
        <v>182</v>
      </c>
      <c r="B522" s="168">
        <f>'28'!G11+'36'!G6</f>
        <v>4.291855236672916</v>
      </c>
      <c r="C522" s="163" t="s">
        <v>183</v>
      </c>
    </row>
    <row r="523" spans="1:3" ht="15">
      <c r="A523" s="187" t="s">
        <v>810</v>
      </c>
      <c r="B523" s="168">
        <f>'90'!I8</f>
        <v>0.03478605451948624</v>
      </c>
      <c r="C523" s="163">
        <v>90</v>
      </c>
    </row>
    <row r="524" spans="1:3" ht="15">
      <c r="A524" s="187" t="s">
        <v>184</v>
      </c>
      <c r="B524" s="168">
        <f>'33'!G12+'72'!I13</f>
        <v>0.07549991357552699</v>
      </c>
      <c r="C524" s="163" t="s">
        <v>685</v>
      </c>
    </row>
    <row r="525" spans="1:3" ht="15">
      <c r="A525" s="187" t="s">
        <v>185</v>
      </c>
      <c r="B525" s="168">
        <f>'13'!I16</f>
        <v>-1.742719999999963</v>
      </c>
      <c r="C525" s="163">
        <v>13</v>
      </c>
    </row>
    <row r="526" spans="1:3" ht="15">
      <c r="A526" s="187" t="s">
        <v>841</v>
      </c>
      <c r="B526" s="168">
        <f>'94'!I8</f>
        <v>0.191667620137423</v>
      </c>
      <c r="C526" s="163">
        <v>94</v>
      </c>
    </row>
    <row r="527" spans="1:3" ht="15">
      <c r="A527" s="187" t="s">
        <v>1344</v>
      </c>
      <c r="B527" s="168">
        <f>'162'!I8</f>
        <v>-1.8576643207611596</v>
      </c>
      <c r="C527" s="163">
        <v>162</v>
      </c>
    </row>
    <row r="528" spans="1:3" ht="15">
      <c r="A528" s="187" t="s">
        <v>931</v>
      </c>
      <c r="B528" s="168">
        <f>'111'!I6+'137'!I6</f>
        <v>1.6550014735756804</v>
      </c>
      <c r="C528" s="163" t="s">
        <v>1132</v>
      </c>
    </row>
    <row r="529" spans="1:3" ht="15">
      <c r="A529" s="187" t="s">
        <v>529</v>
      </c>
      <c r="B529" s="168">
        <f>'54'!I14+'55'!I9+'60'!I4</f>
        <v>0.4695145227969988</v>
      </c>
      <c r="C529" s="163" t="s">
        <v>579</v>
      </c>
    </row>
    <row r="530" spans="1:3" ht="15">
      <c r="A530" s="187" t="s">
        <v>728</v>
      </c>
      <c r="B530" s="168">
        <f>'79'!I10</f>
        <v>-28.975520627062906</v>
      </c>
      <c r="C530" s="163">
        <v>79</v>
      </c>
    </row>
    <row r="531" spans="1:3" ht="15">
      <c r="A531" s="187" t="s">
        <v>186</v>
      </c>
      <c r="B531" s="168">
        <f>3!I11+5!I11+'11'!I11+'22'!G4+'29(2)'!G9+'37'!G6+'83'!I9+'131'!I17</f>
        <v>-0.633606242240603</v>
      </c>
      <c r="C531" s="163" t="s">
        <v>1086</v>
      </c>
    </row>
    <row r="532" spans="1:3" ht="15">
      <c r="A532" s="187" t="s">
        <v>719</v>
      </c>
      <c r="B532" s="168">
        <f>'77'!I4+'92'!I5+'97'!I9+'102'!I11+'110'!I8+'117'!I16+'164'!I9</f>
        <v>2.7618972966997717</v>
      </c>
      <c r="C532" s="163" t="s">
        <v>1373</v>
      </c>
    </row>
    <row r="533" spans="1:3" ht="15">
      <c r="A533" s="187" t="s">
        <v>948</v>
      </c>
      <c r="B533" s="168">
        <f>'114'!I5</f>
        <v>-9.416141624634975</v>
      </c>
      <c r="C533" s="163">
        <v>114</v>
      </c>
    </row>
    <row r="534" spans="1:3" ht="30">
      <c r="A534" s="212" t="s">
        <v>672</v>
      </c>
      <c r="B534" s="168">
        <f>'71'!I10+'97'!I14+'104'!I14+'105'!I13+'129'!I6+'139'!I11+'156'!I11+'158.1'!I4+'167'!I5</f>
        <v>2.114920676653469</v>
      </c>
      <c r="C534" s="163" t="s">
        <v>1410</v>
      </c>
    </row>
    <row r="535" spans="1:3" ht="15">
      <c r="A535" s="187" t="s">
        <v>187</v>
      </c>
      <c r="B535" s="168">
        <f>'17'!I9</f>
        <v>-1.983577625122507</v>
      </c>
      <c r="C535" s="163">
        <v>17</v>
      </c>
    </row>
    <row r="536" spans="1:3" ht="15">
      <c r="A536" s="187" t="s">
        <v>803</v>
      </c>
      <c r="B536" s="168">
        <f>'89'!I12</f>
        <v>0.014457580109592527</v>
      </c>
      <c r="C536" s="163">
        <v>89</v>
      </c>
    </row>
    <row r="537" spans="1:3" ht="15">
      <c r="A537" s="187" t="s">
        <v>1335</v>
      </c>
      <c r="B537" s="168">
        <f>'161'!I13+'162'!I10+'163'!I5</f>
        <v>-0.1399617602356784</v>
      </c>
      <c r="C537" s="163" t="s">
        <v>1362</v>
      </c>
    </row>
    <row r="538" spans="1:3" ht="15">
      <c r="A538" s="187" t="s">
        <v>188</v>
      </c>
      <c r="B538" s="168">
        <f>'36'!G16+'40'!G7+'54'!I9+'57'!I9+'84'!I7+'90'!I4+'114'!I6</f>
        <v>0.10852901408833304</v>
      </c>
      <c r="C538" s="163" t="s">
        <v>954</v>
      </c>
    </row>
    <row r="539" spans="1:3" ht="15">
      <c r="A539" s="187" t="s">
        <v>769</v>
      </c>
      <c r="B539" s="168">
        <f>'85'!I7</f>
        <v>-30.37893762811109</v>
      </c>
      <c r="C539" s="163">
        <v>85</v>
      </c>
    </row>
    <row r="540" spans="1:3" ht="15">
      <c r="A540" s="187" t="s">
        <v>189</v>
      </c>
      <c r="B540" s="168">
        <f>'29(2)'!G4</f>
        <v>0.11064846394151573</v>
      </c>
      <c r="C540" s="163" t="s">
        <v>68</v>
      </c>
    </row>
    <row r="541" spans="1:3" ht="15">
      <c r="A541" s="187" t="s">
        <v>604</v>
      </c>
      <c r="B541" s="168">
        <f>'63'!I4+'81'!I13+'104'!I12+'127'!I9+'148'!I9+'158.1'!I9+'162'!I7</f>
        <v>48.576998959673915</v>
      </c>
      <c r="C541" s="163" t="s">
        <v>1350</v>
      </c>
    </row>
    <row r="542" spans="1:3" ht="15">
      <c r="A542" s="187" t="s">
        <v>771</v>
      </c>
      <c r="B542" s="168">
        <f>'85'!I10+'118'!I13+'120'!I9</f>
        <v>0.09335546118450111</v>
      </c>
      <c r="C542" s="163" t="s">
        <v>1006</v>
      </c>
    </row>
    <row r="543" spans="1:3" ht="15">
      <c r="A543" s="187" t="s">
        <v>1024</v>
      </c>
      <c r="B543" s="168">
        <f>'123'!I11+'138'!I10</f>
        <v>-0.1526137745699998</v>
      </c>
      <c r="C543" s="163" t="s">
        <v>1142</v>
      </c>
    </row>
    <row r="544" spans="1:3" ht="15">
      <c r="A544" s="187" t="s">
        <v>980</v>
      </c>
      <c r="B544" s="168">
        <f>'117'!I6+'134'!I4</f>
        <v>-0.31945028897274597</v>
      </c>
      <c r="C544" s="163" t="s">
        <v>1109</v>
      </c>
    </row>
    <row r="545" spans="1:3" ht="15">
      <c r="A545" s="187" t="s">
        <v>190</v>
      </c>
      <c r="B545" s="168">
        <f>'32'!G8+'141'!I7+'143'!I7</f>
        <v>15.483615988686495</v>
      </c>
      <c r="C545" s="163" t="s">
        <v>1167</v>
      </c>
    </row>
    <row r="546" spans="1:3" ht="15">
      <c r="A546" s="187" t="s">
        <v>1078</v>
      </c>
      <c r="B546" s="168">
        <f>'130'!I8+'132'!I17</f>
        <v>-0.11960043868350567</v>
      </c>
      <c r="C546" s="163" t="s">
        <v>1096</v>
      </c>
    </row>
    <row r="547" spans="1:3" ht="15">
      <c r="A547" s="187" t="s">
        <v>1337</v>
      </c>
      <c r="B547" s="168">
        <f>'161'!I17</f>
        <v>-53.633116742081256</v>
      </c>
      <c r="C547" s="163">
        <v>161</v>
      </c>
    </row>
    <row r="548" spans="1:3" ht="15">
      <c r="A548" s="187" t="s">
        <v>1023</v>
      </c>
      <c r="B548" s="168">
        <f>'123'!I6</f>
        <v>0.17215569301265532</v>
      </c>
      <c r="C548" s="163">
        <v>123</v>
      </c>
    </row>
    <row r="549" spans="1:3" ht="15">
      <c r="A549" s="187" t="s">
        <v>1364</v>
      </c>
      <c r="B549" s="168">
        <f>'164'!I4</f>
        <v>5.243901106602834</v>
      </c>
      <c r="C549" s="163">
        <v>164</v>
      </c>
    </row>
    <row r="550" spans="1:3" ht="15">
      <c r="A550" s="206" t="s">
        <v>1114</v>
      </c>
      <c r="B550" s="168">
        <f>'55'!I4+'60'!I15+'135'!I9+'166'!I8</f>
        <v>-17.1505908324051</v>
      </c>
      <c r="C550" s="163" t="s">
        <v>1396</v>
      </c>
    </row>
    <row r="551" spans="1:3" ht="15">
      <c r="A551" s="187" t="s">
        <v>870</v>
      </c>
      <c r="B551" s="168">
        <f>'99'!I8</f>
        <v>-0.3368053474150656</v>
      </c>
      <c r="C551" s="163">
        <v>99</v>
      </c>
    </row>
    <row r="552" spans="1:3" ht="15">
      <c r="A552" s="187" t="s">
        <v>1257</v>
      </c>
      <c r="B552" s="168">
        <f>'155'!I22</f>
        <v>0.34936000000016065</v>
      </c>
      <c r="C552" s="163">
        <v>155</v>
      </c>
    </row>
    <row r="553" spans="1:3" ht="15">
      <c r="A553" s="187" t="s">
        <v>488</v>
      </c>
      <c r="B553" s="168">
        <f>'50'!H7+'72'!I8+'96'!I9+'126'!I7</f>
        <v>0.26532714664188006</v>
      </c>
      <c r="C553" s="163" t="s">
        <v>1054</v>
      </c>
    </row>
    <row r="554" spans="1:3" ht="15">
      <c r="A554" s="187" t="s">
        <v>1115</v>
      </c>
      <c r="B554" s="168">
        <f>'135'!I13+'142'!I5</f>
        <v>0.3227736480735075</v>
      </c>
      <c r="C554" s="163" t="s">
        <v>1162</v>
      </c>
    </row>
    <row r="555" spans="1:3" ht="15">
      <c r="A555" s="187" t="s">
        <v>191</v>
      </c>
      <c r="B555" s="168">
        <f>'29(2)'!G11+'32'!G13+'35'!G5+'69'!I13+'94'!I10</f>
        <v>18.79827308843994</v>
      </c>
      <c r="C555" s="163" t="s">
        <v>840</v>
      </c>
    </row>
    <row r="556" spans="1:3" ht="15">
      <c r="A556" s="201" t="s">
        <v>1131</v>
      </c>
      <c r="B556" s="168">
        <f>'137'!I16+'148'!I4+'164'!I14</f>
        <v>-5.538604104290357</v>
      </c>
      <c r="C556" s="163" t="s">
        <v>1374</v>
      </c>
    </row>
    <row r="557" spans="1:3" ht="30">
      <c r="A557" s="187" t="s">
        <v>591</v>
      </c>
      <c r="B557" s="168">
        <f>'14'!I9+'17'!I16+'20'!I5+'21'!G11+'61'!I13+'62'!I4+'78'!I4+'106'!I14+'132'!I13</f>
        <v>0.04412619920776706</v>
      </c>
      <c r="C557" s="163" t="s">
        <v>1097</v>
      </c>
    </row>
    <row r="558" spans="1:3" ht="15">
      <c r="A558" s="187" t="s">
        <v>192</v>
      </c>
      <c r="B558" s="168">
        <f>'14'!I6</f>
        <v>6.281968766390378</v>
      </c>
      <c r="C558" s="163">
        <v>14</v>
      </c>
    </row>
    <row r="559" spans="1:3" ht="15">
      <c r="A559" s="187" t="s">
        <v>735</v>
      </c>
      <c r="B559" s="168">
        <f>'80'!I14+'81'!I14+'103'!I9+'120'!I5+'162'!I5</f>
        <v>97.16176701222696</v>
      </c>
      <c r="C559" s="163" t="s">
        <v>1351</v>
      </c>
    </row>
    <row r="560" spans="1:3" ht="15">
      <c r="A560" s="187" t="s">
        <v>193</v>
      </c>
      <c r="B560" s="168">
        <f>2!I9</f>
        <v>157.6688079646019</v>
      </c>
      <c r="C560" s="163">
        <v>2</v>
      </c>
    </row>
    <row r="561" spans="1:3" ht="15">
      <c r="A561" s="212" t="s">
        <v>1083</v>
      </c>
      <c r="B561" s="168">
        <f>'131'!I7+'155'!I19+'167'!I7</f>
        <v>2.1130392746272832</v>
      </c>
      <c r="C561" s="163" t="s">
        <v>1409</v>
      </c>
    </row>
    <row r="562" spans="1:3" ht="15">
      <c r="A562" s="187" t="s">
        <v>732</v>
      </c>
      <c r="B562" s="168">
        <f>'80'!I6</f>
        <v>41.877081633248395</v>
      </c>
      <c r="C562" s="163">
        <v>80</v>
      </c>
    </row>
    <row r="563" spans="1:3" ht="15">
      <c r="A563" s="187" t="s">
        <v>1165</v>
      </c>
      <c r="B563" s="168">
        <f>'143'!I6+'156'!I8+'165'!I4</f>
        <v>0.10482160594801826</v>
      </c>
      <c r="C563" s="163" t="s">
        <v>1389</v>
      </c>
    </row>
    <row r="564" spans="1:3" ht="15">
      <c r="A564" s="187" t="s">
        <v>521</v>
      </c>
      <c r="B564" s="168">
        <f>'54'!I5+'59'!I6</f>
        <v>0.0420651730037207</v>
      </c>
      <c r="C564" s="163" t="s">
        <v>571</v>
      </c>
    </row>
    <row r="565" spans="1:3" ht="15">
      <c r="A565" s="187" t="s">
        <v>1287</v>
      </c>
      <c r="B565" s="168">
        <f>'158.1'!I13</f>
        <v>-0.17531476272165492</v>
      </c>
      <c r="C565" s="163" t="s">
        <v>1288</v>
      </c>
    </row>
    <row r="566" spans="1:3" ht="15">
      <c r="A566" s="187" t="s">
        <v>1126</v>
      </c>
      <c r="B566" s="168">
        <f>'137'!I7+'161'!I9</f>
        <v>0.5512229214413082</v>
      </c>
      <c r="C566" s="163" t="s">
        <v>1341</v>
      </c>
    </row>
    <row r="567" spans="1:3" ht="15">
      <c r="A567" s="187" t="s">
        <v>1290</v>
      </c>
      <c r="B567" s="168">
        <f>'158.2'!I13</f>
        <v>-0.3657148936167687</v>
      </c>
      <c r="C567" s="163" t="s">
        <v>1293</v>
      </c>
    </row>
    <row r="568" spans="1:3" ht="15">
      <c r="A568" s="187" t="s">
        <v>959</v>
      </c>
      <c r="B568" s="168">
        <f>'91'!I7+'33'!G9+'90'!I10+'115'!I5+'116'!I16</f>
        <v>11.067499458783573</v>
      </c>
      <c r="C568" s="163" t="s">
        <v>971</v>
      </c>
    </row>
    <row r="569" spans="1:3" ht="15">
      <c r="A569" s="187" t="s">
        <v>758</v>
      </c>
      <c r="B569" s="168">
        <f>'82'!I12</f>
        <v>-0.34527743526496124</v>
      </c>
      <c r="C569" s="163">
        <v>82</v>
      </c>
    </row>
    <row r="570" spans="1:3" ht="15">
      <c r="A570" s="187" t="s">
        <v>761</v>
      </c>
      <c r="B570" s="168">
        <f>'83'!I10</f>
        <v>33.03891231114403</v>
      </c>
      <c r="C570" s="163">
        <v>83</v>
      </c>
    </row>
    <row r="571" spans="1:3" ht="15">
      <c r="A571" s="187" t="s">
        <v>770</v>
      </c>
      <c r="B571" s="168">
        <f>'85'!I8</f>
        <v>0.030218740849250025</v>
      </c>
      <c r="C571" s="163">
        <v>85</v>
      </c>
    </row>
    <row r="572" spans="1:3" ht="15">
      <c r="A572" s="187" t="s">
        <v>1103</v>
      </c>
      <c r="B572" s="168">
        <f>'134'!I5</f>
        <v>0.21390056892755638</v>
      </c>
      <c r="C572" s="163">
        <v>134</v>
      </c>
    </row>
    <row r="573" spans="1:3" ht="15">
      <c r="A573" s="187" t="s">
        <v>453</v>
      </c>
      <c r="B573" s="168">
        <f>'46'!G8+'152'!I11+'158.2'!I9+'165'!I7</f>
        <v>0.47620987754055477</v>
      </c>
      <c r="C573" s="163" t="s">
        <v>1390</v>
      </c>
    </row>
    <row r="574" spans="1:3" ht="15">
      <c r="A574" s="187" t="s">
        <v>502</v>
      </c>
      <c r="B574" s="168">
        <f>'51'!H11+'70'!I5</f>
        <v>-0.2720355897704394</v>
      </c>
      <c r="C574" s="163" t="s">
        <v>668</v>
      </c>
    </row>
    <row r="575" spans="1:3" ht="15">
      <c r="A575" s="187" t="s">
        <v>525</v>
      </c>
      <c r="B575" s="168">
        <f>'54'!I10</f>
        <v>-0.23449899045027678</v>
      </c>
      <c r="C575" s="163">
        <v>54</v>
      </c>
    </row>
    <row r="576" spans="1:3" ht="15">
      <c r="A576" s="186" t="s">
        <v>1161</v>
      </c>
      <c r="B576" s="168">
        <f>'142'!I7</f>
        <v>94.34913640449486</v>
      </c>
      <c r="C576" s="163">
        <v>142</v>
      </c>
    </row>
    <row r="577" spans="1:3" ht="15">
      <c r="A577" s="187" t="s">
        <v>195</v>
      </c>
      <c r="B577" s="168">
        <f>'23'!G15+'30'!G6+'56'!I8</f>
        <v>-0.311104782440907</v>
      </c>
      <c r="C577" s="163" t="s">
        <v>544</v>
      </c>
    </row>
    <row r="578" spans="1:3" ht="15">
      <c r="A578" s="187" t="s">
        <v>196</v>
      </c>
      <c r="B578" s="168">
        <f>'15'!I12+'16(2)'!I13+'17'!I4+'18'!I5+'26'!G8+'33'!G14+'39'!G4+'48'!G6</f>
        <v>-0.172415802181888</v>
      </c>
      <c r="C578" s="163" t="s">
        <v>474</v>
      </c>
    </row>
    <row r="579" spans="1:3" ht="15">
      <c r="A579" s="187" t="s">
        <v>804</v>
      </c>
      <c r="B579" s="168">
        <f>'89'!I15</f>
        <v>-0.3210444309393097</v>
      </c>
      <c r="C579" s="163">
        <v>89</v>
      </c>
    </row>
    <row r="580" spans="1:3" ht="15">
      <c r="A580" s="187" t="s">
        <v>541</v>
      </c>
      <c r="B580" s="168">
        <f>'56'!I9</f>
        <v>0.18574615264799377</v>
      </c>
      <c r="C580" s="163">
        <v>56</v>
      </c>
    </row>
    <row r="581" spans="1:3" ht="15">
      <c r="A581" s="187" t="s">
        <v>854</v>
      </c>
      <c r="B581" s="168">
        <f>'97'!I10+'104'!I9+'127'!I12</f>
        <v>-21.462602397847718</v>
      </c>
      <c r="C581" s="163" t="s">
        <v>1060</v>
      </c>
    </row>
    <row r="582" spans="1:3" ht="15">
      <c r="A582" s="187" t="s">
        <v>616</v>
      </c>
      <c r="B582" s="168">
        <f>'64'!I14+'67'!I12+'79'!I12+'87'!I5</f>
        <v>-0.12698388812123085</v>
      </c>
      <c r="C582" s="163" t="s">
        <v>787</v>
      </c>
    </row>
    <row r="583" spans="1:3" ht="15">
      <c r="A583" s="188" t="s">
        <v>993</v>
      </c>
      <c r="B583" s="168">
        <f>'119'!I5</f>
        <v>13.3002846416382</v>
      </c>
      <c r="C583" s="163">
        <v>119</v>
      </c>
    </row>
    <row r="584" spans="1:3" ht="15">
      <c r="A584" s="187" t="s">
        <v>197</v>
      </c>
      <c r="B584" s="168">
        <f>'24'!G12</f>
        <v>-0.0055381148233664135</v>
      </c>
      <c r="C584" s="163">
        <v>24</v>
      </c>
    </row>
    <row r="585" spans="1:3" ht="15">
      <c r="A585" s="187" t="s">
        <v>1210</v>
      </c>
      <c r="B585" s="168">
        <f>'149'!I4</f>
        <v>-2.363856602501187</v>
      </c>
      <c r="C585" s="163">
        <v>149</v>
      </c>
    </row>
    <row r="586" spans="1:3" ht="15">
      <c r="A586" s="187" t="s">
        <v>576</v>
      </c>
      <c r="B586" s="168">
        <f>'60'!I11</f>
        <v>-0.17973786885238496</v>
      </c>
      <c r="C586" s="163">
        <v>60</v>
      </c>
    </row>
    <row r="587" spans="1:3" ht="15">
      <c r="A587" s="187" t="s">
        <v>1345</v>
      </c>
      <c r="B587" s="168">
        <f>'162'!I14</f>
        <v>20.04834443793493</v>
      </c>
      <c r="C587" s="163">
        <v>162</v>
      </c>
    </row>
    <row r="588" spans="1:3" ht="15">
      <c r="A588" s="187" t="s">
        <v>198</v>
      </c>
      <c r="B588" s="168">
        <f>'36'!G13+'49'!G7</f>
        <v>0.18773320499064994</v>
      </c>
      <c r="C588" s="163" t="s">
        <v>481</v>
      </c>
    </row>
    <row r="589" spans="1:3" ht="15">
      <c r="A589" s="187" t="s">
        <v>1128</v>
      </c>
      <c r="B589" s="168">
        <f>'137'!I11</f>
        <v>1.3864165742793375</v>
      </c>
      <c r="C589" s="163">
        <v>137</v>
      </c>
    </row>
    <row r="590" spans="1:3" ht="30">
      <c r="A590" s="187" t="s">
        <v>584</v>
      </c>
      <c r="B590" s="168">
        <f>'61'!I10+'68'!I7+'70'!I15+'129'!I16+'131'!I9+'135'!I12+'157'!I8+'158.2'!I15</f>
        <v>0.017386559278520508</v>
      </c>
      <c r="C590" s="163" t="s">
        <v>1304</v>
      </c>
    </row>
    <row r="591" spans="1:3" ht="15">
      <c r="A591" s="187" t="s">
        <v>1189</v>
      </c>
      <c r="B591" s="168">
        <f>'146'!I10</f>
        <v>8.7550659561403</v>
      </c>
      <c r="C591" s="163">
        <v>146</v>
      </c>
    </row>
    <row r="592" spans="1:3" ht="15">
      <c r="A592" s="187" t="s">
        <v>921</v>
      </c>
      <c r="B592" s="168">
        <f>'108'!I4</f>
        <v>-3.6667948610516987</v>
      </c>
      <c r="C592" s="163">
        <v>108</v>
      </c>
    </row>
    <row r="593" spans="1:3" ht="15">
      <c r="A593" s="187" t="s">
        <v>199</v>
      </c>
      <c r="B593" s="168">
        <f>8!I8+9!I5+'11'!I8+'13'!I11+'18'!I7+'19'!I20+'27'!G11+'36'!G9+'40'!G13</f>
        <v>73.94627971089193</v>
      </c>
      <c r="C593" s="163" t="s">
        <v>409</v>
      </c>
    </row>
    <row r="594" spans="1:3" ht="15">
      <c r="A594" s="187" t="s">
        <v>200</v>
      </c>
      <c r="B594" s="168">
        <f>'15'!I8</f>
        <v>6.533738024480044</v>
      </c>
      <c r="C594" s="163">
        <v>15</v>
      </c>
    </row>
    <row r="595" spans="1:3" ht="15">
      <c r="A595" s="186" t="s">
        <v>201</v>
      </c>
      <c r="B595" s="168">
        <f>3!I8+'12'!I8+'17'!I13+'122'!I7</f>
        <v>-5.532043538753328</v>
      </c>
      <c r="C595" s="163" t="s">
        <v>1017</v>
      </c>
    </row>
    <row r="596" spans="1:3" ht="15">
      <c r="A596" s="187" t="s">
        <v>202</v>
      </c>
      <c r="B596" s="168">
        <f>'29(2)'!G10</f>
        <v>0.1805181593334737</v>
      </c>
      <c r="C596" s="163" t="s">
        <v>68</v>
      </c>
    </row>
  </sheetData>
  <sheetProtection selectLockedCells="1" selectUnlockedCells="1"/>
  <hyperlinks>
    <hyperlink ref="A28" r:id="rId1" display="An@stasia"/>
    <hyperlink ref="A138" r:id="rId2" display="Irch@"/>
    <hyperlink ref="A53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863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864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865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726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866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870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871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872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869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819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819</v>
      </c>
      <c r="B18" s="141" t="s">
        <v>873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877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878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879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880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719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855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854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833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690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627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856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919</v>
      </c>
    </row>
    <row r="7" spans="1:9" s="15" customFormat="1" ht="15">
      <c r="A7" s="103" t="s">
        <v>906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918</v>
      </c>
    </row>
    <row r="10" spans="1:9" s="8" customFormat="1" ht="15">
      <c r="A10" s="104" t="s">
        <v>909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877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627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871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920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921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922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587</v>
      </c>
    </row>
    <row r="14" spans="1:2" ht="31.5">
      <c r="A14" s="117" t="s">
        <v>477</v>
      </c>
      <c r="B14" s="138" t="s">
        <v>923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877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855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719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979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760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946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627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578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958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959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627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690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960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961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819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962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877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856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965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855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628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966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967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967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627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574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719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973</v>
      </c>
      <c r="B25" s="141" t="s">
        <v>974</v>
      </c>
    </row>
    <row r="26" spans="1:2" ht="31.5">
      <c r="A26" s="117" t="s">
        <v>352</v>
      </c>
      <c r="B26" s="141" t="s">
        <v>975</v>
      </c>
    </row>
    <row r="27" spans="1:2" ht="31.5">
      <c r="A27" s="117" t="s">
        <v>976</v>
      </c>
      <c r="B27" s="141" t="s">
        <v>454</v>
      </c>
    </row>
    <row r="28" spans="1:2" ht="31.5">
      <c r="A28" s="117" t="s">
        <v>977</v>
      </c>
      <c r="B28" s="141" t="s">
        <v>978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865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855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993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994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995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627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996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997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998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1002</v>
      </c>
    </row>
    <row r="16" spans="1:9" s="8" customFormat="1" ht="15">
      <c r="A16" s="104" t="s">
        <v>736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578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999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1000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884</v>
      </c>
    </row>
    <row r="26" ht="28.5">
      <c r="A26" s="107" t="s">
        <v>992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1001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1019</v>
      </c>
    </row>
    <row r="9" spans="1:10" s="15" customFormat="1" ht="15">
      <c r="A9" s="103" t="s">
        <v>771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1027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884</v>
      </c>
    </row>
    <row r="17" ht="28.5">
      <c r="A17" s="10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1008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997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855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689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1020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1022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726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1037</v>
      </c>
    </row>
    <row r="7" spans="1:9" s="8" customFormat="1" ht="15">
      <c r="A7" s="104" t="s">
        <v>776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690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1024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1025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884</v>
      </c>
    </row>
    <row r="20" ht="28.5">
      <c r="A20" s="107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820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622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577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597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884</v>
      </c>
    </row>
    <row r="26" ht="28.5">
      <c r="A26" s="107" t="s">
        <v>1029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1032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594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1067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1039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582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1040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1041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1042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1043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1044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819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711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884</v>
      </c>
    </row>
    <row r="29" ht="28.5">
      <c r="A29" s="107" t="s">
        <v>1038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1049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776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1051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1044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1052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1053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596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1056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982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1057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604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854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1061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582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1062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1053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1063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1075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1069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611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659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584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958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1077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1078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627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1022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1079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649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1082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845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1083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584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1084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1085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627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1032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1101</v>
      </c>
    </row>
    <row r="16" spans="1:9" s="15" customFormat="1" ht="15">
      <c r="A16" s="103" t="s">
        <v>578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700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1089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582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877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586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958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1078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1098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877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1099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1100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1102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980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1103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1104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1084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1105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1106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1107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659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1108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988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1112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1113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1114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627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584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1115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1116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1118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776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1119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951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720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877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1120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1069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1104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1124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909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931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1126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627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1127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1128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1129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1130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1104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1099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1131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884</v>
      </c>
    </row>
    <row r="22" ht="28.5">
      <c r="A22" s="107" t="s">
        <v>1125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1134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927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756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1135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995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951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1024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1104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595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1143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627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1069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1144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672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1145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1146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1129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1147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1120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1146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597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1120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1154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981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1155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1051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1160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1106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1115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1161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1164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845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1105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1165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1170</v>
      </c>
    </row>
    <row r="8" spans="1:9" s="15" customFormat="1" ht="15">
      <c r="A8" s="103" t="s">
        <v>1120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1044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1169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1166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1171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1172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1173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690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809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1174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1175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736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1179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1180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1064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1181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1182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1183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743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1184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1186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1187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1188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578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1189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958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1105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627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1044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1191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1172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1188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1192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627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894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922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928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1207</v>
      </c>
    </row>
    <row r="15" spans="1:9" s="15" customFormat="1" ht="15">
      <c r="A15" s="103" t="s">
        <v>1193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1057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1104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1194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1198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1199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1131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690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785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604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1183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1200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1201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1202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1203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627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1208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1209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1210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1200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1211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1070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1129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1193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1107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1212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1213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1214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654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1120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611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1215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627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1216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1220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700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1221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1200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988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1166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1105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1222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1223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1015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1184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1230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895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1183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1200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1244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1237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951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1173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877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915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1016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1183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1050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914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1146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1245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1246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1247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1188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1248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1169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1254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1255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1032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1016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1247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976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1166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1083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1256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1257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1193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1258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1265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785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1188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1266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1165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1267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1268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672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1269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1270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977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1120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1104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884</v>
      </c>
    </row>
    <row r="25" ht="28.5">
      <c r="A25" s="107" t="s">
        <v>1271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930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1269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1275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584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1175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845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1276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690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1277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1274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672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1285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887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1044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1286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604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914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845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1287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8">
        <v>3151</v>
      </c>
      <c r="I14" s="146">
        <f>H14-G14</f>
        <v>42.827705363064524</v>
      </c>
    </row>
    <row r="15" spans="1:9" s="15" customFormat="1" ht="15">
      <c r="A15" s="103" t="s">
        <v>1057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1247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1070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700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1108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977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1228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1175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1289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1290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1120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1305</v>
      </c>
    </row>
    <row r="15" spans="1:9" s="15" customFormat="1" ht="15">
      <c r="A15" s="103" t="s">
        <v>584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951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925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1284</v>
      </c>
    </row>
    <row r="27" ht="28.5">
      <c r="A27" s="107" t="s">
        <v>430</v>
      </c>
    </row>
    <row r="28" spans="1:2" ht="31.5">
      <c r="A28" s="117" t="s">
        <v>453</v>
      </c>
      <c r="B28" s="138" t="s">
        <v>1291</v>
      </c>
    </row>
    <row r="29" spans="1:2" ht="31.5">
      <c r="A29" s="117" t="s">
        <v>951</v>
      </c>
      <c r="B29" s="138" t="s">
        <v>1292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1306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1307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1316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1175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1310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1311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855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5">
      <c r="A11" s="103" t="s">
        <v>711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1420</v>
      </c>
    </row>
    <row r="12" spans="1:9" s="15" customFormat="1" ht="15">
      <c r="A12" s="104" t="s">
        <v>1308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1.5">
      <c r="A23" s="117" t="s">
        <v>1175</v>
      </c>
      <c r="B23" s="138" t="s">
        <v>1309</v>
      </c>
    </row>
    <row r="24" spans="1:2" ht="31.5">
      <c r="A24" s="117" t="s">
        <v>1308</v>
      </c>
      <c r="B24" s="141" t="s">
        <v>1312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1317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1307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1316</v>
      </c>
    </row>
    <row r="5" spans="1:9" s="15" customFormat="1" ht="15">
      <c r="A5" s="103" t="s">
        <v>1318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1104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627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1001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1319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792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1320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949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1321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622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951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949</v>
      </c>
      <c r="B23" s="138" t="s">
        <v>1322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1332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5">
      <c r="A5" s="103" t="s">
        <v>855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1188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1193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5">
      <c r="A8" s="103" t="s">
        <v>1044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1126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1333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1334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1335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1336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690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1337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1120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1338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1342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988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735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5">
      <c r="A6" s="104" t="s">
        <v>1343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604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1344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1064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1335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5">
      <c r="A11" s="103" t="s">
        <v>977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1108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1345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1335</v>
      </c>
      <c r="B22" s="138" t="s">
        <v>1346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5">
      <c r="A2" s="33" t="s">
        <v>1352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5">
      <c r="A5" s="103" t="s">
        <v>1335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5">
      <c r="A6" s="104" t="s">
        <v>1188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5">
      <c r="A7" s="103" t="s">
        <v>928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5">
      <c r="A8" s="103" t="s">
        <v>1120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5">
      <c r="A9" s="103" t="s">
        <v>1147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5">
      <c r="A11" s="103" t="s">
        <v>1353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5">
      <c r="A12" s="104" t="s">
        <v>1129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1.5">
      <c r="A20" s="117" t="s">
        <v>1353</v>
      </c>
      <c r="B20" s="138" t="s">
        <v>1354</v>
      </c>
    </row>
    <row r="21" spans="1:2" ht="31.5">
      <c r="A21" s="117" t="s">
        <v>1355</v>
      </c>
      <c r="B21" s="138" t="s">
        <v>1356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5">
      <c r="A2" s="33" t="s">
        <v>1363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1364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5">
      <c r="A5" s="103" t="s">
        <v>1365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5">
      <c r="A7" s="103" t="s">
        <v>1266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5">
      <c r="A8" s="103" t="s">
        <v>690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5">
      <c r="A9" s="103" t="s">
        <v>719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5">
      <c r="A10" s="103" t="s">
        <v>1275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5">
      <c r="A12" s="103" t="s">
        <v>1343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5">
      <c r="A13" s="103" t="s">
        <v>627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204">
        <v>1043</v>
      </c>
      <c r="I13" s="146">
        <f>H13-G13</f>
        <v>-19.554439063076416</v>
      </c>
    </row>
    <row r="14" spans="1:9" s="15" customFormat="1" ht="15">
      <c r="A14" s="103" t="s">
        <v>1131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5">
      <c r="A15" s="103" t="s">
        <v>1193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5">
      <c r="A17" s="103" t="s">
        <v>1107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5">
      <c r="A2" s="33" t="s">
        <v>1375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1165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5">
      <c r="A5" s="103" t="s">
        <v>1380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5">
      <c r="A8" s="103" t="s">
        <v>1188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5">
      <c r="A9" s="103" t="s">
        <v>1044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5">
      <c r="A10" s="103" t="s">
        <v>1230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5">
      <c r="A11" s="103" t="s">
        <v>1381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5">
      <c r="A13" s="103" t="s">
        <v>627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5">
      <c r="A15" s="103" t="s">
        <v>880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5">
      <c r="A17" s="103" t="s">
        <v>1064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1379</v>
      </c>
    </row>
    <row r="23" ht="28.5">
      <c r="A23" s="107"/>
    </row>
    <row r="24" ht="28.5">
      <c r="A24" s="107" t="s">
        <v>430</v>
      </c>
    </row>
    <row r="25" spans="1:2" ht="31.5">
      <c r="A25" s="117" t="s">
        <v>176</v>
      </c>
      <c r="B25" s="138" t="s">
        <v>1376</v>
      </c>
    </row>
    <row r="26" spans="1:2" ht="31.5">
      <c r="A26" s="117" t="s">
        <v>880</v>
      </c>
      <c r="B26" s="138" t="s">
        <v>1377</v>
      </c>
    </row>
    <row r="27" ht="15">
      <c r="B27" t="s">
        <v>1378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5">
      <c r="A2" s="33" t="s">
        <v>1391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1392</v>
      </c>
      <c r="B4" s="205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</f>
        <v>1431</v>
      </c>
      <c r="I4" s="146">
        <f aca="true" t="shared" si="4" ref="I4:I11">H4-G4</f>
        <v>-31.754215674418674</v>
      </c>
    </row>
    <row r="5" spans="1:9" s="15" customFormat="1" ht="1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v>737</v>
      </c>
      <c r="I5" s="146">
        <f t="shared" si="4"/>
        <v>-10.145130232558017</v>
      </c>
    </row>
    <row r="6" spans="1:9" s="8" customFormat="1" ht="15">
      <c r="A6" s="104" t="s">
        <v>1188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v>3199</v>
      </c>
      <c r="I6" s="146">
        <f t="shared" si="4"/>
        <v>-46.72381016278996</v>
      </c>
    </row>
    <row r="7" spans="1:9" s="15" customFormat="1" ht="1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5">
      <c r="A8" s="103" t="s">
        <v>1114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v>933</v>
      </c>
      <c r="I8" s="146">
        <f t="shared" si="4"/>
        <v>-8.745683720930174</v>
      </c>
    </row>
    <row r="9" spans="1:9" s="15" customFormat="1" ht="15">
      <c r="A9" s="103" t="s">
        <v>1393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v>704</v>
      </c>
      <c r="I9" s="146">
        <f t="shared" si="4"/>
        <v>-13.904632558139497</v>
      </c>
    </row>
    <row r="10" spans="1:9" s="15" customFormat="1" ht="15">
      <c r="A10" s="103" t="s">
        <v>1016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v>2024</v>
      </c>
      <c r="I10" s="146">
        <f t="shared" si="4"/>
        <v>-71.9529915930234</v>
      </c>
    </row>
    <row r="11" spans="1:9" s="8" customFormat="1" ht="15">
      <c r="A11" s="103" t="s">
        <v>1394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</f>
        <v>1990</v>
      </c>
      <c r="I11" s="146">
        <f t="shared" si="4"/>
        <v>-56.42059682558124</v>
      </c>
    </row>
    <row r="12" spans="1:9" s="15" customFormat="1" ht="15">
      <c r="A12" s="103" t="s">
        <v>1032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1258</v>
      </c>
      <c r="B4" s="205">
        <v>12.42</v>
      </c>
      <c r="C4" s="22">
        <f aca="true" t="shared" si="0" ref="C4:C11">B4*0.1</f>
        <v>1.242</v>
      </c>
      <c r="D4" s="108">
        <v>580</v>
      </c>
      <c r="E4" s="84">
        <f aca="true" t="shared" si="1" ref="E4:E16">D4/$D$17*$E$17</f>
        <v>2.9241579137993474</v>
      </c>
      <c r="F4" s="84">
        <f aca="true" t="shared" si="2" ref="F4:F11">B4+E4+C4</f>
        <v>16.586157913799347</v>
      </c>
      <c r="G4" s="145">
        <f aca="true" t="shared" si="3" ref="G4:G11">F4*$G$1</f>
        <v>1204.5863046475915</v>
      </c>
      <c r="H4" s="119">
        <v>1207</v>
      </c>
      <c r="I4" s="146">
        <f aca="true" t="shared" si="4" ref="I4:I11">H4-G4</f>
        <v>2.4136953524084674</v>
      </c>
    </row>
    <row r="5" spans="1:9" s="15" customFormat="1" ht="15">
      <c r="A5" s="103" t="s">
        <v>672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0.7058312205722563</v>
      </c>
      <c r="F5" s="84">
        <f t="shared" si="2"/>
        <v>10.748831220572256</v>
      </c>
      <c r="G5" s="145">
        <f t="shared" si="3"/>
        <v>780.6446162252807</v>
      </c>
      <c r="H5" s="132">
        <v>783</v>
      </c>
      <c r="I5" s="146">
        <f t="shared" si="4"/>
        <v>2.3553837747192574</v>
      </c>
    </row>
    <row r="6" spans="1:9" s="8" customFormat="1" ht="1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5.797899311843534</v>
      </c>
      <c r="F6" s="84">
        <f t="shared" si="2"/>
        <v>20.39489931184353</v>
      </c>
      <c r="G6" s="145">
        <f t="shared" si="3"/>
        <v>1481.1999574219483</v>
      </c>
      <c r="H6" s="132">
        <v>1493</v>
      </c>
      <c r="I6" s="146">
        <f t="shared" si="4"/>
        <v>11.800042578051716</v>
      </c>
    </row>
    <row r="7" spans="1:9" s="15" customFormat="1" ht="15">
      <c r="A7" s="103" t="s">
        <v>1083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0.8066642520825787</v>
      </c>
      <c r="F7" s="84">
        <f>B7+E7+C7</f>
        <v>4.106664252082579</v>
      </c>
      <c r="G7" s="145">
        <f t="shared" si="3"/>
        <v>298.2505979717494</v>
      </c>
      <c r="H7" s="119">
        <v>300</v>
      </c>
      <c r="I7" s="146">
        <f t="shared" si="4"/>
        <v>1.7494020282505858</v>
      </c>
    </row>
    <row r="8" spans="1:9" s="15" customFormat="1" ht="15">
      <c r="A8" s="103" t="s">
        <v>578</v>
      </c>
      <c r="B8" s="108">
        <v>22.43</v>
      </c>
      <c r="C8" s="22">
        <f t="shared" si="0"/>
        <v>2.243</v>
      </c>
      <c r="D8" s="22">
        <v>1480</v>
      </c>
      <c r="E8" s="84">
        <f t="shared" si="1"/>
        <v>7.461644331763853</v>
      </c>
      <c r="F8" s="84">
        <f t="shared" si="2"/>
        <v>32.13464433176385</v>
      </c>
      <c r="G8" s="145">
        <f t="shared" si="3"/>
        <v>2333.8106792386816</v>
      </c>
      <c r="H8" s="119">
        <v>2331</v>
      </c>
      <c r="I8" s="146">
        <f t="shared" si="4"/>
        <v>-2.810679238681587</v>
      </c>
    </row>
    <row r="9" spans="1:9" s="15" customFormat="1" ht="15">
      <c r="A9" s="103" t="s">
        <v>95</v>
      </c>
      <c r="B9" s="22">
        <v>58.46</v>
      </c>
      <c r="C9" s="22">
        <f t="shared" si="0"/>
        <v>5.846</v>
      </c>
      <c r="D9" s="22">
        <v>1300</v>
      </c>
      <c r="E9" s="84">
        <f t="shared" si="1"/>
        <v>6.554147048170952</v>
      </c>
      <c r="F9" s="84">
        <f t="shared" si="2"/>
        <v>70.86014704817096</v>
      </c>
      <c r="G9" s="145">
        <f t="shared" si="3"/>
        <v>5146.289039520464</v>
      </c>
      <c r="H9" s="132">
        <v>5109</v>
      </c>
      <c r="I9" s="146">
        <f t="shared" si="4"/>
        <v>-37.28903952046403</v>
      </c>
    </row>
    <row r="10" spans="1:9" s="15" customFormat="1" ht="15">
      <c r="A10" s="103" t="s">
        <v>1400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1.4620789568996737</v>
      </c>
      <c r="F10" s="84">
        <f t="shared" si="2"/>
        <v>11.455578956899675</v>
      </c>
      <c r="G10" s="145">
        <f t="shared" si="3"/>
        <v>831.9728773237958</v>
      </c>
      <c r="H10" s="132">
        <v>835</v>
      </c>
      <c r="I10" s="146">
        <f t="shared" si="4"/>
        <v>3.027122676204158</v>
      </c>
    </row>
    <row r="11" spans="1:9" s="8" customFormat="1" ht="1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5.394567185802245</v>
      </c>
      <c r="F11" s="84">
        <f t="shared" si="2"/>
        <v>91.04056718580225</v>
      </c>
      <c r="G11" s="145">
        <f t="shared" si="3"/>
        <v>6611.912232436074</v>
      </c>
      <c r="H11" s="119">
        <v>6616</v>
      </c>
      <c r="I11" s="146">
        <f t="shared" si="4"/>
        <v>4.087767563925809</v>
      </c>
    </row>
    <row r="12" spans="1:9" s="15" customFormat="1" ht="1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6.45331401666063</v>
      </c>
      <c r="F12" s="84">
        <f>B12+E12+C12</f>
        <v>31.01631401666063</v>
      </c>
      <c r="G12" s="145">
        <f>F12*$G$1</f>
        <v>2252.5908217739952</v>
      </c>
      <c r="H12" s="132">
        <v>2266</v>
      </c>
      <c r="I12" s="146">
        <f>H12-G12</f>
        <v>13.40917822600477</v>
      </c>
    </row>
    <row r="13" spans="1:9" s="15" customFormat="1" ht="15">
      <c r="A13" s="103" t="s">
        <v>1401</v>
      </c>
      <c r="B13" s="22">
        <v>46.99</v>
      </c>
      <c r="C13" s="22">
        <f>B13*0.1</f>
        <v>4.699000000000001</v>
      </c>
      <c r="D13" s="22">
        <v>1140</v>
      </c>
      <c r="E13" s="84">
        <f t="shared" si="1"/>
        <v>5.747482796088373</v>
      </c>
      <c r="F13" s="84">
        <f>B13+E13+C13</f>
        <v>57.43648279608837</v>
      </c>
      <c r="G13" s="145">
        <f>F13*$G$1</f>
        <v>4171.381999548714</v>
      </c>
      <c r="H13" s="119">
        <f>1000+3177</f>
        <v>4177</v>
      </c>
      <c r="I13" s="146">
        <f>H13-G13</f>
        <v>5.618000451286207</v>
      </c>
    </row>
    <row r="14" spans="1:9" s="15" customFormat="1" ht="15">
      <c r="A14" s="103" t="s">
        <v>126</v>
      </c>
      <c r="B14" s="22">
        <v>18.5</v>
      </c>
      <c r="C14" s="22">
        <f>B14*0.1</f>
        <v>1.85</v>
      </c>
      <c r="D14" s="22">
        <v>470</v>
      </c>
      <c r="E14" s="84">
        <f>D14/$D$17*$E$17</f>
        <v>2.3695762404925746</v>
      </c>
      <c r="F14" s="84">
        <f>B14+E14+C14</f>
        <v>22.719576240492575</v>
      </c>
      <c r="G14" s="145">
        <f>F14*$G$1</f>
        <v>1650.031944042014</v>
      </c>
      <c r="H14" s="119">
        <v>1612</v>
      </c>
      <c r="I14" s="146">
        <f>H14-G14</f>
        <v>-38.03194404201395</v>
      </c>
    </row>
    <row r="15" spans="1:9" s="15" customFormat="1" ht="15">
      <c r="A15" s="103" t="s">
        <v>1105</v>
      </c>
      <c r="B15" s="22">
        <v>76.16</v>
      </c>
      <c r="C15" s="22">
        <f>B15*0.1</f>
        <v>7.616</v>
      </c>
      <c r="D15" s="22">
        <v>1555</v>
      </c>
      <c r="E15" s="84">
        <f>D15/$D$17*$E$17</f>
        <v>7.839768199927562</v>
      </c>
      <c r="F15" s="84">
        <f>B15+E15+C15</f>
        <v>91.61576819992756</v>
      </c>
      <c r="G15" s="145">
        <f>F15*$G$1</f>
        <v>6653.686781287939</v>
      </c>
      <c r="H15" s="132">
        <v>6666</v>
      </c>
      <c r="I15" s="146">
        <f>H15-G15</f>
        <v>12.313218712060916</v>
      </c>
    </row>
    <row r="16" spans="1:10" s="8" customFormat="1" ht="15">
      <c r="A16" s="103" t="s">
        <v>222</v>
      </c>
      <c r="B16" s="85"/>
      <c r="C16" s="85"/>
      <c r="D16" s="22">
        <v>3190</v>
      </c>
      <c r="E16" s="84">
        <f t="shared" si="1"/>
        <v>16.082868525896412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13805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894</v>
      </c>
      <c r="B4" s="205">
        <v>9.16</v>
      </c>
      <c r="C4" s="22">
        <f aca="true" t="shared" si="0" ref="C4:C11">B4*0.1</f>
        <v>0.916</v>
      </c>
      <c r="D4" s="108">
        <v>330</v>
      </c>
      <c r="E4" s="84">
        <f aca="true" t="shared" si="1" ref="E4:E12">D4/$D$13*$E$13</f>
        <v>1.6679738562091502</v>
      </c>
      <c r="F4" s="84">
        <f aca="true" t="shared" si="2" ref="F4:F11">B4+E4+C4</f>
        <v>11.74397385620915</v>
      </c>
      <c r="G4" s="145">
        <f aca="true" t="shared" si="3" ref="G4:G11">F4*$G$1</f>
        <v>852.9178452810459</v>
      </c>
      <c r="H4" s="132">
        <v>834</v>
      </c>
      <c r="I4" s="146">
        <f aca="true" t="shared" si="4" ref="I4:I11">H4-G4</f>
        <v>-18.917845281045857</v>
      </c>
    </row>
    <row r="5" spans="1:9" s="15" customFormat="1" ht="15">
      <c r="A5" s="103" t="s">
        <v>1402</v>
      </c>
      <c r="B5" s="108">
        <v>12.42</v>
      </c>
      <c r="C5" s="22">
        <f t="shared" si="0"/>
        <v>1.242</v>
      </c>
      <c r="D5" s="108">
        <v>580</v>
      </c>
      <c r="E5" s="84">
        <f t="shared" si="1"/>
        <v>2.9315904139433546</v>
      </c>
      <c r="F5" s="84">
        <f t="shared" si="2"/>
        <v>16.593590413943353</v>
      </c>
      <c r="G5" s="145">
        <f t="shared" si="3"/>
        <v>1205.1260974030502</v>
      </c>
      <c r="H5" s="132">
        <v>1206</v>
      </c>
      <c r="I5" s="146">
        <f t="shared" si="4"/>
        <v>0.8739025969498471</v>
      </c>
    </row>
    <row r="6" spans="1:9" s="8" customFormat="1" ht="15">
      <c r="A6" s="104" t="s">
        <v>451</v>
      </c>
      <c r="B6" s="108">
        <v>23.16</v>
      </c>
      <c r="C6" s="22">
        <f t="shared" si="0"/>
        <v>2.3160000000000003</v>
      </c>
      <c r="D6" s="22">
        <v>1810</v>
      </c>
      <c r="E6" s="84">
        <f t="shared" si="1"/>
        <v>9.148583877995641</v>
      </c>
      <c r="F6" s="84">
        <f t="shared" si="2"/>
        <v>34.62458387799565</v>
      </c>
      <c r="G6" s="145">
        <f t="shared" si="3"/>
        <v>2514.645028723312</v>
      </c>
      <c r="H6" s="132">
        <v>2523</v>
      </c>
      <c r="I6" s="146">
        <f t="shared" si="4"/>
        <v>8.354971276688048</v>
      </c>
    </row>
    <row r="7" spans="1:9" s="15" customFormat="1" ht="15">
      <c r="A7" s="103" t="s">
        <v>951</v>
      </c>
      <c r="B7" s="22">
        <v>7.01</v>
      </c>
      <c r="C7" s="22">
        <f t="shared" si="0"/>
        <v>0.7010000000000001</v>
      </c>
      <c r="D7" s="22">
        <v>440</v>
      </c>
      <c r="E7" s="84">
        <f t="shared" si="1"/>
        <v>2.2239651416122004</v>
      </c>
      <c r="F7" s="84">
        <f>B7+E7+C7</f>
        <v>9.934965141612201</v>
      </c>
      <c r="G7" s="145">
        <f t="shared" si="3"/>
        <v>721.5367783747278</v>
      </c>
      <c r="H7" s="119">
        <v>647</v>
      </c>
      <c r="I7" s="146">
        <f t="shared" si="4"/>
        <v>-74.53677837472776</v>
      </c>
    </row>
    <row r="8" spans="1:9" s="15" customFormat="1" ht="15">
      <c r="A8" s="103" t="s">
        <v>1403</v>
      </c>
      <c r="B8" s="108">
        <v>85.33</v>
      </c>
      <c r="C8" s="22">
        <f t="shared" si="0"/>
        <v>8.533</v>
      </c>
      <c r="D8" s="22">
        <v>3250</v>
      </c>
      <c r="E8" s="84">
        <f t="shared" si="1"/>
        <v>16.427015250544663</v>
      </c>
      <c r="F8" s="84">
        <f t="shared" si="2"/>
        <v>110.29001525054467</v>
      </c>
      <c r="G8" s="145">
        <f t="shared" si="3"/>
        <v>8009.922647586058</v>
      </c>
      <c r="H8" s="119">
        <f>500+7537</f>
        <v>8037</v>
      </c>
      <c r="I8" s="146">
        <f t="shared" si="4"/>
        <v>27.077352413942208</v>
      </c>
    </row>
    <row r="9" spans="1:9" s="15" customFormat="1" ht="15">
      <c r="A9" s="103" t="s">
        <v>1188</v>
      </c>
      <c r="B9" s="22">
        <v>27.42</v>
      </c>
      <c r="C9" s="22">
        <f t="shared" si="0"/>
        <v>2.7420000000000004</v>
      </c>
      <c r="D9" s="22">
        <v>150</v>
      </c>
      <c r="E9" s="84">
        <f t="shared" si="1"/>
        <v>0.7581699346405228</v>
      </c>
      <c r="F9" s="84">
        <f t="shared" si="2"/>
        <v>30.920169934640526</v>
      </c>
      <c r="G9" s="145">
        <f t="shared" si="3"/>
        <v>2245.608261673203</v>
      </c>
      <c r="H9" s="119">
        <v>2259</v>
      </c>
      <c r="I9" s="146">
        <f t="shared" si="4"/>
        <v>13.391738326797167</v>
      </c>
    </row>
    <row r="10" spans="1:9" s="15" customFormat="1" ht="15">
      <c r="A10" s="103" t="s">
        <v>1404</v>
      </c>
      <c r="B10" s="22">
        <v>21.92</v>
      </c>
      <c r="C10" s="22">
        <f t="shared" si="0"/>
        <v>2.192</v>
      </c>
      <c r="D10" s="108">
        <v>140</v>
      </c>
      <c r="E10" s="84">
        <f t="shared" si="1"/>
        <v>0.7076252723311546</v>
      </c>
      <c r="F10" s="84">
        <f t="shared" si="2"/>
        <v>24.819625272331155</v>
      </c>
      <c r="G10" s="145">
        <f t="shared" si="3"/>
        <v>1802.5501050283226</v>
      </c>
      <c r="H10" s="132">
        <v>1800</v>
      </c>
      <c r="I10" s="146">
        <f t="shared" si="4"/>
        <v>-2.550105028322605</v>
      </c>
    </row>
    <row r="11" spans="1:9" s="8" customFormat="1" ht="15">
      <c r="A11" s="103" t="s">
        <v>490</v>
      </c>
      <c r="B11" s="108">
        <v>21.79</v>
      </c>
      <c r="C11" s="22">
        <f t="shared" si="0"/>
        <v>2.179</v>
      </c>
      <c r="D11" s="22">
        <v>1060</v>
      </c>
      <c r="E11" s="84">
        <f t="shared" si="1"/>
        <v>5.357734204793028</v>
      </c>
      <c r="F11" s="84">
        <f t="shared" si="2"/>
        <v>29.326734204793024</v>
      </c>
      <c r="G11" s="145">
        <f t="shared" si="3"/>
        <v>2129.883398357298</v>
      </c>
      <c r="H11" s="119">
        <v>2119</v>
      </c>
      <c r="I11" s="146">
        <f t="shared" si="4"/>
        <v>-10.88339835729812</v>
      </c>
    </row>
    <row r="12" spans="1:10" s="8" customFormat="1" ht="15">
      <c r="A12" s="103" t="s">
        <v>222</v>
      </c>
      <c r="B12" s="85"/>
      <c r="C12" s="85"/>
      <c r="D12" s="22">
        <v>6010</v>
      </c>
      <c r="E12" s="84">
        <f t="shared" si="1"/>
        <v>30.37734204793028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13770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572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573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592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574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575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576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577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578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603</v>
      </c>
    </row>
    <row r="8" spans="1:9" s="8" customFormat="1" ht="15">
      <c r="A8" s="4" t="s">
        <v>582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587</v>
      </c>
    </row>
    <row r="18" ht="15">
      <c r="A18" s="121" t="s">
        <v>586</v>
      </c>
    </row>
    <row r="19" ht="15">
      <c r="A19" s="100" t="s">
        <v>588</v>
      </c>
    </row>
    <row r="20" ht="15">
      <c r="A20" s="100" t="s">
        <v>589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619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697</v>
      </c>
    </row>
    <row r="16" spans="1:9" s="8" customFormat="1" ht="15">
      <c r="A16" s="4" t="s">
        <v>598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625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637</v>
      </c>
    </row>
    <row r="10" spans="1:9" s="8" customFormat="1" ht="15">
      <c r="A10" s="4" t="s">
        <v>606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638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639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624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646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626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627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628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629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630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631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632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627</v>
      </c>
      <c r="B26" s="127" t="s">
        <v>634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640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670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661</v>
      </c>
    </row>
    <row r="14" spans="1:9" s="8" customFormat="1" ht="15">
      <c r="A14" s="122" t="s">
        <v>627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675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584</v>
      </c>
      <c r="B15" s="110" t="s">
        <v>650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660</v>
      </c>
    </row>
    <row r="9" spans="1:9" s="15" customFormat="1" ht="15">
      <c r="A9" s="103" t="s">
        <v>656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676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665</v>
      </c>
      <c r="B20" s="110" t="s">
        <v>667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686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678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627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679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680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681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688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689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696</v>
      </c>
    </row>
    <row r="7" spans="1:9" s="8" customFormat="1" ht="15">
      <c r="A7" s="103" t="s">
        <v>690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691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692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693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699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898</v>
      </c>
    </row>
    <row r="5" spans="1:9" s="15" customFormat="1" ht="15">
      <c r="A5" s="103" t="s">
        <v>700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701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714</v>
      </c>
    </row>
    <row r="8" spans="1:10" s="8" customFormat="1" ht="15">
      <c r="A8" s="103" t="s">
        <v>702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699</v>
      </c>
      <c r="B13" s="134" t="s">
        <v>703</v>
      </c>
    </row>
    <row r="14" spans="1:2" ht="31.5">
      <c r="A14" s="133" t="s">
        <v>546</v>
      </c>
      <c r="B14" s="134" t="s">
        <v>704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705</v>
      </c>
      <c r="B16" s="134" t="s">
        <v>706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710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711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690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708</v>
      </c>
    </row>
    <row r="19" ht="21">
      <c r="A19" s="130" t="s">
        <v>694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705</v>
      </c>
      <c r="B22" s="134" t="s">
        <v>706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705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716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729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719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720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574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726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724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728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750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680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748</v>
      </c>
    </row>
    <row r="15" spans="1:9" s="8" customFormat="1" ht="15">
      <c r="A15" s="104" t="s">
        <v>742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682</v>
      </c>
    </row>
    <row r="22" spans="1:3" ht="31.5">
      <c r="A22" s="133" t="s">
        <v>416</v>
      </c>
      <c r="B22" s="140"/>
      <c r="C22" s="139" t="s">
        <v>751</v>
      </c>
    </row>
    <row r="23" spans="1:3" ht="31.5">
      <c r="A23" s="117" t="s">
        <v>154</v>
      </c>
      <c r="B23" s="140"/>
      <c r="C23" s="138" t="s">
        <v>752</v>
      </c>
    </row>
    <row r="24" spans="1:3" ht="31.5">
      <c r="A24" s="117" t="s">
        <v>731</v>
      </c>
      <c r="B24" s="140"/>
      <c r="C24" s="138" t="s">
        <v>753</v>
      </c>
    </row>
    <row r="25" spans="1:3" ht="31.5">
      <c r="A25" s="117" t="s">
        <v>690</v>
      </c>
      <c r="B25" s="140"/>
      <c r="C25" s="138" t="s">
        <v>754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690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760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761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711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682</v>
      </c>
    </row>
    <row r="16" spans="1:2" ht="31.5">
      <c r="A16" s="117" t="s">
        <v>772</v>
      </c>
      <c r="B16" s="141" t="s">
        <v>773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701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775</v>
      </c>
    </row>
    <row r="17" ht="21">
      <c r="A17" s="130" t="s">
        <v>694</v>
      </c>
    </row>
    <row r="18" ht="18.75" customHeight="1">
      <c r="A18" s="130" t="s">
        <v>682</v>
      </c>
    </row>
    <row r="19" spans="1:2" ht="31.5">
      <c r="A19" s="117" t="s">
        <v>414</v>
      </c>
      <c r="B19" s="138" t="s">
        <v>779</v>
      </c>
    </row>
    <row r="20" spans="1:2" ht="31.5">
      <c r="A20" s="117" t="s">
        <v>776</v>
      </c>
      <c r="B20" s="138" t="s">
        <v>780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690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682</v>
      </c>
    </row>
    <row r="21" ht="31.5">
      <c r="A21" s="117" t="s">
        <v>796</v>
      </c>
    </row>
    <row r="22" ht="15">
      <c r="A22" s="138" t="s">
        <v>797</v>
      </c>
    </row>
    <row r="23" ht="31.5">
      <c r="A23" s="117" t="s">
        <v>798</v>
      </c>
    </row>
    <row r="24" ht="15">
      <c r="A24" s="139" t="s">
        <v>799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826</v>
      </c>
    </row>
    <row r="5" spans="1:10" s="15" customFormat="1" ht="30">
      <c r="A5" s="103" t="s">
        <v>808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827</v>
      </c>
    </row>
    <row r="6" spans="1:9" s="8" customFormat="1" ht="15">
      <c r="A6" s="104" t="s">
        <v>756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815</v>
      </c>
    </row>
    <row r="9" spans="1:9" s="8" customFormat="1" ht="15">
      <c r="A9" s="104" t="s">
        <v>611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816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813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719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720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829</v>
      </c>
    </row>
    <row r="9" spans="1:10" s="15" customFormat="1" ht="30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860</v>
      </c>
    </row>
    <row r="10" spans="1:10" s="15" customFormat="1" ht="15">
      <c r="A10" s="103" t="s">
        <v>819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828</v>
      </c>
    </row>
    <row r="11" spans="1:9" s="8" customFormat="1" ht="15">
      <c r="A11" s="104" t="s">
        <v>642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820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818</v>
      </c>
    </row>
    <row r="22" ht="21">
      <c r="A22" s="130" t="s">
        <v>694</v>
      </c>
    </row>
    <row r="23" ht="21">
      <c r="A23" s="130" t="s">
        <v>484</v>
      </c>
    </row>
    <row r="24" spans="1:2" ht="31.5">
      <c r="A24" s="117" t="s">
        <v>690</v>
      </c>
      <c r="B24" s="138" t="s">
        <v>821</v>
      </c>
    </row>
    <row r="25" spans="1:2" ht="31.5">
      <c r="A25" s="117" t="s">
        <v>819</v>
      </c>
      <c r="B25" s="138" t="s">
        <v>822</v>
      </c>
    </row>
    <row r="26" spans="1:2" ht="31.5">
      <c r="A26" s="117" t="s">
        <v>766</v>
      </c>
      <c r="B26" s="138" t="s">
        <v>823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830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833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836</v>
      </c>
    </row>
    <row r="6" spans="1:9" s="8" customFormat="1" ht="15">
      <c r="A6" s="104" t="s">
        <v>831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831</v>
      </c>
      <c r="B14" s="105"/>
    </row>
    <row r="15" ht="15">
      <c r="A15" s="141" t="s">
        <v>832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578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838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820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839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627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861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760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700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627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578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853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719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854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855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856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682</v>
      </c>
    </row>
    <row r="19" spans="1:2" ht="31.5">
      <c r="A19" s="117" t="s">
        <v>719</v>
      </c>
      <c r="B19" s="117"/>
    </row>
    <row r="20" ht="15">
      <c r="A20" s="141" t="s">
        <v>857</v>
      </c>
    </row>
    <row r="21" ht="15">
      <c r="A21" s="141" t="s">
        <v>858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2018-02-25T06:58:26Z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