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25" windowHeight="7065" tabRatio="765" activeTab="0"/>
  </bookViews>
  <sheets>
    <sheet name="БАЛАНС" sheetId="1" r:id="rId1"/>
    <sheet name="774" sheetId="2" r:id="rId2"/>
    <sheet name="773" sheetId="3" r:id="rId3"/>
    <sheet name="772" sheetId="4" r:id="rId4"/>
    <sheet name="771" sheetId="5" r:id="rId5"/>
    <sheet name="770" sheetId="6" r:id="rId6"/>
    <sheet name="769" sheetId="7" r:id="rId7"/>
    <sheet name="768" sheetId="8" r:id="rId8"/>
    <sheet name="767" sheetId="9" r:id="rId9"/>
    <sheet name="766" sheetId="10" r:id="rId10"/>
    <sheet name="765" sheetId="11" r:id="rId11"/>
    <sheet name="764" sheetId="12" r:id="rId12"/>
    <sheet name="763" sheetId="13" r:id="rId13"/>
    <sheet name="762" sheetId="14" r:id="rId14"/>
    <sheet name="761" sheetId="15" r:id="rId15"/>
    <sheet name="760" sheetId="16" r:id="rId16"/>
    <sheet name="759" sheetId="17" r:id="rId17"/>
    <sheet name="758" sheetId="18" r:id="rId18"/>
    <sheet name="757" sheetId="19" r:id="rId19"/>
    <sheet name="756" sheetId="20" r:id="rId20"/>
    <sheet name="755" sheetId="21" r:id="rId21"/>
    <sheet name="754" sheetId="22" r:id="rId22"/>
    <sheet name="753" sheetId="23" r:id="rId23"/>
    <sheet name="752" sheetId="24" r:id="rId24"/>
    <sheet name="751" sheetId="25" r:id="rId25"/>
    <sheet name="750" sheetId="26" r:id="rId26"/>
    <sheet name="749" sheetId="27" r:id="rId27"/>
    <sheet name="748" sheetId="28" r:id="rId28"/>
    <sheet name="747" sheetId="29" r:id="rId29"/>
    <sheet name="746" sheetId="30" r:id="rId30"/>
    <sheet name="745" sheetId="31" r:id="rId31"/>
    <sheet name="744" sheetId="32" r:id="rId32"/>
    <sheet name="743" sheetId="33" r:id="rId33"/>
    <sheet name="742" sheetId="34" r:id="rId34"/>
    <sheet name="741" sheetId="35" r:id="rId35"/>
    <sheet name="740" sheetId="36" r:id="rId36"/>
  </sheets>
  <externalReferences>
    <externalReference r:id="rId39"/>
  </externalReferences>
  <definedNames/>
  <calcPr fullCalcOnLoad="1"/>
</workbook>
</file>

<file path=xl/sharedStrings.xml><?xml version="1.0" encoding="utf-8"?>
<sst xmlns="http://schemas.openxmlformats.org/spreadsheetml/2006/main" count="1916" uniqueCount="1054">
  <si>
    <t>НИК</t>
  </si>
  <si>
    <t>закладки с расчетами
(номер закладки - номер выкупа)</t>
  </si>
  <si>
    <t>В каждой закладке представлены расчеты стоимости заказов</t>
  </si>
  <si>
    <t>красным выделены закладки, соответствующие полученным номерам посылок</t>
  </si>
  <si>
    <t xml:space="preserve"> - Ася-</t>
  </si>
  <si>
    <t>237, 320, 371, 488</t>
  </si>
  <si>
    <t>Расчет смотрите в закладках с номерами страниц: 1, 2… и тп.</t>
  </si>
  <si>
    <t>&amp;11</t>
  </si>
  <si>
    <t>*Galina222*</t>
  </si>
  <si>
    <t>*Natusik*</t>
  </si>
  <si>
    <t>35, 64, 545, 554, 625</t>
  </si>
  <si>
    <t>*olko*</t>
  </si>
  <si>
    <t>540, 555</t>
  </si>
  <si>
    <t>*SvetOK*</t>
  </si>
  <si>
    <t>263, 293, 339</t>
  </si>
  <si>
    <t>*Бантик*</t>
  </si>
  <si>
    <t>*Неженка*</t>
  </si>
  <si>
    <t>_aida_</t>
  </si>
  <si>
    <t>_Дарья_</t>
  </si>
  <si>
    <t>_Екатерина_</t>
  </si>
  <si>
    <t>672, 701</t>
  </si>
  <si>
    <t>_серьезная</t>
  </si>
  <si>
    <t>199, 201, 247, 248, 297, 403, 496, 603</t>
  </si>
  <si>
    <t>~Rosette~</t>
  </si>
  <si>
    <t>85, 133, 167, 219-220, 375, 457</t>
  </si>
  <si>
    <t>&lt;Вика&gt;</t>
  </si>
  <si>
    <t>27lyu</t>
  </si>
  <si>
    <t>28mes</t>
  </si>
  <si>
    <t>342, 348</t>
  </si>
  <si>
    <t>a.mamykina</t>
  </si>
  <si>
    <t>Abesinka</t>
  </si>
  <si>
    <t>237, 298, 682</t>
  </si>
  <si>
    <t>abrikosina</t>
  </si>
  <si>
    <t>acsf</t>
  </si>
  <si>
    <t>79, 121, 152, 336</t>
  </si>
  <si>
    <t>Afrodita5</t>
  </si>
  <si>
    <t>584, 692</t>
  </si>
  <si>
    <t>akme84</t>
  </si>
  <si>
    <t>Alen@</t>
  </si>
  <si>
    <t>262, 284, 303</t>
  </si>
  <si>
    <t>aLenka_1009</t>
  </si>
  <si>
    <t>439, 442, 443, 447, 451, 467, 472, 479, 482, 483, 489, 499, 502, 504, 507, 509, 510, 518, 524, 532, 535, 546, 548, 550, 583, 597, 607,  653, 659, 666, 677, 680, 696</t>
  </si>
  <si>
    <t>Alesna</t>
  </si>
  <si>
    <t>641, 642, 685</t>
  </si>
  <si>
    <t>alexklmn</t>
  </si>
  <si>
    <t>40, 44</t>
  </si>
  <si>
    <t>Alika s</t>
  </si>
  <si>
    <t>Alionka*</t>
  </si>
  <si>
    <t>Amarulla</t>
  </si>
  <si>
    <t>AmoreFem</t>
  </si>
  <si>
    <t>An@stasia</t>
  </si>
  <si>
    <t>Anastasiya344</t>
  </si>
  <si>
    <t>642, 664, 713</t>
  </si>
  <si>
    <t>anchutka2010</t>
  </si>
  <si>
    <t>anesteziya</t>
  </si>
  <si>
    <t>anfan</t>
  </si>
  <si>
    <t>634, 635</t>
  </si>
  <si>
    <t>angrid</t>
  </si>
  <si>
    <t>Ann_T</t>
  </si>
  <si>
    <t>103, 178, 191, 206,212, 214, 215, 243, 247, 254, 258, 284, 288, 298, 302, 307, 309, 312, 340, 349, 352, 369, 383, 431, 447, 452, 501, 521, 526, 531, 532, 539, 622</t>
  </si>
  <si>
    <t>ANOR</t>
  </si>
  <si>
    <t xml:space="preserve">Ansy  </t>
  </si>
  <si>
    <t>1, 7, 11, 12, 13, 59, 91, 95</t>
  </si>
  <si>
    <t>Any_Bany</t>
  </si>
  <si>
    <t>Any0318</t>
  </si>
  <si>
    <t>282, 325, 401</t>
  </si>
  <si>
    <t>Anyaaaaaa</t>
  </si>
  <si>
    <t>Anyunya</t>
  </si>
  <si>
    <t>Anyuta_nv</t>
  </si>
  <si>
    <t>617, 667, 692</t>
  </si>
  <si>
    <t>apple70</t>
  </si>
  <si>
    <t>491, 498</t>
  </si>
  <si>
    <t>Arizona</t>
  </si>
  <si>
    <t>Arlene</t>
  </si>
  <si>
    <t>391, 459, 478, 485, 598</t>
  </si>
  <si>
    <t>artik</t>
  </si>
  <si>
    <t>arunrie</t>
  </si>
  <si>
    <t xml:space="preserve">Asian_butterfly </t>
  </si>
  <si>
    <t>72, 691</t>
  </si>
  <si>
    <t>ASIAT</t>
  </si>
  <si>
    <t>ASINSK</t>
  </si>
  <si>
    <t>AstiMartini</t>
  </si>
  <si>
    <t>469, 484, 621</t>
  </si>
  <si>
    <t>Aussie</t>
  </si>
  <si>
    <t>Bast</t>
  </si>
  <si>
    <t>Beatrix</t>
  </si>
  <si>
    <t>235, 365, 400</t>
  </si>
  <si>
    <t>bella d`estate</t>
  </si>
  <si>
    <t>Bellisa</t>
  </si>
  <si>
    <t>60, 175</t>
  </si>
  <si>
    <t>Betavik</t>
  </si>
  <si>
    <t>401, 408, 415, 421, 423, 446, 466, 611, 625, 687</t>
  </si>
  <si>
    <t>Bittersweet</t>
  </si>
  <si>
    <t>Bizkit</t>
  </si>
  <si>
    <t>BlueAngel</t>
  </si>
  <si>
    <t>462, 509</t>
  </si>
  <si>
    <t>Boolochka</t>
  </si>
  <si>
    <t>britva</t>
  </si>
  <si>
    <t>BrnNsk</t>
  </si>
  <si>
    <t>207, 321, 510</t>
  </si>
  <si>
    <t>Bulani</t>
  </si>
  <si>
    <t>196, 198</t>
  </si>
  <si>
    <t>Cappuccino</t>
  </si>
  <si>
    <t>147, 151, 282, 288, 348, 504, 606, 695, 713</t>
  </si>
  <si>
    <t>Cat777</t>
  </si>
  <si>
    <t>Catberry</t>
  </si>
  <si>
    <t>19, 21, 41, 43, 46, 128, 172, 176, 194, 205</t>
  </si>
  <si>
    <t>Celika</t>
  </si>
  <si>
    <t>299, 302</t>
  </si>
  <si>
    <t>CHADO4</t>
  </si>
  <si>
    <t>Cherryta</t>
  </si>
  <si>
    <t>247, 257, 471, 473, 543, 545, 556, 574, 582</t>
  </si>
  <si>
    <t>coraolive</t>
  </si>
  <si>
    <t>Corneille</t>
  </si>
  <si>
    <t>Da_rya</t>
  </si>
  <si>
    <t>180, 186, 232, 517, 695</t>
  </si>
  <si>
    <t>Dacha</t>
  </si>
  <si>
    <t>575, 577</t>
  </si>
  <si>
    <t>Daenerys</t>
  </si>
  <si>
    <t>562, 601, 612, 673</t>
  </si>
  <si>
    <t>daisyR</t>
  </si>
  <si>
    <t>dangy</t>
  </si>
  <si>
    <t>578, 707</t>
  </si>
  <si>
    <t>Dgenny</t>
  </si>
  <si>
    <t>Di_Na</t>
  </si>
  <si>
    <t>Djessika</t>
  </si>
  <si>
    <t>39, 44, 65, 83, 85, 94, 164, 255, 301</t>
  </si>
  <si>
    <t>Domino</t>
  </si>
  <si>
    <t>Doriana</t>
  </si>
  <si>
    <t>Drugok</t>
  </si>
  <si>
    <t>237,239, 256, 300, 308, 349</t>
  </si>
  <si>
    <t>Elena Z</t>
  </si>
  <si>
    <t>221, 582</t>
  </si>
  <si>
    <t>elena!</t>
  </si>
  <si>
    <t>Elena_igum</t>
  </si>
  <si>
    <t>elena_serdyuk</t>
  </si>
  <si>
    <t>352, 363</t>
  </si>
  <si>
    <t>Elena090</t>
  </si>
  <si>
    <t>438, 441, 453, 457, 468, 514</t>
  </si>
  <si>
    <t>elena36</t>
  </si>
  <si>
    <t>428, 442, 453, 699, 714</t>
  </si>
  <si>
    <t>Elenawell</t>
  </si>
  <si>
    <t>566, 569, 594, 596, 716, 739</t>
  </si>
  <si>
    <t>Elenka1983</t>
  </si>
  <si>
    <t xml:space="preserve">elenka235  </t>
  </si>
  <si>
    <t>677, 687</t>
  </si>
  <si>
    <t>elenn</t>
  </si>
  <si>
    <t>115, 118, 119, 120, 122, 133, 173, 172, 180, 185, 189, 200, 201, 207, 251, 402</t>
  </si>
  <si>
    <t>Elenushka</t>
  </si>
  <si>
    <t>Elison</t>
  </si>
  <si>
    <t>elkina</t>
  </si>
  <si>
    <t>2, 51,52, 82, 121</t>
  </si>
  <si>
    <t>EnotOxx</t>
  </si>
  <si>
    <t>240, 454</t>
  </si>
  <si>
    <t>Eseniya</t>
  </si>
  <si>
    <t>238, 576</t>
  </si>
  <si>
    <t>esera</t>
  </si>
  <si>
    <t>EVE_8</t>
  </si>
  <si>
    <t>476, 662, 688</t>
  </si>
  <si>
    <t>evgeniya2012</t>
  </si>
  <si>
    <t>284.1, 286, 292</t>
  </si>
  <si>
    <t>Evgeniyaiz</t>
  </si>
  <si>
    <t>Extra</t>
  </si>
  <si>
    <t>f.irina</t>
  </si>
  <si>
    <t>286, 288, 296</t>
  </si>
  <si>
    <t>Figura</t>
  </si>
  <si>
    <t>26, 27, 28, 318, 441, 485, 489, 632, 637, 653, 655, 678</t>
  </si>
  <si>
    <t>FISTASHKA*****</t>
  </si>
  <si>
    <t>289, 338, 664, 695, 707</t>
  </si>
  <si>
    <t>Fox103</t>
  </si>
  <si>
    <t>294, 559, 738</t>
  </si>
  <si>
    <t>Frence</t>
  </si>
  <si>
    <t>Freylin</t>
  </si>
  <si>
    <t>386, 398, 405, 407, 409, 414, 416, 419, 423, 430, 435, 439, 450, 455, 584, 599, 600</t>
  </si>
  <si>
    <t>fuzz</t>
  </si>
  <si>
    <t>476, 503, 512, 549, 557, 571, 584, 587, 593, 603, 709, 712</t>
  </si>
  <si>
    <t>GalunjaP</t>
  </si>
  <si>
    <t>177, 186, 187, 291, 294, 463</t>
  </si>
  <si>
    <t>Gardeya</t>
  </si>
  <si>
    <t>15, 16, 21, 25, 28, 32, 34, 35, 40, 54, 58, 61, 66, 69, 75, 112, 142, 143, 169, 198, 200, 202, 234, 235, 241,257, 273-274, 320</t>
  </si>
  <si>
    <t>GEMKA83</t>
  </si>
  <si>
    <t>322, 385, 447, 488</t>
  </si>
  <si>
    <t>GLAN</t>
  </si>
  <si>
    <t>356, 384, 454, 482, 498, 587, 600, 611, 640, 652</t>
  </si>
  <si>
    <t>Golden-S</t>
  </si>
  <si>
    <t>grace kelly</t>
  </si>
  <si>
    <t>407, 510</t>
  </si>
  <si>
    <t>Green eyes</t>
  </si>
  <si>
    <t>Gugushonok</t>
  </si>
  <si>
    <t>327, 346, 347, 349, 407, 447, 476</t>
  </si>
  <si>
    <t xml:space="preserve">Helen_D  </t>
  </si>
  <si>
    <t>290, 296, 357</t>
  </si>
  <si>
    <t>helenlaw</t>
  </si>
  <si>
    <t>67, 68, 86, 87, 105, 107, 108</t>
  </si>
  <si>
    <t xml:space="preserve">hellcat222  </t>
  </si>
  <si>
    <t>4, 7, 11, 12, 30, 35, 82, 89, 95, 99, 113, 114, 150, 162, 184, 203, 205, 215, 232</t>
  </si>
  <si>
    <t>Hibiskus</t>
  </si>
  <si>
    <t>112, 142, 163, 168, 194, 687</t>
  </si>
  <si>
    <t>Hoksa</t>
  </si>
  <si>
    <t>ibakutis</t>
  </si>
  <si>
    <t>Ingrid</t>
  </si>
  <si>
    <t>107, 108, 129-131, 143, 144, 149, 162, 169, 183, 208-210, 213, 223-225, 246, 249, 250, 252, 253, 254, 493, 498, 500, 528, 682, 703</t>
  </si>
  <si>
    <t>inna 171</t>
  </si>
  <si>
    <t>Inna.K.</t>
  </si>
  <si>
    <t>Ir_86</t>
  </si>
  <si>
    <t>51, 57, 62, 65, 66, 67, 68, 70, 79, 84,88, 90, 91, 92, 96, 97, 101, 117, 119, 128, 163, 170, 199, 200, 203, 204, 216, 380</t>
  </si>
  <si>
    <t>Iriana</t>
  </si>
  <si>
    <t>IrishSummer</t>
  </si>
  <si>
    <t>Irynya</t>
  </si>
  <si>
    <t>205, 540, 543, 558</t>
  </si>
  <si>
    <t>ivanovan</t>
  </si>
  <si>
    <t>iwonna…</t>
  </si>
  <si>
    <t>9, 10, 38, 53, 57, 59, 62, 63, 67, 70, 71, 72, 76, 80, 82,88, 94, 95, 101, 103, 104, 107, 118, 131, 138, 169, 193, 198, 266, 442, 536, 539, 603, 714, 720</t>
  </si>
  <si>
    <t>Jane26</t>
  </si>
  <si>
    <t>539, 564, 587</t>
  </si>
  <si>
    <t>janechka</t>
  </si>
  <si>
    <t>Janey</t>
  </si>
  <si>
    <t>31, 33, 45, 46, 54, 226</t>
  </si>
  <si>
    <t>Jokondich29</t>
  </si>
  <si>
    <t>341, 349, 440, 562</t>
  </si>
  <si>
    <t>julary</t>
  </si>
  <si>
    <t>2, 4, 47, 56, 57, 83,86, 96, 131, 176, 177, 181, 186, 194, 201, 207,221, 266, 323, 329, 347, 365, 367, 379, 388, 409, 430, 537, 579, 599, 614, 618, 624, 625, 687, 704</t>
  </si>
  <si>
    <t>jully</t>
  </si>
  <si>
    <t>JulyaS</t>
  </si>
  <si>
    <t>202, 432, 439, 725</t>
  </si>
  <si>
    <t xml:space="preserve">kami555  </t>
  </si>
  <si>
    <t>Kamilka)</t>
  </si>
  <si>
    <t>395, 401</t>
  </si>
  <si>
    <t>karat_moon</t>
  </si>
  <si>
    <t>480, 489</t>
  </si>
  <si>
    <t>Kaspiy-Ulissa</t>
  </si>
  <si>
    <t>675, 707, 712</t>
  </si>
  <si>
    <t>Katenagri</t>
  </si>
  <si>
    <t>369, 447, 467, 537, 569</t>
  </si>
  <si>
    <t>katenka84</t>
  </si>
  <si>
    <t>Katerina$</t>
  </si>
  <si>
    <t>548, 559, 565, 610</t>
  </si>
  <si>
    <t>Katerinka_89</t>
  </si>
  <si>
    <t>586, 655, 730</t>
  </si>
  <si>
    <t>Kathrin2009</t>
  </si>
  <si>
    <t>KatyaKatya</t>
  </si>
  <si>
    <t>412, 515</t>
  </si>
  <si>
    <t>katyonash</t>
  </si>
  <si>
    <t>142, 147, 185, 187</t>
  </si>
  <si>
    <t>Kenni</t>
  </si>
  <si>
    <t>KisenkaYa</t>
  </si>
  <si>
    <t>250, 289, 304</t>
  </si>
  <si>
    <t>Kniga2012</t>
  </si>
  <si>
    <t>knowhow</t>
  </si>
  <si>
    <t>562, 564</t>
  </si>
  <si>
    <t>Konfetka</t>
  </si>
  <si>
    <t>koopri</t>
  </si>
  <si>
    <t>10, 12, 74, 75</t>
  </si>
  <si>
    <t>Kopeva</t>
  </si>
  <si>
    <t>KristinaYa</t>
  </si>
  <si>
    <t>516, 728, 730</t>
  </si>
  <si>
    <t>ksaila</t>
  </si>
  <si>
    <t>55, 62, 120, 123, 216, 372</t>
  </si>
  <si>
    <t>Ksjunik</t>
  </si>
  <si>
    <t>218, 237, 260, 316, 323, 369, 396, 401</t>
  </si>
  <si>
    <t>kuzia_1</t>
  </si>
  <si>
    <t>709, 737</t>
  </si>
  <si>
    <t>Ladys</t>
  </si>
  <si>
    <t>659, 685</t>
  </si>
  <si>
    <t>LaikA</t>
  </si>
  <si>
    <t>317, 355</t>
  </si>
  <si>
    <t>Lalila</t>
  </si>
  <si>
    <t>lanycek</t>
  </si>
  <si>
    <t>198, 389, 410</t>
  </si>
  <si>
    <t>LaPetite</t>
  </si>
  <si>
    <t>22, 24, 29, 32, 50, 53, 69, 70, 78, 79, 107, 137, 168, 173, 199, 222, 251, 262, 281, 298, 386</t>
  </si>
  <si>
    <t>LazarevaElena</t>
  </si>
  <si>
    <t>lebelulle</t>
  </si>
  <si>
    <t>636, 681</t>
  </si>
  <si>
    <t>Lel</t>
  </si>
  <si>
    <t>428, 458</t>
  </si>
  <si>
    <t>lele777</t>
  </si>
  <si>
    <t>LenaSnegurka</t>
  </si>
  <si>
    <t>Lenok Sergeevna</t>
  </si>
  <si>
    <t>lensh</t>
  </si>
  <si>
    <t>lenuchka</t>
  </si>
  <si>
    <t>549, 551</t>
  </si>
  <si>
    <t>leol</t>
  </si>
  <si>
    <t>lepola</t>
  </si>
  <si>
    <t>323, 407, 427, 441, 492, 707</t>
  </si>
  <si>
    <t>leya</t>
  </si>
  <si>
    <t>libenmamhen</t>
  </si>
  <si>
    <t>309, 312, 313, 319, 343, 354, 361, 366, 370, 371, 373, 375</t>
  </si>
  <si>
    <t>Libertine</t>
  </si>
  <si>
    <t>LilGlavbuh</t>
  </si>
  <si>
    <t>93, 360</t>
  </si>
  <si>
    <t>Lilu242</t>
  </si>
  <si>
    <t>limma.ok</t>
  </si>
  <si>
    <t>Lira1405</t>
  </si>
  <si>
    <t>lisa008</t>
  </si>
  <si>
    <t>LiVe</t>
  </si>
  <si>
    <t>lizakaty</t>
  </si>
  <si>
    <t>Lizunochek</t>
  </si>
  <si>
    <t>Lol*</t>
  </si>
  <si>
    <t>671, 679, 730</t>
  </si>
  <si>
    <t>Lolly</t>
  </si>
  <si>
    <t>Lolly Pop</t>
  </si>
  <si>
    <t>lori</t>
  </si>
  <si>
    <t>Lotos</t>
  </si>
  <si>
    <t>474, 481, 722</t>
  </si>
  <si>
    <t>Love 85</t>
  </si>
  <si>
    <t>LuckyNatali</t>
  </si>
  <si>
    <t xml:space="preserve">luddy </t>
  </si>
  <si>
    <t>4, 8, 25, 44, 46, 66, 123, 131, 137, 142, 151, 160, 165, 189, 195, 198, 205, 217,225, 239,274, 288, 289, 296, 309, 316, 319, 339, 340, 372, 381, 391, 404, 411, 412, 416, 429, 485, 522, 537, 710, 730, 735</t>
  </si>
  <si>
    <t>lulia2909</t>
  </si>
  <si>
    <t>Lyuda_Lyuda  </t>
  </si>
  <si>
    <t>83, 200, 297</t>
  </si>
  <si>
    <t>lyuna</t>
  </si>
  <si>
    <t>13, 21</t>
  </si>
  <si>
    <t>Macovsky</t>
  </si>
  <si>
    <t>468, 506</t>
  </si>
  <si>
    <t>magik</t>
  </si>
  <si>
    <t>Majesty</t>
  </si>
  <si>
    <t>malvina88</t>
  </si>
  <si>
    <t>542, 543</t>
  </si>
  <si>
    <t>MamaLizo4ki</t>
  </si>
  <si>
    <t>221, 325, 328, 344, 378, 384, 387, 391, 399, 441, 522, 526, 532, 666, 689, 712, 730, 734</t>
  </si>
  <si>
    <t>MamaO</t>
  </si>
  <si>
    <t>mamazurab</t>
  </si>
  <si>
    <t>Margo20</t>
  </si>
  <si>
    <t>margo2759</t>
  </si>
  <si>
    <t>Marihuanna</t>
  </si>
  <si>
    <t>Marina259</t>
  </si>
  <si>
    <t>Marisha_123</t>
  </si>
  <si>
    <t>MarmeladkaNSK</t>
  </si>
  <si>
    <t>466, 541</t>
  </si>
  <si>
    <t>marsG</t>
  </si>
  <si>
    <t>martat</t>
  </si>
  <si>
    <t>marty2002</t>
  </si>
  <si>
    <t>55, 60, 64, 92, 555, 556, 576, 619, 655, 672, 682, 684</t>
  </si>
  <si>
    <t>marusya7</t>
  </si>
  <si>
    <t>Marya2009</t>
  </si>
  <si>
    <t>711, 715</t>
  </si>
  <si>
    <t>MaryBell</t>
  </si>
  <si>
    <t>MashuLia</t>
  </si>
  <si>
    <t>may-lyudmila</t>
  </si>
  <si>
    <t>73, 129, 144, 145, 168</t>
  </si>
  <si>
    <t>Mechta*</t>
  </si>
  <si>
    <t>507, 677</t>
  </si>
  <si>
    <t>mendilin</t>
  </si>
  <si>
    <t>104, 109, 145</t>
  </si>
  <si>
    <t>meze</t>
  </si>
  <si>
    <t>166, 528</t>
  </si>
  <si>
    <t>Mgnovenie</t>
  </si>
  <si>
    <t>MISS JM</t>
  </si>
  <si>
    <t>MNG</t>
  </si>
  <si>
    <t>Mo_Lena</t>
  </si>
  <si>
    <t>291, 299, 301, 302, 303, 345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</si>
  <si>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</si>
  <si>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</si>
  <si>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</si>
  <si>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</si>
  <si>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</si>
  <si>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</si>
  <si>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</si>
  <si>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</si>
  <si>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MusjaS</t>
  </si>
  <si>
    <t>musy100</t>
  </si>
  <si>
    <t>101, 634</t>
  </si>
  <si>
    <t>Mорула</t>
  </si>
  <si>
    <t>403, 660</t>
  </si>
  <si>
    <t>Nadezda007</t>
  </si>
  <si>
    <t>nadia82</t>
  </si>
  <si>
    <t>nadrugoiplanete</t>
  </si>
  <si>
    <t>215, 279</t>
  </si>
  <si>
    <t>nafanya54</t>
  </si>
  <si>
    <t>Nailya_Y</t>
  </si>
  <si>
    <t>Nastay</t>
  </si>
  <si>
    <t>Nastenka82</t>
  </si>
  <si>
    <t>269, 323</t>
  </si>
  <si>
    <t>Nata Morozova</t>
  </si>
  <si>
    <t>353, 557, 732</t>
  </si>
  <si>
    <t>Nata_dug</t>
  </si>
  <si>
    <t>540, 550, 579, 592</t>
  </si>
  <si>
    <t>Natali37</t>
  </si>
  <si>
    <t>257, 607, 612, 639</t>
  </si>
  <si>
    <t>NATAVIRTA</t>
  </si>
  <si>
    <t>432, 436, 439, 440</t>
  </si>
  <si>
    <t>Natazzka</t>
  </si>
  <si>
    <t>486, 554</t>
  </si>
  <si>
    <t>Natti09</t>
  </si>
  <si>
    <t>423, 485, 583, 602</t>
  </si>
  <si>
    <t>NatZai</t>
  </si>
  <si>
    <t>469, 564, 565</t>
  </si>
  <si>
    <t>Neira</t>
  </si>
  <si>
    <t>netochka</t>
  </si>
  <si>
    <t>607, 637</t>
  </si>
  <si>
    <t>NewMama</t>
  </si>
  <si>
    <t>642, 660</t>
  </si>
  <si>
    <t>Nfyz</t>
  </si>
  <si>
    <t>388, 413, 427, 428, 560, 561, 564, 734</t>
  </si>
  <si>
    <t>NiceBerry</t>
  </si>
  <si>
    <t>173, 195, 196, 202, 231, 304, 341, 370, 389, 422, 427, 438, 460, 528, 576</t>
  </si>
  <si>
    <t>Nicole2010</t>
  </si>
  <si>
    <t>Nika751</t>
  </si>
  <si>
    <t>nikitosik!!1</t>
  </si>
  <si>
    <t>NikulinaN</t>
  </si>
  <si>
    <t>240, 259</t>
  </si>
  <si>
    <t>nikushka</t>
  </si>
  <si>
    <t>noparapone</t>
  </si>
  <si>
    <t>nura180</t>
  </si>
  <si>
    <t>161, 251, 342, 353, 477</t>
  </si>
  <si>
    <t>nutkin85</t>
  </si>
  <si>
    <t>Oili</t>
  </si>
  <si>
    <t>632, 635, 639, 689, 692, 711</t>
  </si>
  <si>
    <t>oksy82</t>
  </si>
  <si>
    <t>207, 272, 302, 320, 371, 407, 408, 411, 448</t>
  </si>
  <si>
    <t>Olchik.goa</t>
  </si>
  <si>
    <t>448, 476, 480, 598</t>
  </si>
  <si>
    <t>olesya79</t>
  </si>
  <si>
    <t>340, 436, 722</t>
  </si>
  <si>
    <t>Olga F</t>
  </si>
  <si>
    <t>olga_gus</t>
  </si>
  <si>
    <t>Olga_Kir</t>
  </si>
  <si>
    <t>98, 115, 128</t>
  </si>
  <si>
    <t>Olishna72</t>
  </si>
  <si>
    <t>60, 92, 96, 101, 108, 122, 126, 127, 139-141, 142, 147, 148, 163, 172,175, 189, 200, 205, 217, 226, 289, 310, 408, 494, 517, 580, 637, 683, 692, 713</t>
  </si>
  <si>
    <t>Olix</t>
  </si>
  <si>
    <t>603, 620, 627, 633, 649, 651</t>
  </si>
  <si>
    <t>olyasha85</t>
  </si>
  <si>
    <t>Onlinekate</t>
  </si>
  <si>
    <t>orhideya-j</t>
  </si>
  <si>
    <t>oven92</t>
  </si>
  <si>
    <t>oxygen2610</t>
  </si>
  <si>
    <t>212, 214,241,243, 247, 268-269, 274, 344, 347, 403, 486, 592, 597, 606, 618, 623</t>
  </si>
  <si>
    <t>PandO</t>
  </si>
  <si>
    <t>PapaMisha</t>
  </si>
  <si>
    <t>parus</t>
  </si>
  <si>
    <t>penguin</t>
  </si>
  <si>
    <t>432, 440, 444, 454, 457, 462, 466, 469, 475, 477, 500, 507, 534, 584, 590</t>
  </si>
  <si>
    <t>perepelka</t>
  </si>
  <si>
    <t>Pirognoe</t>
  </si>
  <si>
    <t>Plazmacita</t>
  </si>
  <si>
    <t>Polya</t>
  </si>
  <si>
    <t>315, 316, 357, 676</t>
  </si>
  <si>
    <t>pono444ka</t>
  </si>
  <si>
    <t>376, 474</t>
  </si>
  <si>
    <t>Prasol'ka</t>
  </si>
  <si>
    <t>363, 369</t>
  </si>
  <si>
    <t>RaccoonCoon</t>
  </si>
  <si>
    <t>122, 137</t>
  </si>
  <si>
    <t>Radha</t>
  </si>
  <si>
    <t>11, 37, 48, 222, 518, 611</t>
  </si>
  <si>
    <t>Raduga54</t>
  </si>
  <si>
    <t>Rainie</t>
  </si>
  <si>
    <t>49, 80, 102, 116, 149, 184, 183, 695, 736</t>
  </si>
  <si>
    <t>raud</t>
  </si>
  <si>
    <t>Rikka</t>
  </si>
  <si>
    <t>RitaBodita</t>
  </si>
  <si>
    <t>Romanechka</t>
  </si>
  <si>
    <t>126, 497, 661</t>
  </si>
  <si>
    <t>RomanenkoOA</t>
  </si>
  <si>
    <t>325, 327, 338, 346, 349, 353, 355, 364, 370, 383, 387, 410, 418</t>
  </si>
  <si>
    <t>Rosочка</t>
  </si>
  <si>
    <t>649, 736</t>
  </si>
  <si>
    <t>rozalia</t>
  </si>
  <si>
    <t>S34</t>
  </si>
  <si>
    <t>651, 657, 665</t>
  </si>
  <si>
    <t>sann</t>
  </si>
  <si>
    <t>sas1974</t>
  </si>
  <si>
    <t>347, 378</t>
  </si>
  <si>
    <t>Savanna</t>
  </si>
  <si>
    <t>306, 631, 739</t>
  </si>
  <si>
    <t>sewa11</t>
  </si>
  <si>
    <t>108, 152, 166, 316, 445, 475, 628, 736</t>
  </si>
  <si>
    <t>Shev55</t>
  </si>
  <si>
    <t>618, 636</t>
  </si>
  <si>
    <t>SHNV84</t>
  </si>
  <si>
    <t>shsh</t>
  </si>
  <si>
    <t>93, 94, 109, 111, 114, 163, 167, 169, 182, 202, 214,221, 226,231, 236, 258, 275, 283, 287, 294, 297, 300, 302, 307, 308, 313, 316, 318, 322, 326, 341, 346, 351, 355, 360, 372, 382, 391, 392, 396, 401, 403, 412, 413, 418, 428, 430,444, 456, 465, 467, 474, 476, 479, 488, 496, 499</t>
  </si>
  <si>
    <t>SHUGAR</t>
  </si>
  <si>
    <t>715, 737</t>
  </si>
  <si>
    <t>sibiryachka</t>
  </si>
  <si>
    <t>sIrэna</t>
  </si>
  <si>
    <t>556, 557, 603, 604, 616, 618, 637, 671</t>
  </si>
  <si>
    <t>Sky_irbis</t>
  </si>
  <si>
    <t>smeli</t>
  </si>
  <si>
    <t>SMUZZI</t>
  </si>
  <si>
    <t>Solomeya</t>
  </si>
  <si>
    <t>556, 568, 576, 581, 594, 679</t>
  </si>
  <si>
    <t>Song</t>
  </si>
  <si>
    <t>sonya-zasonya</t>
  </si>
  <si>
    <t>Sophi</t>
  </si>
  <si>
    <t>sorok-i</t>
  </si>
  <si>
    <t>55, 60, 65, 99, 100, 325</t>
  </si>
  <si>
    <t>sosiska</t>
  </si>
  <si>
    <t>582, 639</t>
  </si>
  <si>
    <t>Stacy</t>
  </si>
  <si>
    <t>272, 359, 364</t>
  </si>
  <si>
    <t>submax</t>
  </si>
  <si>
    <t>sunny_julianna</t>
  </si>
  <si>
    <t>52, 175, 475</t>
  </si>
  <si>
    <t>svesdochka</t>
  </si>
  <si>
    <t>587, 608, 632, 679</t>
  </si>
  <si>
    <t xml:space="preserve">svesdochka  </t>
  </si>
  <si>
    <t>Svetasvet</t>
  </si>
  <si>
    <t>Svetik_nv</t>
  </si>
  <si>
    <t>Svetlada</t>
  </si>
  <si>
    <t>Svetlana601</t>
  </si>
  <si>
    <t xml:space="preserve">SvetlanKa777  </t>
  </si>
  <si>
    <t>SvetOchey</t>
  </si>
  <si>
    <t>314, 316</t>
  </si>
  <si>
    <t>Tahira09</t>
  </si>
  <si>
    <t>663, 736</t>
  </si>
  <si>
    <t>Tanitta2009</t>
  </si>
  <si>
    <t>Tanul'ka</t>
  </si>
  <si>
    <t>TanyaSonya</t>
  </si>
  <si>
    <t>350, 409, 415, 418, 421, 423, 428, 433, 436, 452, 465, 476, 555, 576, 596</t>
  </si>
  <si>
    <t>Tarico</t>
  </si>
  <si>
    <t>TaTy-ana</t>
  </si>
  <si>
    <t>Teardrop</t>
  </si>
  <si>
    <t>623, 629</t>
  </si>
  <si>
    <t>Ternura</t>
  </si>
  <si>
    <t>283, 305,321, 322, 326, 363, 378, 400, 422, 425, 473, 479, 498, 504, 518, 523, 536, 538, 570, 643, 647, 697</t>
  </si>
  <si>
    <t>tnm1980</t>
  </si>
  <si>
    <t>79, 80,99,102,127, 147, 155, 159, 178, 182, 198, 214, 316,323, 324, 326, 357, 362, 402, 414, 425, 435, 467, 480, 517, 540, 543, 577, 582, 623</t>
  </si>
  <si>
    <t>torokova123</t>
  </si>
  <si>
    <t>133-136, 152-158, 160, 174, 175, 177, 211, 212, 240, 244, 245, 280, 345, 387, 437, 441, 459, 461, 472, 523</t>
  </si>
  <si>
    <t>trumea</t>
  </si>
  <si>
    <t>57, 70, 71, 95, 170, 186, 206, 314, 319, 339, 387, 470, 561</t>
  </si>
  <si>
    <t>Tusiya</t>
  </si>
  <si>
    <t>99, 100</t>
  </si>
  <si>
    <t>Twins</t>
  </si>
  <si>
    <t>Uliana13</t>
  </si>
  <si>
    <t>350, 396, 438, 454, 479, 591, 623, 625, 661</t>
  </si>
  <si>
    <t>Uliya Bobyreva</t>
  </si>
  <si>
    <t>UltraViolettt</t>
  </si>
  <si>
    <t>342, 524</t>
  </si>
  <si>
    <t>unamela</t>
  </si>
  <si>
    <t>161, 166</t>
  </si>
  <si>
    <t>valensa</t>
  </si>
  <si>
    <t>VaLiyShka N.</t>
  </si>
  <si>
    <t>Vasilina24</t>
  </si>
  <si>
    <t>431, 467</t>
  </si>
  <si>
    <t>VeldaA</t>
  </si>
  <si>
    <t>Ver511</t>
  </si>
  <si>
    <t>VERA-S</t>
  </si>
  <si>
    <t>Vesyana</t>
  </si>
  <si>
    <t>vfkbyf</t>
  </si>
  <si>
    <t>351, 357, 393, 413, 425, 433, 435, 436, 448,488, 516, 592, 608</t>
  </si>
  <si>
    <t>Victoria-R</t>
  </si>
  <si>
    <t>ViKari</t>
  </si>
  <si>
    <t>Vikus'ka</t>
  </si>
  <si>
    <t>Vlada_13</t>
  </si>
  <si>
    <t>207, 537, 538</t>
  </si>
  <si>
    <t>Windhauch</t>
  </si>
  <si>
    <t>Windless</t>
  </si>
  <si>
    <t>Wpolosa</t>
  </si>
  <si>
    <t>Yana_7</t>
  </si>
  <si>
    <t>188, 340, 344, 364, 435, 441, 451, 469, 474, 487, 524, 534</t>
  </si>
  <si>
    <t>Yana_Vol</t>
  </si>
  <si>
    <t>Yanama</t>
  </si>
  <si>
    <t>363, 378, 520</t>
  </si>
  <si>
    <t>YESka</t>
  </si>
  <si>
    <t>YLIA81</t>
  </si>
  <si>
    <t>yul879</t>
  </si>
  <si>
    <t>Yulchikk</t>
  </si>
  <si>
    <t>Yulia Plotnikova</t>
  </si>
  <si>
    <t>356, 398, 414, 430, 458, 486, 524, 525, 559, 572, 586, 593, 618, 701, 706</t>
  </si>
  <si>
    <t>yulia_olimpia</t>
  </si>
  <si>
    <t>180, 198, 200</t>
  </si>
  <si>
    <t>ZAliM</t>
  </si>
  <si>
    <t>zannoza</t>
  </si>
  <si>
    <t>114, 115, 119, 128, 144, 155, 160, 181, 204, 217, 264, 285, 300, 306, 315, 325, 352, 382, 386, 390, 391, 410, 445, 473, 481, 565, 673</t>
  </si>
  <si>
    <t>Zhannusya</t>
  </si>
  <si>
    <t>180, 197, 232, 274, 281, 389, 400</t>
  </si>
  <si>
    <t>zhemapel-ka</t>
  </si>
  <si>
    <t>289, 303, 304</t>
  </si>
  <si>
    <t>Zina30-78</t>
  </si>
  <si>
    <t>198, 234</t>
  </si>
  <si>
    <t>ZinKo</t>
  </si>
  <si>
    <t>563, 576, 579</t>
  </si>
  <si>
    <t>Ziмушка</t>
  </si>
  <si>
    <t>Zoika</t>
  </si>
  <si>
    <t>zolotkat</t>
  </si>
  <si>
    <t>Абадусь</t>
  </si>
  <si>
    <t>125, 286, 303, 315, 392, 404, 410, 596</t>
  </si>
  <si>
    <t>Абигель</t>
  </si>
  <si>
    <t>АВЕДИНА</t>
  </si>
  <si>
    <t>435, 521, 654</t>
  </si>
  <si>
    <t>Айвори</t>
  </si>
  <si>
    <t>344, 442, 475, 511, 517, 564, 622</t>
  </si>
  <si>
    <t>Айринка</t>
  </si>
  <si>
    <t>алена шермадини</t>
  </si>
  <si>
    <t>Алина 07</t>
  </si>
  <si>
    <t>326, 475, 546, 600, 611, 671, 715</t>
  </si>
  <si>
    <t>Альфа</t>
  </si>
  <si>
    <t>719, 721</t>
  </si>
  <si>
    <t>Анна Коваленко</t>
  </si>
  <si>
    <t>524, 527, 539, 604, 606, 659</t>
  </si>
  <si>
    <t>АннаApple</t>
  </si>
  <si>
    <t>АннаFigura4</t>
  </si>
  <si>
    <t>АннаАкулова</t>
  </si>
  <si>
    <t>Анна-В</t>
  </si>
  <si>
    <t>Анэстас</t>
  </si>
  <si>
    <t>анютка.4713</t>
  </si>
  <si>
    <t>38, 101, 192</t>
  </si>
  <si>
    <t>Анютко</t>
  </si>
  <si>
    <t>Анюточка8605</t>
  </si>
  <si>
    <t>243, 265, 347</t>
  </si>
  <si>
    <t>Аня-N</t>
  </si>
  <si>
    <t>369, 377, 387, 406, 407, 418, 425, 426, 433, 436, 458, 475, 476</t>
  </si>
  <si>
    <t>АняБ</t>
  </si>
  <si>
    <t>260, 263, 294</t>
  </si>
  <si>
    <t>Афина22</t>
  </si>
  <si>
    <t>Бабочка717</t>
  </si>
  <si>
    <t>242,243, 267, 287, 288, 295, 297, 352, 364, 505</t>
  </si>
  <si>
    <t>Баядерка</t>
  </si>
  <si>
    <t>485, 490, 517, 525, 530, 535, 579, 591</t>
  </si>
  <si>
    <t>Бедешка</t>
  </si>
  <si>
    <t>421, 488</t>
  </si>
  <si>
    <t>Бета</t>
  </si>
  <si>
    <t>валериЯ80</t>
  </si>
  <si>
    <t>327, 329, 325, 339, 349, 352, 358, 439, 440, 477, 573, 577, 671</t>
  </si>
  <si>
    <t>ванри</t>
  </si>
  <si>
    <t>Велька</t>
  </si>
  <si>
    <t>Вер@чк@</t>
  </si>
  <si>
    <t>ВераТ</t>
  </si>
  <si>
    <t>Веро4ка</t>
  </si>
  <si>
    <t>Вероничка13</t>
  </si>
  <si>
    <t>442, 443,466, 471, 480, 549, 574, 688, 690</t>
  </si>
  <si>
    <t>Верю в чудо</t>
  </si>
  <si>
    <t>Висконти</t>
  </si>
  <si>
    <t>214, 329, 338, 433, 436, 467</t>
  </si>
  <si>
    <t>Всездорово</t>
  </si>
  <si>
    <t>Галина 0904</t>
  </si>
  <si>
    <t>Гламур84</t>
  </si>
  <si>
    <t>616, 632, 696</t>
  </si>
  <si>
    <t>Гленвитол</t>
  </si>
  <si>
    <t>19, 64, 74, 91, 103, 105, 109, 115, 348, 578, 581, 704, 708</t>
  </si>
  <si>
    <t>Госпожа УДАЧА</t>
  </si>
  <si>
    <t>давалу</t>
  </si>
  <si>
    <t>Дашулькина мама</t>
  </si>
  <si>
    <t>273, 279, 281, 283, 292</t>
  </si>
  <si>
    <t>Дождь</t>
  </si>
  <si>
    <t>Дорагуша</t>
  </si>
  <si>
    <t>ДоТка</t>
  </si>
  <si>
    <t>Евгения-ЕВА</t>
  </si>
  <si>
    <t>Елена Скорик</t>
  </si>
  <si>
    <t>202, 214, 215, 218, 302, 325, 359, 367, 375, 402, 476, 574, 608, 615, 702</t>
  </si>
  <si>
    <t>ЕленаИв28</t>
  </si>
  <si>
    <t>Жасмин77</t>
  </si>
  <si>
    <t>Жызель</t>
  </si>
  <si>
    <t>545, 718</t>
  </si>
  <si>
    <t>Зайцы</t>
  </si>
  <si>
    <t>137, 147, 418</t>
  </si>
  <si>
    <t>Зверушка</t>
  </si>
  <si>
    <t>519, 539</t>
  </si>
  <si>
    <t>Зеленая</t>
  </si>
  <si>
    <t>531, 538</t>
  </si>
  <si>
    <t>Зефирка</t>
  </si>
  <si>
    <t>Инес Афинская</t>
  </si>
  <si>
    <t>Ирина 83</t>
  </si>
  <si>
    <t>330-333</t>
  </si>
  <si>
    <t>Иринка2804</t>
  </si>
  <si>
    <t>380, 394, 405, 411, 423, 429, 442, 572, 583, 642</t>
  </si>
  <si>
    <t>ИрисКис</t>
  </si>
  <si>
    <t>424, 654</t>
  </si>
  <si>
    <t>Ируська</t>
  </si>
  <si>
    <t>640, 662</t>
  </si>
  <si>
    <t>Ируся</t>
  </si>
  <si>
    <t>371, 374, 630, 633</t>
  </si>
  <si>
    <t>Ирчик</t>
  </si>
  <si>
    <t>Йожи</t>
  </si>
  <si>
    <t>Калатея</t>
  </si>
  <si>
    <t>Камелия</t>
  </si>
  <si>
    <t>350, 352</t>
  </si>
  <si>
    <t>Кардиолог</t>
  </si>
  <si>
    <t>Каролiнка</t>
  </si>
  <si>
    <t>271, 281, 288, 325</t>
  </si>
  <si>
    <t>Катеринка86</t>
  </si>
  <si>
    <t>катрунасия</t>
  </si>
  <si>
    <t>117, 235</t>
  </si>
  <si>
    <t>Клевер удачи</t>
  </si>
  <si>
    <t>305, 306</t>
  </si>
  <si>
    <t>Коляша</t>
  </si>
  <si>
    <t>427, 437, 441,466, 513, 528, 531</t>
  </si>
  <si>
    <t>Котя84</t>
  </si>
  <si>
    <t>Кофейная барышня</t>
  </si>
  <si>
    <t>205, 378, 415, 513, 563, 634, 669</t>
  </si>
  <si>
    <t>КсюлькаМ</t>
  </si>
  <si>
    <t>Ксюха Н-ск</t>
  </si>
  <si>
    <t>Ларисат</t>
  </si>
  <si>
    <t>ЛеДуся</t>
  </si>
  <si>
    <t>Лёлечка83</t>
  </si>
  <si>
    <t>ЛенаЗЗЗ</t>
  </si>
  <si>
    <t>ЛёнаНСК</t>
  </si>
  <si>
    <t>Лентяйка</t>
  </si>
  <si>
    <t>Ленуся75</t>
  </si>
  <si>
    <t>3, 6, 8, 21, 22, 24, 27, 36, 39, 40, 76</t>
  </si>
  <si>
    <t>Ленчик1</t>
  </si>
  <si>
    <t>133, 204</t>
  </si>
  <si>
    <t>леса-10</t>
  </si>
  <si>
    <t>Лиана123</t>
  </si>
  <si>
    <t>203, 230,299</t>
  </si>
  <si>
    <t>Лисенок М</t>
  </si>
  <si>
    <t>Лис-и4-ка</t>
  </si>
  <si>
    <t>3, 6, 24, 38, 51, 116, 139,243, 256</t>
  </si>
  <si>
    <t>литвишка</t>
  </si>
  <si>
    <t>ляМУРка</t>
  </si>
  <si>
    <t>297, 595</t>
  </si>
  <si>
    <t>МАГниТА</t>
  </si>
  <si>
    <t>Магнолия</t>
  </si>
  <si>
    <t>214, 215</t>
  </si>
  <si>
    <t>Мадам Диванова</t>
  </si>
  <si>
    <t>370, 383, 389, 575</t>
  </si>
  <si>
    <t>Майк@</t>
  </si>
  <si>
    <t>МаленькаяПтичка</t>
  </si>
  <si>
    <t>Малина Ягода</t>
  </si>
  <si>
    <t>Мама Бони</t>
  </si>
  <si>
    <t>Мама Ита</t>
  </si>
  <si>
    <t>85, 131, 254</t>
  </si>
  <si>
    <t>Мама Миа</t>
  </si>
  <si>
    <t>159, 161, 172, 177, 181, 207</t>
  </si>
  <si>
    <t>Мама Полечки</t>
  </si>
  <si>
    <t>456, 573</t>
  </si>
  <si>
    <t>Мама Фета</t>
  </si>
  <si>
    <t>маманивана</t>
  </si>
  <si>
    <t>684, 703</t>
  </si>
  <si>
    <t>Мамочка Алисочки</t>
  </si>
  <si>
    <t>Мари(sh)ка</t>
  </si>
  <si>
    <t>МариЖа</t>
  </si>
  <si>
    <t>275-278, 448, 449</t>
  </si>
  <si>
    <t>Марина Ларина</t>
  </si>
  <si>
    <t>Мартика</t>
  </si>
  <si>
    <t>Маруся 2011</t>
  </si>
  <si>
    <t>Марфушенька</t>
  </si>
  <si>
    <t>Марьяна Алексеевна</t>
  </si>
  <si>
    <t>Матрена</t>
  </si>
  <si>
    <t>382, 531</t>
  </si>
  <si>
    <t>Маша и Полина</t>
  </si>
  <si>
    <t>357, 364, 391, 482</t>
  </si>
  <si>
    <t>Машуля1405</t>
  </si>
  <si>
    <t>320, 407</t>
  </si>
  <si>
    <t>Медведица</t>
  </si>
  <si>
    <t>17, 19, 20, 21, 23, 36, 37, 58, 98, 172, 190, 194, 213, 267, 279, 288, 292, 319, 389, 474, 736</t>
  </si>
  <si>
    <t>Моника80</t>
  </si>
  <si>
    <t>Мусенок любящий Печенье</t>
  </si>
  <si>
    <t>Н@стя</t>
  </si>
  <si>
    <t>500, 540</t>
  </si>
  <si>
    <t>Н@тали</t>
  </si>
  <si>
    <t>284, 304, 493, 606, 613, 641</t>
  </si>
  <si>
    <t>Надежда1107</t>
  </si>
  <si>
    <t>464, 470, 510</t>
  </si>
  <si>
    <t>Наняка</t>
  </si>
  <si>
    <t>Настеньк@</t>
  </si>
  <si>
    <t xml:space="preserve">Настойчивая </t>
  </si>
  <si>
    <t>374, 394</t>
  </si>
  <si>
    <t>Настюля</t>
  </si>
  <si>
    <t>381, 411, 419, 468, 506, 511, 528, 531, 554, 558, 559, 564, 567</t>
  </si>
  <si>
    <t>Настя Пух</t>
  </si>
  <si>
    <t>Настяка</t>
  </si>
  <si>
    <t>506, 507, 524, 534, 541, 572, 588, 621, 736</t>
  </si>
  <si>
    <t>НастЯЯЯ</t>
  </si>
  <si>
    <t>20, 29, 57, 71, 72, 109, 117</t>
  </si>
  <si>
    <t>наталичка</t>
  </si>
  <si>
    <t>Наталья Д</t>
  </si>
  <si>
    <t>наташа1</t>
  </si>
  <si>
    <t>10, 43</t>
  </si>
  <si>
    <t>наташа2</t>
  </si>
  <si>
    <t>Натик82</t>
  </si>
  <si>
    <t>натюрморт</t>
  </si>
  <si>
    <t>40, 46, 72</t>
  </si>
  <si>
    <t>нашка</t>
  </si>
  <si>
    <t>82, 96, 103, 133, 203, 216, 222, 237, 307, 357</t>
  </si>
  <si>
    <t>НеСветлая</t>
  </si>
  <si>
    <t>Нефертити</t>
  </si>
  <si>
    <t>Нюсик_</t>
  </si>
  <si>
    <t>633, 687</t>
  </si>
  <si>
    <t>ОКР</t>
  </si>
  <si>
    <t>320, 324, 327, 344, 349, 353, 356, 406, 434, 443, 669</t>
  </si>
  <si>
    <t>олёк</t>
  </si>
  <si>
    <t>ОлесяФД</t>
  </si>
  <si>
    <t>539, 551, 587</t>
  </si>
  <si>
    <t>Ольга Новосибирск</t>
  </si>
  <si>
    <t>Ольга Олейник</t>
  </si>
  <si>
    <t>Ольга_тм</t>
  </si>
  <si>
    <t>93, 308, 326</t>
  </si>
  <si>
    <t>Ольга2408</t>
  </si>
  <si>
    <t>485, 488, 489, 491, 494, 495, 498, 502, 504, 508, 511, 514, 521, 522, 524, 525, 529, 530, 531, 532, 535, 538, 547, 549, 556, 557, 559, 563, 564, 566, 588, 594, 597, 602, 607, 612, 617, 620, , 628, 637, 647, 652, 659, 660, 662, 668, 671, 672, 676, 679, 684, 685, 690 698, 700, 701, 705, 712, 714, 717, 721 724, 726, 733, 729</t>
  </si>
  <si>
    <t>Ольга975</t>
  </si>
  <si>
    <t>Олька1978</t>
  </si>
  <si>
    <t>Оля&amp;Никита</t>
  </si>
  <si>
    <t>53, 54, 78, 88, 118, 264, 299, 324, 374, 425</t>
  </si>
  <si>
    <t>Оранжевая ромашка</t>
  </si>
  <si>
    <t>434, 460, 467</t>
  </si>
  <si>
    <t>пАННАчка</t>
  </si>
  <si>
    <t>Приорат Диора</t>
  </si>
  <si>
    <t>ПтиСа</t>
  </si>
  <si>
    <t>Разведка2004</t>
  </si>
  <si>
    <t>Риган</t>
  </si>
  <si>
    <t>риоха</t>
  </si>
  <si>
    <t>656, 725</t>
  </si>
  <si>
    <t>Ришуля</t>
  </si>
  <si>
    <t>523, 532, 571, 637</t>
  </si>
  <si>
    <t>Русьимпорт</t>
  </si>
  <si>
    <t>руф</t>
  </si>
  <si>
    <t>263, 310, 419, 492, 572, 606, 669, 713</t>
  </si>
  <si>
    <t>С_Нина</t>
  </si>
  <si>
    <t>385, 399, 432, 537</t>
  </si>
  <si>
    <t>Саблезубая Тигра</t>
  </si>
  <si>
    <t>323, 326, 328, 575</t>
  </si>
  <si>
    <t>санатик</t>
  </si>
  <si>
    <t>362, 628, 666</t>
  </si>
  <si>
    <t>Светлана30</t>
  </si>
  <si>
    <t>677, 695</t>
  </si>
  <si>
    <t>Светлаяна</t>
  </si>
  <si>
    <t>семицветик1</t>
  </si>
  <si>
    <t>22, 31, 46, 53, 76, 79, 102, 116, 117,127, 224</t>
  </si>
  <si>
    <t>Серебринка</t>
  </si>
  <si>
    <t>Серенити</t>
  </si>
  <si>
    <t>Сини4ка</t>
  </si>
  <si>
    <t>Смелая</t>
  </si>
  <si>
    <t>427, 479</t>
  </si>
  <si>
    <t>Снежинка_82</t>
  </si>
  <si>
    <t>137, 151</t>
  </si>
  <si>
    <t>Стройняшка</t>
  </si>
  <si>
    <t>Стюардесса</t>
  </si>
  <si>
    <t>субару</t>
  </si>
  <si>
    <t>Счастливчик Мэри</t>
  </si>
  <si>
    <t>321, 338</t>
  </si>
  <si>
    <t>Сюша</t>
  </si>
  <si>
    <t>6, 8</t>
  </si>
  <si>
    <t>Та нЯ</t>
  </si>
  <si>
    <t>Танечка-1985</t>
  </si>
  <si>
    <t>ТанюсикSt</t>
  </si>
  <si>
    <t>476, 592</t>
  </si>
  <si>
    <t>таня04</t>
  </si>
  <si>
    <t>517, 543, 665, 734</t>
  </si>
  <si>
    <t>таня-с</t>
  </si>
  <si>
    <t>Таня-Таня</t>
  </si>
  <si>
    <t>494, 613</t>
  </si>
  <si>
    <t>ТАТАЛУ</t>
  </si>
  <si>
    <t>Татка42</t>
  </si>
  <si>
    <t>Татьяна мама Дениски</t>
  </si>
  <si>
    <t>ТАТЬЯНА31</t>
  </si>
  <si>
    <t>736, 739</t>
  </si>
  <si>
    <t>титовна</t>
  </si>
  <si>
    <t>461, 464, 505</t>
  </si>
  <si>
    <t>томасян</t>
  </si>
  <si>
    <t>296, 300, 304, 305, 310, 316, 340, 396, 422, 440, 484, 490, 496, 507, 529, 532, 533, 539, 593, 634, 654, 672, 682</t>
  </si>
  <si>
    <t>Тутик</t>
  </si>
  <si>
    <t>Улий</t>
  </si>
  <si>
    <t>131, 148, 282</t>
  </si>
  <si>
    <t>Фаворитка</t>
  </si>
  <si>
    <t>фантазия1</t>
  </si>
  <si>
    <t>Франжипани</t>
  </si>
  <si>
    <t>фрау Борн</t>
  </si>
  <si>
    <t>Хабиба</t>
  </si>
  <si>
    <t>Хан523</t>
  </si>
  <si>
    <t>Цинцинела</t>
  </si>
  <si>
    <t>639, 706</t>
  </si>
  <si>
    <t>Чеширская Кошка</t>
  </si>
  <si>
    <t>329, 336, 342, 345, 348, 394</t>
  </si>
  <si>
    <t>Чудо-Юдо</t>
  </si>
  <si>
    <t>Шахерезада</t>
  </si>
  <si>
    <t>ШерХан</t>
  </si>
  <si>
    <t>238, 257, 272, 274, 307, 328, 336</t>
  </si>
  <si>
    <t>Шмак</t>
  </si>
  <si>
    <t>Штуша-кутуша</t>
  </si>
  <si>
    <t>ЪЪЪолюняЪЪЪ</t>
  </si>
  <si>
    <t>425, 493, 586, 594, 602</t>
  </si>
  <si>
    <t>Юл83</t>
  </si>
  <si>
    <t>254, 288, 304, 323, 600, 613, 616, 620, 655, 674</t>
  </si>
  <si>
    <t>Юлия_Жданова</t>
  </si>
  <si>
    <t>Юлия1008</t>
  </si>
  <si>
    <t>Юльча_05</t>
  </si>
  <si>
    <t>Юльчёна</t>
  </si>
  <si>
    <t>Юляskа</t>
  </si>
  <si>
    <t>53, 55, 60, 86</t>
  </si>
  <si>
    <t>Юлямба</t>
  </si>
  <si>
    <t>Я Н А</t>
  </si>
  <si>
    <t>3, 11, 21, 23</t>
  </si>
  <si>
    <t>яня</t>
  </si>
  <si>
    <t>яшеничка</t>
  </si>
  <si>
    <t>146, 292, 294, 296, 358</t>
  </si>
  <si>
    <t>Ящщурка</t>
  </si>
  <si>
    <t>Текущий долг (-)
Текущий депозит (+)</t>
  </si>
  <si>
    <r>
      <rPr>
        <b/>
        <u val="single"/>
        <sz val="8"/>
        <color indexed="12"/>
        <rFont val="Calibri"/>
        <family val="2"/>
      </rPr>
      <t>АРХИВ</t>
    </r>
    <r>
      <rPr>
        <u val="single"/>
        <sz val="8"/>
        <color indexed="12"/>
        <rFont val="Calibri"/>
        <family val="2"/>
      </rPr>
      <t xml:space="preserve">
баланс СП 1-299
долг (-), депозит</t>
    </r>
  </si>
  <si>
    <r>
      <rPr>
        <b/>
        <u val="single"/>
        <sz val="8"/>
        <color indexed="12"/>
        <rFont val="Calibri"/>
        <family val="2"/>
      </rPr>
      <t>АРХИВ</t>
    </r>
    <r>
      <rPr>
        <u val="single"/>
        <sz val="8"/>
        <color indexed="12"/>
        <rFont val="Calibri"/>
        <family val="2"/>
      </rPr>
      <t xml:space="preserve">
баланс СП 300-739
долг (-), депозит </t>
    </r>
  </si>
  <si>
    <t>ДАТА:</t>
  </si>
  <si>
    <t>Курс</t>
  </si>
  <si>
    <t>руб/долл</t>
  </si>
  <si>
    <t>НИК УЗ</t>
  </si>
  <si>
    <t>Стоимость заказа, $</t>
  </si>
  <si>
    <t>ИТОГО, 
руб.</t>
  </si>
  <si>
    <t>Оплачено</t>
  </si>
  <si>
    <t>Долг</t>
  </si>
  <si>
    <t>539, 564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</si>
  <si>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</si>
  <si>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</si>
  <si>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t>469, 564</t>
  </si>
  <si>
    <t>388, 413, 427, 428, 560, 561, 564</t>
  </si>
  <si>
    <r>
      <t>299, 306,</t>
    </r>
    <r>
      <rPr>
        <sz val="11"/>
        <color indexed="12"/>
        <rFont val="Calibri"/>
        <family val="2"/>
      </rPr>
      <t xml:space="preserve"> 344, 348, 394, 395, 397, 487, 564</t>
    </r>
  </si>
  <si>
    <t>435, 521</t>
  </si>
  <si>
    <t>344, 442, 475, 511, 517, 564</t>
  </si>
  <si>
    <t>339, 359, 362, 422, 425, 470, 479, 514, 522</t>
  </si>
  <si>
    <t>485, 488, 489, 491, 494, 495, 498, 502, 504, 508, 511, 514, 521, 522</t>
  </si>
  <si>
    <t>485, 488, 489, 491, 494, 495, 498, 502, 504, 508, 511, 514, 521</t>
  </si>
  <si>
    <t>381, 411, 419, 468, 506, 511, 528, 531, 554, 558, 559, 564</t>
  </si>
  <si>
    <t>485, 488, 489, 491, 494, 495, 498, 502, 504, 508, 511, 514, 521, 522, 524, 525, 529, 530, 531, 532, 535, 538, 547, 549, 556, 557, 559, 563, 564</t>
  </si>
  <si>
    <t xml:space="preserve">  26.04.2017</t>
  </si>
  <si>
    <t>Рина-Марина</t>
  </si>
  <si>
    <t>котя84</t>
  </si>
  <si>
    <t>Solushka</t>
  </si>
  <si>
    <t>Di Na</t>
  </si>
  <si>
    <t xml:space="preserve">Elison  </t>
  </si>
  <si>
    <t>АсенокС</t>
  </si>
  <si>
    <t>evgenka86</t>
  </si>
  <si>
    <t xml:space="preserve">  24.04.2017</t>
  </si>
  <si>
    <t>Агриппина</t>
  </si>
  <si>
    <t>ekotey</t>
  </si>
  <si>
    <t xml:space="preserve">  19.04.2017</t>
  </si>
  <si>
    <t>Zamoro5ka</t>
  </si>
  <si>
    <t>Орг, 5%</t>
  </si>
  <si>
    <t>amica90</t>
  </si>
  <si>
    <t>milashaaa</t>
  </si>
  <si>
    <t>M@rin4ik</t>
  </si>
  <si>
    <t xml:space="preserve"> L_emotion</t>
  </si>
  <si>
    <t>Severaynka383</t>
  </si>
  <si>
    <t>taran</t>
  </si>
  <si>
    <t xml:space="preserve">  29.04.2017</t>
  </si>
  <si>
    <t>Jully</t>
  </si>
  <si>
    <t>ovmar</t>
  </si>
  <si>
    <t>Виничка</t>
  </si>
  <si>
    <t>bab</t>
  </si>
  <si>
    <t>Elena2507</t>
  </si>
  <si>
    <t>Ракинька</t>
  </si>
  <si>
    <t xml:space="preserve"> 08.05.2017</t>
  </si>
  <si>
    <t>Роза Люксембург</t>
  </si>
  <si>
    <t>Снегурка</t>
  </si>
  <si>
    <t xml:space="preserve"> 11.05.2017</t>
  </si>
  <si>
    <t>Oksana-mama</t>
  </si>
  <si>
    <t>shelochka</t>
  </si>
  <si>
    <t xml:space="preserve"> 14.05.2017</t>
  </si>
  <si>
    <t>Нинааа</t>
  </si>
  <si>
    <t>pigamaVpolosku</t>
  </si>
  <si>
    <t>Любарс</t>
  </si>
  <si>
    <t>Natalka1988</t>
  </si>
  <si>
    <t>олеся</t>
  </si>
  <si>
    <t xml:space="preserve"> 16.05.2017</t>
  </si>
  <si>
    <t>692, 742</t>
  </si>
  <si>
    <t>541, 547, 556, 624, 699, 718, 722, 753</t>
  </si>
  <si>
    <t>71, 469, 477, 502, 512, 525, 531, 550, 566, 573, 613, 633, 678, 698, 729, 741, 754</t>
  </si>
  <si>
    <t>588, 593, 639, 746, 753</t>
  </si>
  <si>
    <t>647, 745</t>
  </si>
  <si>
    <t>81, 82, 85, 90, 111, 299, 305, 307, 308, 310, 335, 387, 398, 414, 415, 424, 429, 439, 475, 502, 560, 569, 606, 622, 632, 638, 656, 688, 708, 725, +731, 732, 734, 736, 739, 752</t>
  </si>
  <si>
    <t>51, 65, 83, 84,87, 88, 100, 112, 123, 134, 142, 151, 160, 168, 186, 187, 199, 200, 202, 207, 230, 239, 260, 279, 291, 299, 303, 313, 323, 345, 382, 383, 401, 426, 441, 457, 483, 500, 505, 531, 564, 572, 588, 593, 610, 628, 669, 748, 740, 760</t>
  </si>
  <si>
    <t>613, 702, 731, 747</t>
  </si>
  <si>
    <t>715, 752</t>
  </si>
  <si>
    <t>74, 89, 101, 198, 199, 303, 748</t>
  </si>
  <si>
    <t>260, 542, 577, 578, 584, 600, 609, 694, 751</t>
  </si>
  <si>
    <t>637, 658, 659, 754</t>
  </si>
  <si>
    <t>729, 745</t>
  </si>
  <si>
    <t>511, 582, 617, 619, 655, 752</t>
  </si>
  <si>
    <t>692, 705, 707, 732, 740, 747</t>
  </si>
  <si>
    <t>660, 672, 675, 676, 695, 753</t>
  </si>
  <si>
    <t>175, 185, 201, 217,222, 233, 235, 256, 264, 281, 292, 294, 315, 480, 501, 525, 526, 531, 532, 536, 541, 545, 547, 572, 578, 592, 596, 611, 620, 653, 677, 701, 720, 728, 736, 754, 757</t>
  </si>
  <si>
    <t>151, 165, 189, 192, 368, 402, 427, 480, 543,555, 660, 694, 709, 756</t>
  </si>
  <si>
    <t>46, 120, 128, 138, 145, 212, 353, 685, 743</t>
  </si>
  <si>
    <t>740, 751</t>
  </si>
  <si>
    <t>571, 584, 765</t>
  </si>
  <si>
    <t>538, 545, 585, 623, 756</t>
  </si>
  <si>
    <t>4, 5, 6, 8, 9, 14, 15, 18, 21, 22, 
25, 27, 28, 29, 31, 37, 38, 44, 45, 48, 53, 60, 61, 62, 64, 66, 78, 300, 308, 325, 369, 374, 407, 426, 446, 475, 483, 535, 636, 669, 747</t>
  </si>
  <si>
    <t>411, 499, 516, 664, 740, 745, 748, 750</t>
  </si>
  <si>
    <t>94, 95, 99, 310, 338, 347, 352, 355, 370, 381, 395, 475, 563, 572, 586, 598, 608, 670, 673,674, 679, 691, 703, 722, 745, 752</t>
  </si>
  <si>
    <t>130, 217, 446, 515, 542, 637, 676, 732, 756</t>
  </si>
  <si>
    <t>694, 751</t>
  </si>
  <si>
    <t>654, 670, 741</t>
  </si>
  <si>
    <t>603, 606, 667, 705, 711, 732, 748</t>
  </si>
  <si>
    <t>748. 753, 761</t>
  </si>
  <si>
    <t>516, 517, 520, 750</t>
  </si>
  <si>
    <t>664, 723, 746</t>
  </si>
  <si>
    <t xml:space="preserve"> 21.05.2017</t>
  </si>
  <si>
    <t>olesyansk</t>
  </si>
  <si>
    <t>Gelli</t>
  </si>
  <si>
    <t>kami555</t>
  </si>
  <si>
    <t>289, 291, 322, 341, 360, 425, 525, 607, 690, 745</t>
  </si>
  <si>
    <t>319, 393, 395, 403, 537, 555, 600, 722, 760</t>
  </si>
  <si>
    <t>680, 735, 737, 740</t>
  </si>
  <si>
    <t>660, 665, 690, 727, 732, 738, 761</t>
  </si>
  <si>
    <t>630, 657, 732, 753, 758, 760</t>
  </si>
  <si>
    <t>658, 663, 751</t>
  </si>
  <si>
    <t>265,267, 286, 287, 288, 295, 308, 350, 463, 669, 683, 699, 763</t>
  </si>
  <si>
    <t>757, 759</t>
  </si>
  <si>
    <t>339, 359, 362, 422, 425, 470, 479, 514, 522, 539, 543, 545, 551, 570, 585, 608, 693, 722, 743, 757</t>
  </si>
  <si>
    <t>626, , 636, 650, 657, 661, 669, 680, 740, 757</t>
  </si>
  <si>
    <t>638, 745, 747</t>
  </si>
  <si>
    <t>L_emotion</t>
  </si>
  <si>
    <t xml:space="preserve"> 22.05.2017</t>
  </si>
  <si>
    <t>Татьяна</t>
  </si>
  <si>
    <t xml:space="preserve">Майк@ </t>
  </si>
  <si>
    <t xml:space="preserve">Аннушка1984  </t>
  </si>
  <si>
    <t>340, 358, 414, 433, 435, 447, 450, 453, 460, 461, 464, 471, 475, 477, 480, 486, 489, 491, 499, 504, 512, 519, 526, 529, 531, 537, 540, 542, 543, 545, 568, 578, 589, 590, 598, 603, 605, 619, 636, 655, 664, 668, 671, 683, 689, 701, 713, 731, 737, 744, 76, 765</t>
  </si>
  <si>
    <t>554, 557, 560, 565, 566, 570, 581, 589, , 628, 713, 758, 765</t>
  </si>
  <si>
    <t xml:space="preserve"> 29.05.2017</t>
  </si>
  <si>
    <t>victoria-r</t>
  </si>
  <si>
    <t>lusiknsk</t>
  </si>
  <si>
    <t>Shalira</t>
  </si>
  <si>
    <t>ДиNo4ka</t>
  </si>
  <si>
    <t>Dayana</t>
  </si>
  <si>
    <t>Аннушка1984</t>
  </si>
  <si>
    <t>Evgeniya24</t>
  </si>
  <si>
    <t>350, 403, 409, 422, 548, 748, 760</t>
  </si>
  <si>
    <t>652, 665, 676, 747, 769</t>
  </si>
  <si>
    <t>383, 407, 492, 498, 590, 617, 639, 666, 699, 722, 725, 730, 755, 763</t>
  </si>
  <si>
    <t>526, 763</t>
  </si>
  <si>
    <t>561, 692, 728, 760, 767</t>
  </si>
  <si>
    <t>485, 489, 603, 648, 649, 656, 657, 660, 665, 666, 670, 679, 682, 684, , 688, 701, 704, 714, 770</t>
  </si>
  <si>
    <t>619, 624, 633, 639, 667, 751, 766, 769</t>
  </si>
  <si>
    <t>763, 764, 766</t>
  </si>
  <si>
    <t>734, 771</t>
  </si>
  <si>
    <t>378, 383, 527, 659, 710, 716, 718, 727, 737, 737, 756, 771</t>
  </si>
  <si>
    <t>3, 103, 105, 110, 111, 182, 184, 213, 227, 228, 229, 258,259, 261, 311, 355, 377, 403, 424, 452, 460, 478, 482, 556, 557, 562, 606, 619, 741, 749, 760, 766</t>
  </si>
  <si>
    <t>165, 168, 170, 207, 670, 723, 752, 771</t>
  </si>
  <si>
    <t>425, 426, 474, 615, 770</t>
  </si>
  <si>
    <t>275, 281, 347, 402, 411, 413, 429, 431, 592, 602, 660, 661, , 769</t>
  </si>
  <si>
    <t>497, 514, 593, 682, 767</t>
  </si>
  <si>
    <t>341, 364, 386, 393, 396, 409, 416, 418, 421, 424, 431, 435, 444, 452, 478, 479, 481, 486, 496, 503, 508, 512, 513, 523, 527, 544, 547, 559, 567, 571, 601, 606, 619, 653, 682, 666, 667, 676, 682, 710, 725, 730, 734, 766, 770</t>
  </si>
  <si>
    <t>603, 630, 759</t>
  </si>
  <si>
    <t>559, 573, 596, 612, 633, 653, 697, 703, 768</t>
  </si>
  <si>
    <t>299, 306, 344, 348, 394, 395, 397, 487, 564, 571, 576, 597, 615, 624, 674, 675, 679 692, 718, 754, 757, 762</t>
  </si>
  <si>
    <t>765, 769</t>
  </si>
  <si>
    <t>530, 744</t>
  </si>
  <si>
    <t>598, 603, 613, 687, 745</t>
  </si>
  <si>
    <t>524, 539, 541, 544, 569, 572, 588, 590, 600, 605, 606, 608, , 664, 718, 728, 722, 754, 769</t>
  </si>
  <si>
    <t>282, 298, 316, 321, 323, 346, 351, 363, 369, 374, 381, 382, 390, 405, 416, 421, 424, 427, 433, 447, 464, 487, 495, 513, 541, 588, 604, 629, 642, 675, 721, 738, 746</t>
  </si>
  <si>
    <t>640, 718, 747,767</t>
  </si>
  <si>
    <t>55, 56, 306, 309, 311, 390, 397, 416, 481, 520, 555, 557, 572, 657, 704, 728, 746</t>
  </si>
  <si>
    <t>622, 624, 626, 630, 632, 636, 648, 651, 652, 664, 667, 708, 763</t>
  </si>
  <si>
    <t>249, 271, 329, 341, 345, 374, 416, 417, 466, 473, 506, 605, 612, 662, 667, 681, 690, 700, 702, 766</t>
  </si>
  <si>
    <t>738, 766</t>
  </si>
  <si>
    <t>205,212, 222, 227-228, 395, 421, 547, 560, 602, 621, 750, 767</t>
  </si>
  <si>
    <t>281, 285, 384, 443, 570, 616, 621, 666, 734, 766</t>
  </si>
  <si>
    <t>425, 519, 524, 702, 733, 770</t>
  </si>
  <si>
    <t>719, 721, 722, 740, 743, 746, 753, 769</t>
  </si>
  <si>
    <t>693, 694, 744, 747, 763, 768</t>
  </si>
  <si>
    <t>СибЮля</t>
  </si>
  <si>
    <t>327, 329, 340, 345, 350, 358, 359, 365, 368, 371, 380, 385, 428, 743, 771, 772</t>
  </si>
  <si>
    <t>246, 268, 450, 456, 476, 505, 617, 631, 636, 762, 772</t>
  </si>
  <si>
    <t>327, 334, 347, 350, 357, 372, 379, 405, 440, 570, 577, 580, 765, 772</t>
  </si>
  <si>
    <t>ALENA*B</t>
  </si>
  <si>
    <t>304, 309, 372, 399, 412, 421, 537, 544, 547, 572, 659, 678, 684, 692, 706, 710, 729, 767, 773</t>
  </si>
  <si>
    <t>110, 124, 176, 369, 376, 379, 386, 390, 404, 418, 420, 424, 437, 441, 455, 457, 464, 503, 513, 517, 547, 580, 598, 625, 628, 675, 705, 728, 730, 741, 747, 773</t>
  </si>
  <si>
    <t>391, 398, 400, 532, 544, 554, 709, 712, 724, 732, 738, 740, 746, 747, 753, 756, 761, 762, 765, 769, 770, 773</t>
  </si>
  <si>
    <t>773, 774</t>
  </si>
  <si>
    <t>634, 729, 767, 774</t>
  </si>
  <si>
    <t>159, 170, 753, 755, 774</t>
  </si>
  <si>
    <t>292, 295, 307, 316, 321, 322, 344, 348, 359, 362, 363, 383, 420, 448, 451, 472, 485, 488, 535, 582, 756, 774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</si>
</sst>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4"/>
      <color indexed="12"/>
      <name val="Calibri"/>
      <family val="2"/>
    </font>
    <font>
      <u val="single"/>
      <sz val="8"/>
      <color indexed="12"/>
      <name val="Calibri"/>
      <family val="2"/>
    </font>
    <font>
      <b/>
      <u val="single"/>
      <sz val="8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48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b/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1"/>
      <color indexed="2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0000FF"/>
      <name val="Calibri"/>
      <family val="2"/>
    </font>
    <font>
      <b/>
      <i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FF505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4" fillId="34" borderId="10" xfId="0" applyFont="1" applyFill="1" applyBorder="1" applyAlignment="1">
      <alignment horizontal="left" wrapText="1"/>
    </xf>
    <xf numFmtId="1" fontId="53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4" fillId="34" borderId="10" xfId="0" applyFont="1" applyFill="1" applyBorder="1" applyAlignment="1">
      <alignment wrapText="1"/>
    </xf>
    <xf numFmtId="0" fontId="54" fillId="0" borderId="11" xfId="0" applyFont="1" applyBorder="1" applyAlignment="1">
      <alignment/>
    </xf>
    <xf numFmtId="0" fontId="6" fillId="0" borderId="0" xfId="0" applyFont="1" applyAlignment="1">
      <alignment/>
    </xf>
    <xf numFmtId="0" fontId="44" fillId="34" borderId="10" xfId="0" applyFont="1" applyFill="1" applyBorder="1" applyAlignment="1">
      <alignment/>
    </xf>
    <xf numFmtId="0" fontId="7" fillId="0" borderId="0" xfId="0" applyFont="1" applyAlignment="1">
      <alignment/>
    </xf>
    <xf numFmtId="1" fontId="0" fillId="35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0" fontId="44" fillId="34" borderId="10" xfId="0" applyFont="1" applyFill="1" applyBorder="1" applyAlignment="1">
      <alignment horizontal="left"/>
    </xf>
    <xf numFmtId="0" fontId="44" fillId="34" borderId="12" xfId="0" applyFont="1" applyFill="1" applyBorder="1" applyAlignment="1">
      <alignment wrapText="1"/>
    </xf>
    <xf numFmtId="0" fontId="44" fillId="34" borderId="13" xfId="0" applyFont="1" applyFill="1" applyBorder="1" applyAlignment="1">
      <alignment wrapText="1"/>
    </xf>
    <xf numFmtId="0" fontId="44" fillId="34" borderId="14" xfId="0" applyFont="1" applyFill="1" applyBorder="1" applyAlignment="1">
      <alignment wrapText="1"/>
    </xf>
    <xf numFmtId="0" fontId="44" fillId="34" borderId="11" xfId="0" applyFont="1" applyFill="1" applyBorder="1" applyAlignment="1">
      <alignment wrapText="1"/>
    </xf>
    <xf numFmtId="1" fontId="0" fillId="35" borderId="11" xfId="0" applyNumberFormat="1" applyFont="1" applyFill="1" applyBorder="1" applyAlignment="1">
      <alignment horizontal="center" wrapText="1"/>
    </xf>
    <xf numFmtId="0" fontId="0" fillId="35" borderId="11" xfId="0" applyFont="1" applyFill="1" applyBorder="1" applyAlignment="1">
      <alignment horizontal="center" wrapText="1"/>
    </xf>
    <xf numFmtId="0" fontId="44" fillId="0" borderId="10" xfId="0" applyFont="1" applyBorder="1" applyAlignment="1">
      <alignment/>
    </xf>
    <xf numFmtId="0" fontId="55" fillId="34" borderId="10" xfId="42" applyFont="1" applyFill="1" applyBorder="1" applyAlignment="1">
      <alignment wrapText="1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5" borderId="10" xfId="0" applyFont="1" applyFill="1" applyBorder="1" applyAlignment="1">
      <alignment horizontal="center" wrapText="1"/>
    </xf>
    <xf numFmtId="3" fontId="0" fillId="35" borderId="10" xfId="0" applyNumberFormat="1" applyFont="1" applyFill="1" applyBorder="1" applyAlignment="1">
      <alignment horizontal="center" wrapText="1"/>
    </xf>
    <xf numFmtId="1" fontId="0" fillId="35" borderId="14" xfId="0" applyNumberFormat="1" applyFont="1" applyFill="1" applyBorder="1" applyAlignment="1">
      <alignment horizontal="center" wrapText="1"/>
    </xf>
    <xf numFmtId="0" fontId="0" fillId="35" borderId="14" xfId="0" applyFont="1" applyFill="1" applyBorder="1" applyAlignment="1">
      <alignment horizontal="center" wrapText="1"/>
    </xf>
    <xf numFmtId="0" fontId="0" fillId="35" borderId="11" xfId="0" applyFont="1" applyFill="1" applyBorder="1" applyAlignment="1" quotePrefix="1">
      <alignment horizontal="center" wrapText="1"/>
    </xf>
    <xf numFmtId="0" fontId="0" fillId="35" borderId="15" xfId="0" applyFont="1" applyFill="1" applyBorder="1" applyAlignment="1">
      <alignment horizontal="center" wrapText="1"/>
    </xf>
    <xf numFmtId="0" fontId="0" fillId="35" borderId="16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9" fillId="33" borderId="10" xfId="42" applyFont="1" applyFill="1" applyBorder="1" applyAlignment="1">
      <alignment horizontal="center" vertical="center" wrapText="1"/>
    </xf>
    <xf numFmtId="1" fontId="56" fillId="36" borderId="10" xfId="0" applyNumberFormat="1" applyFont="1" applyFill="1" applyBorder="1" applyAlignment="1">
      <alignment horizontal="center"/>
    </xf>
    <xf numFmtId="1" fontId="56" fillId="36" borderId="12" xfId="0" applyNumberFormat="1" applyFont="1" applyFill="1" applyBorder="1" applyAlignment="1">
      <alignment horizontal="center"/>
    </xf>
    <xf numFmtId="1" fontId="56" fillId="36" borderId="13" xfId="0" applyNumberFormat="1" applyFont="1" applyFill="1" applyBorder="1" applyAlignment="1">
      <alignment horizontal="center"/>
    </xf>
    <xf numFmtId="1" fontId="56" fillId="36" borderId="14" xfId="0" applyNumberFormat="1" applyFont="1" applyFill="1" applyBorder="1" applyAlignment="1">
      <alignment horizontal="center"/>
    </xf>
    <xf numFmtId="1" fontId="56" fillId="36" borderId="11" xfId="0" applyNumberFormat="1" applyFont="1" applyFill="1" applyBorder="1" applyAlignment="1">
      <alignment horizontal="center"/>
    </xf>
    <xf numFmtId="1" fontId="56" fillId="36" borderId="15" xfId="0" applyNumberFormat="1" applyFont="1" applyFill="1" applyBorder="1" applyAlignment="1">
      <alignment horizontal="center"/>
    </xf>
    <xf numFmtId="1" fontId="56" fillId="36" borderId="16" xfId="0" applyNumberFormat="1" applyFont="1" applyFill="1" applyBorder="1" applyAlignment="1">
      <alignment horizontal="center"/>
    </xf>
    <xf numFmtId="1" fontId="56" fillId="37" borderId="11" xfId="0" applyNumberFormat="1" applyFont="1" applyFill="1" applyBorder="1" applyAlignment="1">
      <alignment horizontal="center"/>
    </xf>
    <xf numFmtId="0" fontId="56" fillId="0" borderId="0" xfId="0" applyFont="1" applyAlignment="1">
      <alignment/>
    </xf>
    <xf numFmtId="0" fontId="8" fillId="33" borderId="10" xfId="42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/>
    </xf>
    <xf numFmtId="14" fontId="12" fillId="34" borderId="0" xfId="0" applyNumberFormat="1" applyFont="1" applyFill="1" applyAlignment="1">
      <alignment horizontal="center"/>
    </xf>
    <xf numFmtId="0" fontId="11" fillId="34" borderId="0" xfId="0" applyFont="1" applyFill="1" applyAlignment="1">
      <alignment horizontal="right"/>
    </xf>
    <xf numFmtId="2" fontId="12" fillId="3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8" borderId="11" xfId="0" applyFont="1" applyFill="1" applyBorder="1" applyAlignment="1">
      <alignment wrapText="1"/>
    </xf>
    <xf numFmtId="1" fontId="0" fillId="34" borderId="10" xfId="0" applyNumberFormat="1" applyFont="1" applyFill="1" applyBorder="1" applyAlignment="1">
      <alignment wrapText="1"/>
    </xf>
    <xf numFmtId="0" fontId="0" fillId="39" borderId="11" xfId="0" applyFill="1" applyBorder="1" applyAlignment="1">
      <alignment/>
    </xf>
    <xf numFmtId="1" fontId="14" fillId="34" borderId="10" xfId="0" applyNumberFormat="1" applyFont="1" applyFill="1" applyBorder="1" applyAlignment="1">
      <alignment/>
    </xf>
    <xf numFmtId="0" fontId="58" fillId="34" borderId="0" xfId="0" applyFont="1" applyFill="1" applyAlignment="1">
      <alignment horizontal="left" wrapText="1"/>
    </xf>
    <xf numFmtId="0" fontId="3" fillId="33" borderId="10" xfId="0" applyFont="1" applyFill="1" applyBorder="1" applyAlignment="1">
      <alignment wrapText="1"/>
    </xf>
    <xf numFmtId="0" fontId="3" fillId="34" borderId="0" xfId="0" applyFont="1" applyFill="1" applyAlignment="1">
      <alignment/>
    </xf>
    <xf numFmtId="0" fontId="2" fillId="0" borderId="0" xfId="42" applyAlignment="1">
      <alignment/>
    </xf>
    <xf numFmtId="0" fontId="0" fillId="38" borderId="0" xfId="0" applyFont="1" applyFill="1" applyBorder="1" applyAlignment="1">
      <alignment wrapText="1"/>
    </xf>
    <xf numFmtId="0" fontId="0" fillId="38" borderId="18" xfId="0" applyFont="1" applyFill="1" applyBorder="1" applyAlignment="1">
      <alignment wrapText="1"/>
    </xf>
    <xf numFmtId="0" fontId="3" fillId="33" borderId="17" xfId="0" applyFont="1" applyFill="1" applyBorder="1" applyAlignment="1">
      <alignment wrapText="1"/>
    </xf>
    <xf numFmtId="0" fontId="3" fillId="34" borderId="19" xfId="0" applyFont="1" applyFill="1" applyBorder="1" applyAlignment="1">
      <alignment horizontal="center" vertical="center" wrapText="1"/>
    </xf>
    <xf numFmtId="1" fontId="0" fillId="34" borderId="19" xfId="0" applyNumberFormat="1" applyFont="1" applyFill="1" applyBorder="1" applyAlignment="1">
      <alignment wrapText="1"/>
    </xf>
    <xf numFmtId="0" fontId="3" fillId="33" borderId="19" xfId="0" applyFont="1" applyFill="1" applyBorder="1" applyAlignment="1">
      <alignment wrapText="1"/>
    </xf>
    <xf numFmtId="0" fontId="3" fillId="34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  <xf numFmtId="0" fontId="59" fillId="34" borderId="10" xfId="0" applyFont="1" applyFill="1" applyBorder="1" applyAlignment="1">
      <alignment wrapText="1"/>
    </xf>
    <xf numFmtId="0" fontId="0" fillId="39" borderId="11" xfId="0" applyFill="1" applyBorder="1" applyAlignment="1">
      <alignment wrapText="1"/>
    </xf>
    <xf numFmtId="0" fontId="0" fillId="39" borderId="15" xfId="0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15" xfId="0" applyFill="1" applyBorder="1" applyAlignment="1">
      <alignment wrapText="1"/>
    </xf>
    <xf numFmtId="4" fontId="0" fillId="0" borderId="11" xfId="0" applyNumberFormat="1" applyBorder="1" applyAlignment="1">
      <alignment/>
    </xf>
    <xf numFmtId="1" fontId="0" fillId="35" borderId="21" xfId="0" applyNumberFormat="1" applyFont="1" applyFill="1" applyBorder="1" applyAlignment="1">
      <alignment horizontal="center" wrapText="1"/>
    </xf>
    <xf numFmtId="1" fontId="0" fillId="35" borderId="22" xfId="0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/>
    </xf>
    <xf numFmtId="0" fontId="35" fillId="34" borderId="10" xfId="0" applyFont="1" applyFill="1" applyBorder="1" applyAlignment="1">
      <alignment wrapText="1"/>
    </xf>
    <xf numFmtId="0" fontId="0" fillId="35" borderId="13" xfId="0" applyFont="1" applyFill="1" applyBorder="1" applyAlignment="1">
      <alignment horizontal="center" wrapText="1"/>
    </xf>
    <xf numFmtId="0" fontId="35" fillId="34" borderId="11" xfId="0" applyFont="1" applyFill="1" applyBorder="1" applyAlignment="1">
      <alignment wrapText="1"/>
    </xf>
    <xf numFmtId="0" fontId="35" fillId="40" borderId="11" xfId="0" applyFont="1" applyFill="1" applyBorder="1" applyAlignment="1">
      <alignment wrapText="1"/>
    </xf>
    <xf numFmtId="0" fontId="60" fillId="34" borderId="10" xfId="0" applyFont="1" applyFill="1" applyBorder="1" applyAlignment="1">
      <alignment wrapText="1"/>
    </xf>
    <xf numFmtId="0" fontId="60" fillId="34" borderId="11" xfId="0" applyFont="1" applyFill="1" applyBorder="1" applyAlignment="1">
      <alignment wrapText="1"/>
    </xf>
    <xf numFmtId="0" fontId="59" fillId="34" borderId="11" xfId="0" applyFont="1" applyFill="1" applyBorder="1" applyAlignment="1">
      <alignment wrapText="1"/>
    </xf>
    <xf numFmtId="0" fontId="0" fillId="35" borderId="0" xfId="0" applyFont="1" applyFill="1" applyBorder="1" applyAlignment="1">
      <alignment horizontal="center" wrapText="1"/>
    </xf>
    <xf numFmtId="0" fontId="59" fillId="34" borderId="12" xfId="0" applyFont="1" applyFill="1" applyBorder="1" applyAlignment="1">
      <alignment wrapText="1"/>
    </xf>
    <xf numFmtId="0" fontId="59" fillId="34" borderId="14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72;&#1083;&#1072;&#1085;&#1089;%20iherb%20(&#1089;&#1074;&#1086;&#1076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300"/>
      <sheetName val="301"/>
      <sheetName val="302"/>
      <sheetName val="303"/>
      <sheetName val="304"/>
      <sheetName val="305"/>
      <sheetName val="306"/>
      <sheetName val="307"/>
      <sheetName val="308"/>
      <sheetName val="309"/>
      <sheetName val="310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6"/>
      <sheetName val="327"/>
      <sheetName val="328"/>
      <sheetName val="329"/>
      <sheetName val="330-333"/>
      <sheetName val="334"/>
      <sheetName val="335"/>
      <sheetName val="336-337"/>
      <sheetName val="338"/>
      <sheetName val="339"/>
      <sheetName val="340"/>
      <sheetName val="341"/>
      <sheetName val="342"/>
      <sheetName val="343"/>
      <sheetName val="344"/>
      <sheetName val="345"/>
      <sheetName val="346"/>
      <sheetName val="347"/>
      <sheetName val="348"/>
      <sheetName val="349"/>
      <sheetName val="350"/>
      <sheetName val="351"/>
      <sheetName val="352"/>
      <sheetName val="353"/>
      <sheetName val="354"/>
      <sheetName val="355"/>
      <sheetName val="356"/>
      <sheetName val="357"/>
      <sheetName val="358"/>
      <sheetName val="359"/>
      <sheetName val="360"/>
      <sheetName val="361"/>
      <sheetName val="362"/>
      <sheetName val="363"/>
      <sheetName val="364"/>
      <sheetName val="365"/>
      <sheetName val="366"/>
      <sheetName val="367"/>
      <sheetName val="368"/>
      <sheetName val="369"/>
      <sheetName val="370"/>
      <sheetName val="371"/>
      <sheetName val="372"/>
      <sheetName val="373"/>
      <sheetName val="374"/>
      <sheetName val="375"/>
      <sheetName val="376"/>
      <sheetName val="377"/>
      <sheetName val="378"/>
      <sheetName val="379"/>
      <sheetName val="380"/>
      <sheetName val="381"/>
      <sheetName val="382"/>
      <sheetName val="383"/>
      <sheetName val="384"/>
      <sheetName val="385"/>
      <sheetName val="386"/>
      <sheetName val="387"/>
      <sheetName val="388"/>
      <sheetName val="389"/>
      <sheetName val="390"/>
      <sheetName val="391"/>
      <sheetName val="392"/>
      <sheetName val="393"/>
      <sheetName val="394"/>
      <sheetName val="395"/>
      <sheetName val="396"/>
      <sheetName val="397"/>
      <sheetName val="398"/>
      <sheetName val="399"/>
      <sheetName val="400"/>
      <sheetName val="401"/>
      <sheetName val="402"/>
      <sheetName val="403"/>
      <sheetName val="404"/>
      <sheetName val="405"/>
      <sheetName val="406"/>
      <sheetName val="407"/>
      <sheetName val="408"/>
      <sheetName val="409"/>
      <sheetName val="410"/>
      <sheetName val="411"/>
      <sheetName val="412"/>
      <sheetName val="413"/>
      <sheetName val="414"/>
      <sheetName val="415"/>
      <sheetName val="416"/>
      <sheetName val="417"/>
      <sheetName val="418"/>
      <sheetName val="419"/>
      <sheetName val="420"/>
      <sheetName val="421"/>
      <sheetName val="422"/>
      <sheetName val="423"/>
      <sheetName val="424"/>
      <sheetName val="425"/>
      <sheetName val="426"/>
      <sheetName val="427"/>
      <sheetName val="428"/>
      <sheetName val="429"/>
      <sheetName val="430"/>
      <sheetName val="431"/>
      <sheetName val="432"/>
      <sheetName val="433"/>
      <sheetName val="434"/>
      <sheetName val="435"/>
      <sheetName val="436"/>
      <sheetName val="437"/>
      <sheetName val="438"/>
      <sheetName val="439"/>
      <sheetName val="440"/>
      <sheetName val="441"/>
      <sheetName val="442"/>
      <sheetName val="443"/>
      <sheetName val="444"/>
      <sheetName val="445"/>
      <sheetName val="446"/>
      <sheetName val="447"/>
      <sheetName val="448"/>
      <sheetName val="449"/>
      <sheetName val="450"/>
      <sheetName val="451"/>
      <sheetName val="452"/>
      <sheetName val="453"/>
      <sheetName val="454"/>
      <sheetName val="455"/>
      <sheetName val="456"/>
      <sheetName val="457"/>
      <sheetName val="458"/>
      <sheetName val="459"/>
      <sheetName val="460"/>
      <sheetName val="461"/>
      <sheetName val="462"/>
      <sheetName val="463"/>
      <sheetName val="464"/>
      <sheetName val="465"/>
      <sheetName val="466"/>
      <sheetName val="467"/>
      <sheetName val="468"/>
      <sheetName val="469"/>
      <sheetName val="470"/>
      <sheetName val="471"/>
      <sheetName val="472"/>
      <sheetName val="473"/>
      <sheetName val="474"/>
      <sheetName val="475"/>
      <sheetName val="476"/>
      <sheetName val="477"/>
      <sheetName val="478"/>
      <sheetName val="479"/>
      <sheetName val="480"/>
      <sheetName val="481"/>
      <sheetName val="482"/>
      <sheetName val="483"/>
      <sheetName val="484"/>
      <sheetName val="485"/>
      <sheetName val="486"/>
      <sheetName val="487"/>
      <sheetName val="488"/>
      <sheetName val="489"/>
      <sheetName val="490"/>
      <sheetName val="491"/>
      <sheetName val="492"/>
      <sheetName val="493"/>
      <sheetName val="494"/>
      <sheetName val="495"/>
      <sheetName val="496"/>
      <sheetName val="497"/>
      <sheetName val="498"/>
      <sheetName val="499"/>
      <sheetName val="500"/>
      <sheetName val="501"/>
      <sheetName val="502"/>
      <sheetName val="503"/>
      <sheetName val="504"/>
      <sheetName val="505"/>
      <sheetName val="506"/>
      <sheetName val="507"/>
      <sheetName val="508"/>
      <sheetName val="509"/>
      <sheetName val="510"/>
      <sheetName val="511"/>
      <sheetName val="512"/>
      <sheetName val="513"/>
      <sheetName val="514"/>
      <sheetName val="515"/>
      <sheetName val="516"/>
      <sheetName val="517"/>
      <sheetName val="518"/>
      <sheetName val="519"/>
      <sheetName val="520"/>
      <sheetName val="521"/>
      <sheetName val="522"/>
      <sheetName val="523"/>
      <sheetName val="524"/>
      <sheetName val="525"/>
      <sheetName val="526"/>
      <sheetName val="527"/>
      <sheetName val="528"/>
      <sheetName val="529"/>
      <sheetName val="530"/>
      <sheetName val="531"/>
      <sheetName val="532"/>
      <sheetName val="533"/>
      <sheetName val="534"/>
      <sheetName val="535"/>
      <sheetName val="536"/>
      <sheetName val="537"/>
      <sheetName val="538"/>
      <sheetName val="539"/>
      <sheetName val="540"/>
      <sheetName val="541"/>
      <sheetName val="542"/>
      <sheetName val="543"/>
      <sheetName val="544"/>
      <sheetName val="545"/>
      <sheetName val="546"/>
      <sheetName val="547"/>
      <sheetName val="548"/>
      <sheetName val="549"/>
      <sheetName val="550"/>
      <sheetName val="551"/>
      <sheetName val="552"/>
      <sheetName val="553"/>
      <sheetName val="554"/>
      <sheetName val="555"/>
      <sheetName val="556"/>
      <sheetName val="557"/>
      <sheetName val="558"/>
      <sheetName val="559"/>
      <sheetName val="560"/>
      <sheetName val="561"/>
      <sheetName val="562"/>
      <sheetName val="563"/>
      <sheetName val="564"/>
      <sheetName val="565"/>
      <sheetName val="566"/>
      <sheetName val="567"/>
      <sheetName val="568"/>
      <sheetName val="569"/>
      <sheetName val="570"/>
      <sheetName val="571"/>
      <sheetName val="572"/>
      <sheetName val="573"/>
      <sheetName val="574"/>
      <sheetName val="575"/>
      <sheetName val="576"/>
      <sheetName val="577"/>
      <sheetName val="578"/>
      <sheetName val="579"/>
      <sheetName val="580"/>
      <sheetName val="581"/>
      <sheetName val="582"/>
      <sheetName val="583"/>
      <sheetName val="584"/>
      <sheetName val="585"/>
      <sheetName val="586"/>
      <sheetName val="587"/>
      <sheetName val="588"/>
      <sheetName val="589"/>
      <sheetName val="590"/>
      <sheetName val="591"/>
      <sheetName val="592"/>
      <sheetName val="593"/>
      <sheetName val="594"/>
      <sheetName val="595"/>
      <sheetName val="596"/>
      <sheetName val="597"/>
      <sheetName val="598"/>
      <sheetName val="599"/>
      <sheetName val="600"/>
      <sheetName val="601"/>
      <sheetName val="602"/>
      <sheetName val="603"/>
      <sheetName val="604"/>
      <sheetName val="605"/>
      <sheetName val="606"/>
      <sheetName val="607"/>
      <sheetName val="608"/>
      <sheetName val="609"/>
      <sheetName val="610"/>
      <sheetName val="611"/>
      <sheetName val="612"/>
      <sheetName val="613"/>
      <sheetName val="614"/>
      <sheetName val="615"/>
      <sheetName val="616"/>
      <sheetName val="617"/>
      <sheetName val="618"/>
      <sheetName val="619"/>
      <sheetName val="620"/>
      <sheetName val="621"/>
      <sheetName val="622"/>
      <sheetName val="623"/>
      <sheetName val="624"/>
      <sheetName val="625"/>
      <sheetName val="626"/>
      <sheetName val="627"/>
      <sheetName val="628"/>
      <sheetName val="629"/>
      <sheetName val="630"/>
      <sheetName val="631"/>
      <sheetName val="632"/>
      <sheetName val="633"/>
      <sheetName val="634"/>
      <sheetName val="635"/>
      <sheetName val="636"/>
      <sheetName val="637"/>
      <sheetName val="638"/>
      <sheetName val="639"/>
      <sheetName val="640"/>
      <sheetName val="641"/>
      <sheetName val="642"/>
      <sheetName val="643"/>
      <sheetName val="644"/>
      <sheetName val="645"/>
      <sheetName val="646"/>
      <sheetName val="647"/>
      <sheetName val="648"/>
      <sheetName val="649"/>
      <sheetName val="650"/>
      <sheetName val="651"/>
      <sheetName val="652"/>
      <sheetName val="653"/>
      <sheetName val="654"/>
      <sheetName val="655"/>
      <sheetName val="656"/>
      <sheetName val="657"/>
      <sheetName val="658"/>
      <sheetName val="659"/>
      <sheetName val="660"/>
      <sheetName val="661"/>
      <sheetName val="662"/>
      <sheetName val="663"/>
      <sheetName val="664"/>
      <sheetName val="665"/>
      <sheetName val="666"/>
      <sheetName val="667"/>
      <sheetName val="668"/>
      <sheetName val="669"/>
      <sheetName val="670"/>
      <sheetName val="671"/>
      <sheetName val="672"/>
      <sheetName val="673"/>
      <sheetName val="674"/>
      <sheetName val="675"/>
      <sheetName val="676"/>
      <sheetName val="677"/>
      <sheetName val="678"/>
      <sheetName val="679"/>
      <sheetName val="680"/>
      <sheetName val="681"/>
      <sheetName val="682"/>
      <sheetName val="683"/>
      <sheetName val="684"/>
      <sheetName val="685"/>
      <sheetName val="686"/>
      <sheetName val="687"/>
      <sheetName val="688"/>
      <sheetName val="689"/>
      <sheetName val="690"/>
      <sheetName val="691"/>
      <sheetName val="692"/>
      <sheetName val="693"/>
      <sheetName val="694"/>
      <sheetName val="695"/>
      <sheetName val="696"/>
      <sheetName val="697"/>
      <sheetName val="698"/>
      <sheetName val="699"/>
      <sheetName val="700"/>
      <sheetName val="701"/>
      <sheetName val="702"/>
      <sheetName val="703"/>
      <sheetName val="704"/>
      <sheetName val="705"/>
      <sheetName val="706"/>
      <sheetName val="707"/>
      <sheetName val="708"/>
      <sheetName val="709"/>
      <sheetName val="710"/>
      <sheetName val="711"/>
      <sheetName val="712"/>
      <sheetName val="713"/>
      <sheetName val="714"/>
      <sheetName val="715"/>
      <sheetName val="716"/>
      <sheetName val="717"/>
      <sheetName val="718"/>
      <sheetName val="719"/>
      <sheetName val="720"/>
      <sheetName val="721"/>
      <sheetName val="722"/>
      <sheetName val="723"/>
      <sheetName val="724"/>
      <sheetName val="725"/>
      <sheetName val="726"/>
      <sheetName val="727"/>
      <sheetName val="728"/>
      <sheetName val="729"/>
      <sheetName val="730"/>
      <sheetName val="731"/>
      <sheetName val="732"/>
      <sheetName val="733"/>
      <sheetName val="734"/>
      <sheetName val="735"/>
      <sheetName val="736"/>
      <sheetName val="737"/>
      <sheetName val="738"/>
      <sheetName val="739"/>
    </sheetNames>
    <sheetDataSet>
      <sheetData sheetId="7">
        <row r="6">
          <cell r="G6">
            <v>27.351783870967665</v>
          </cell>
        </row>
      </sheetData>
      <sheetData sheetId="10">
        <row r="4">
          <cell r="G4">
            <v>-6.3377769230769445</v>
          </cell>
        </row>
      </sheetData>
      <sheetData sheetId="17">
        <row r="4">
          <cell r="G4">
            <v>7.375999999999863</v>
          </cell>
        </row>
      </sheetData>
      <sheetData sheetId="20">
        <row r="4">
          <cell r="G4">
            <v>15.194488888888941</v>
          </cell>
        </row>
      </sheetData>
      <sheetData sheetId="26">
        <row r="9">
          <cell r="G9">
            <v>-1.6381161290328237</v>
          </cell>
        </row>
      </sheetData>
      <sheetData sheetId="29">
        <row r="5">
          <cell r="G5">
            <v>-3.6419084337348977</v>
          </cell>
        </row>
      </sheetData>
      <sheetData sheetId="36">
        <row r="6">
          <cell r="G6">
            <v>13.856760000000008</v>
          </cell>
        </row>
        <row r="9">
          <cell r="G9">
            <v>-5.699239999999975</v>
          </cell>
        </row>
      </sheetData>
      <sheetData sheetId="37">
        <row r="4">
          <cell r="G4">
            <v>-6.336999999999989</v>
          </cell>
        </row>
      </sheetData>
      <sheetData sheetId="41">
        <row r="5">
          <cell r="G5">
            <v>-19.660799999999995</v>
          </cell>
        </row>
        <row r="7">
          <cell r="G7">
            <v>-8.8784</v>
          </cell>
        </row>
        <row r="9">
          <cell r="G9">
            <v>3.975680000000011</v>
          </cell>
        </row>
      </sheetData>
      <sheetData sheetId="45">
        <row r="9">
          <cell r="G9">
            <v>-11.299999999999955</v>
          </cell>
        </row>
      </sheetData>
      <sheetData sheetId="56">
        <row r="7">
          <cell r="G7">
            <v>-25.13805000000002</v>
          </cell>
        </row>
      </sheetData>
      <sheetData sheetId="59">
        <row r="8">
          <cell r="G8">
            <v>10.362709999999993</v>
          </cell>
        </row>
      </sheetData>
      <sheetData sheetId="69">
        <row r="7">
          <cell r="G7">
            <v>0.7856000000000449</v>
          </cell>
        </row>
      </sheetData>
      <sheetData sheetId="75">
        <row r="7">
          <cell r="G7">
            <v>-59.672000000000025</v>
          </cell>
        </row>
      </sheetData>
      <sheetData sheetId="78">
        <row r="4">
          <cell r="G4">
            <v>-7.110999999999876</v>
          </cell>
        </row>
        <row r="5">
          <cell r="G5">
            <v>0.39620000000013533</v>
          </cell>
        </row>
      </sheetData>
      <sheetData sheetId="81">
        <row r="6">
          <cell r="G6">
            <v>-19.63040000000001</v>
          </cell>
        </row>
      </sheetData>
      <sheetData sheetId="84">
        <row r="4">
          <cell r="G4">
            <v>33.347999999999956</v>
          </cell>
        </row>
      </sheetData>
      <sheetData sheetId="85">
        <row r="4">
          <cell r="G4">
            <v>-33.33060000000023</v>
          </cell>
        </row>
      </sheetData>
      <sheetData sheetId="88">
        <row r="7">
          <cell r="G7">
            <v>6.981700000000274</v>
          </cell>
        </row>
        <row r="9">
          <cell r="G9">
            <v>39.862930000000006</v>
          </cell>
        </row>
      </sheetData>
      <sheetData sheetId="91">
        <row r="4">
          <cell r="G4">
            <v>-13.190000000000055</v>
          </cell>
        </row>
      </sheetData>
      <sheetData sheetId="92">
        <row r="6">
          <cell r="G6">
            <v>358.1199999999999</v>
          </cell>
        </row>
      </sheetData>
      <sheetData sheetId="94">
        <row r="4">
          <cell r="G4">
            <v>-341.20799999999997</v>
          </cell>
        </row>
      </sheetData>
      <sheetData sheetId="96">
        <row r="4">
          <cell r="G4">
            <v>6.251599999999826</v>
          </cell>
        </row>
      </sheetData>
      <sheetData sheetId="101">
        <row r="6">
          <cell r="G6">
            <v>-0.9750000000000227</v>
          </cell>
        </row>
      </sheetData>
      <sheetData sheetId="108">
        <row r="4">
          <cell r="G4">
            <v>0.13510000000002265</v>
          </cell>
        </row>
        <row r="5">
          <cell r="G5">
            <v>-0.2624999999998181</v>
          </cell>
        </row>
      </sheetData>
      <sheetData sheetId="109">
        <row r="8">
          <cell r="G8">
            <v>-0.03839999999996735</v>
          </cell>
        </row>
      </sheetData>
      <sheetData sheetId="110">
        <row r="5">
          <cell r="G5">
            <v>33.41449999999986</v>
          </cell>
        </row>
      </sheetData>
      <sheetData sheetId="113">
        <row r="4">
          <cell r="G4">
            <v>1.5</v>
          </cell>
        </row>
      </sheetData>
      <sheetData sheetId="116">
        <row r="6">
          <cell r="G6">
            <v>0.3051999999997861</v>
          </cell>
        </row>
      </sheetData>
      <sheetData sheetId="119">
        <row r="4">
          <cell r="G4">
            <v>0.6079999999999472</v>
          </cell>
        </row>
      </sheetData>
      <sheetData sheetId="122">
        <row r="7">
          <cell r="G7">
            <v>0.0869999999998754</v>
          </cell>
        </row>
      </sheetData>
      <sheetData sheetId="124">
        <row r="5">
          <cell r="G5">
            <v>-0.08799999999996544</v>
          </cell>
        </row>
      </sheetData>
      <sheetData sheetId="125">
        <row r="6">
          <cell r="G6">
            <v>1.080000000000041</v>
          </cell>
        </row>
      </sheetData>
      <sheetData sheetId="126">
        <row r="4">
          <cell r="G4">
            <v>2.240000000000009</v>
          </cell>
        </row>
      </sheetData>
      <sheetData sheetId="132">
        <row r="4">
          <cell r="G4">
            <v>0.19920000000001892</v>
          </cell>
        </row>
      </sheetData>
      <sheetData sheetId="138">
        <row r="4">
          <cell r="G4">
            <v>0.35550000000000637</v>
          </cell>
        </row>
      </sheetData>
      <sheetData sheetId="139">
        <row r="5">
          <cell r="G5">
            <v>9.181199999999762</v>
          </cell>
        </row>
      </sheetData>
      <sheetData sheetId="165">
        <row r="4">
          <cell r="G4">
            <v>-0.6272000000001299</v>
          </cell>
        </row>
      </sheetData>
      <sheetData sheetId="166">
        <row r="6">
          <cell r="G6">
            <v>0.4095999999997275</v>
          </cell>
        </row>
      </sheetData>
      <sheetData sheetId="167">
        <row r="6">
          <cell r="G6">
            <v>0.15199999999992997</v>
          </cell>
        </row>
      </sheetData>
      <sheetData sheetId="172">
        <row r="12">
          <cell r="G12">
            <v>0.3829999999999245</v>
          </cell>
        </row>
      </sheetData>
      <sheetData sheetId="176">
        <row r="7">
          <cell r="G7">
            <v>0.04399999999998272</v>
          </cell>
        </row>
      </sheetData>
      <sheetData sheetId="182">
        <row r="4">
          <cell r="G4">
            <v>-3.816400000000044</v>
          </cell>
        </row>
        <row r="8">
          <cell r="G8">
            <v>0.18239999999991596</v>
          </cell>
        </row>
      </sheetData>
      <sheetData sheetId="184">
        <row r="4">
          <cell r="G4">
            <v>0.2132000000001426</v>
          </cell>
        </row>
      </sheetData>
      <sheetData sheetId="185">
        <row r="6">
          <cell r="G6">
            <v>-726.0318</v>
          </cell>
        </row>
      </sheetData>
      <sheetData sheetId="186">
        <row r="6">
          <cell r="G6">
            <v>725.4668000000006</v>
          </cell>
        </row>
      </sheetData>
      <sheetData sheetId="188">
        <row r="4">
          <cell r="G4">
            <v>0.6300000000001091</v>
          </cell>
        </row>
      </sheetData>
      <sheetData sheetId="191">
        <row r="6">
          <cell r="G6">
            <v>-2561.2783999999997</v>
          </cell>
        </row>
      </sheetData>
      <sheetData sheetId="192">
        <row r="4">
          <cell r="G4">
            <v>2560.8628</v>
          </cell>
        </row>
      </sheetData>
      <sheetData sheetId="195">
        <row r="8">
          <cell r="G8">
            <v>1326.0324</v>
          </cell>
        </row>
      </sheetData>
      <sheetData sheetId="199">
        <row r="5">
          <cell r="G5">
            <v>-1325.4898000000012</v>
          </cell>
        </row>
      </sheetData>
      <sheetData sheetId="201">
        <row r="4">
          <cell r="G4">
            <v>-0.7515000000000782</v>
          </cell>
        </row>
      </sheetData>
      <sheetData sheetId="203">
        <row r="7">
          <cell r="G7">
            <v>0.2662000000000262</v>
          </cell>
        </row>
      </sheetData>
      <sheetData sheetId="205">
        <row r="5">
          <cell r="G5">
            <v>0.08569999999963329</v>
          </cell>
        </row>
      </sheetData>
      <sheetData sheetId="208">
        <row r="4">
          <cell r="G4">
            <v>0.6062999999994645</v>
          </cell>
        </row>
        <row r="5">
          <cell r="G5">
            <v>-0.5314999999999941</v>
          </cell>
        </row>
        <row r="6">
          <cell r="G6">
            <v>-0.25090000000000146</v>
          </cell>
        </row>
      </sheetData>
      <sheetData sheetId="211">
        <row r="6">
          <cell r="G6">
            <v>0.10449999999998738</v>
          </cell>
        </row>
        <row r="7">
          <cell r="G7">
            <v>-0.7960000000002765</v>
          </cell>
        </row>
      </sheetData>
      <sheetData sheetId="214">
        <row r="8">
          <cell r="G8">
            <v>0.3372999999999138</v>
          </cell>
        </row>
      </sheetData>
      <sheetData sheetId="218">
        <row r="4">
          <cell r="G4">
            <v>0.0625</v>
          </cell>
        </row>
        <row r="6">
          <cell r="G6">
            <v>0</v>
          </cell>
        </row>
      </sheetData>
      <sheetData sheetId="219">
        <row r="4">
          <cell r="G4">
            <v>-1.0988999999999578</v>
          </cell>
        </row>
        <row r="5">
          <cell r="G5">
            <v>0.6813000000000784</v>
          </cell>
        </row>
        <row r="6">
          <cell r="G6">
            <v>-0.2599999999999909</v>
          </cell>
        </row>
        <row r="7">
          <cell r="G7">
            <v>0.15050000000002228</v>
          </cell>
        </row>
        <row r="8">
          <cell r="G8">
            <v>0.7834000000000287</v>
          </cell>
        </row>
      </sheetData>
      <sheetData sheetId="221">
        <row r="5">
          <cell r="G5">
            <v>-0.20111999999994623</v>
          </cell>
        </row>
      </sheetData>
      <sheetData sheetId="222">
        <row r="10">
          <cell r="G10">
            <v>-0.534900000000107</v>
          </cell>
        </row>
      </sheetData>
      <sheetData sheetId="225">
        <row r="4">
          <cell r="G4">
            <v>-0.25159999999959837</v>
          </cell>
        </row>
      </sheetData>
      <sheetData sheetId="226">
        <row r="4">
          <cell r="G4">
            <v>-0.10519999999996799</v>
          </cell>
        </row>
      </sheetData>
      <sheetData sheetId="227">
        <row r="4">
          <cell r="G4">
            <v>-0.24420000000009168</v>
          </cell>
        </row>
      </sheetData>
      <sheetData sheetId="228">
        <row r="6">
          <cell r="G6">
            <v>-0.03999999999996362</v>
          </cell>
        </row>
        <row r="7">
          <cell r="G7">
            <v>1.0539999999999736</v>
          </cell>
        </row>
      </sheetData>
      <sheetData sheetId="229">
        <row r="5">
          <cell r="G5">
            <v>-0.5584000000003471</v>
          </cell>
        </row>
      </sheetData>
      <sheetData sheetId="232">
        <row r="7">
          <cell r="G7">
            <v>0.3183999999999969</v>
          </cell>
        </row>
      </sheetData>
      <sheetData sheetId="235">
        <row r="7">
          <cell r="G7">
            <v>0.34339999999997417</v>
          </cell>
        </row>
      </sheetData>
      <sheetData sheetId="236">
        <row r="12">
          <cell r="G12">
            <v>0.26400000000001</v>
          </cell>
        </row>
      </sheetData>
      <sheetData sheetId="244">
        <row r="9">
          <cell r="G9">
            <v>-0.2838400000000547</v>
          </cell>
        </row>
      </sheetData>
      <sheetData sheetId="246">
        <row r="7">
          <cell r="G7">
            <v>-0.09600000000000364</v>
          </cell>
        </row>
      </sheetData>
      <sheetData sheetId="251">
        <row r="8">
          <cell r="G8">
            <v>0.6779999999998836</v>
          </cell>
        </row>
      </sheetData>
      <sheetData sheetId="253">
        <row r="7">
          <cell r="G7">
            <v>0.025279999999838765</v>
          </cell>
        </row>
      </sheetData>
      <sheetData sheetId="254">
        <row r="9">
          <cell r="G9">
            <v>0.23055999999996857</v>
          </cell>
        </row>
      </sheetData>
      <sheetData sheetId="255">
        <row r="5">
          <cell r="G5">
            <v>0.20208000000093307</v>
          </cell>
        </row>
      </sheetData>
      <sheetData sheetId="256">
        <row r="8">
          <cell r="G8">
            <v>-0.22299999999995634</v>
          </cell>
        </row>
        <row r="9">
          <cell r="G9">
            <v>-0.11149999999997817</v>
          </cell>
        </row>
      </sheetData>
      <sheetData sheetId="257">
        <row r="7">
          <cell r="G7">
            <v>-0.3335000000006403</v>
          </cell>
        </row>
      </sheetData>
      <sheetData sheetId="258">
        <row r="4">
          <cell r="G4">
            <v>0.01348000000001548</v>
          </cell>
        </row>
      </sheetData>
      <sheetData sheetId="259">
        <row r="7">
          <cell r="G7">
            <v>-0.3395999999997912</v>
          </cell>
        </row>
      </sheetData>
      <sheetData sheetId="260">
        <row r="4">
          <cell r="G4">
            <v>-0.4992000000002008</v>
          </cell>
        </row>
      </sheetData>
      <sheetData sheetId="261">
        <row r="4">
          <cell r="G4">
            <v>-0.14800000000013824</v>
          </cell>
        </row>
        <row r="5">
          <cell r="G5">
            <v>-0.06920000000013715</v>
          </cell>
        </row>
        <row r="6">
          <cell r="G6">
            <v>0.1635999999998603</v>
          </cell>
        </row>
        <row r="8">
          <cell r="G8">
            <v>-0.3300000000001546</v>
          </cell>
        </row>
        <row r="9">
          <cell r="G9">
            <v>-0.045200000000022555</v>
          </cell>
        </row>
        <row r="10">
          <cell r="G10">
            <v>-0.14960000000007767</v>
          </cell>
        </row>
        <row r="11">
          <cell r="G11">
            <v>-0.17480000000000473</v>
          </cell>
        </row>
        <row r="12">
          <cell r="G12">
            <v>-0.3040000000000873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6"/>
  <sheetViews>
    <sheetView tabSelected="1" zoomScale="80" zoomScaleNormal="80" zoomScalePageLayoutView="0" workbookViewId="0" topLeftCell="A423">
      <selection activeCell="D437" sqref="D437"/>
    </sheetView>
  </sheetViews>
  <sheetFormatPr defaultColWidth="9.140625" defaultRowHeight="15"/>
  <cols>
    <col min="1" max="1" width="21.7109375" style="24" customWidth="1"/>
    <col min="2" max="3" width="13.28125" style="44" customWidth="1"/>
    <col min="4" max="4" width="23.57421875" style="25" customWidth="1"/>
    <col min="5" max="5" width="55.28125" style="34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56.25">
      <c r="A1" s="1" t="s">
        <v>0</v>
      </c>
      <c r="B1" s="35" t="s">
        <v>883</v>
      </c>
      <c r="C1" s="35" t="s">
        <v>884</v>
      </c>
      <c r="D1" s="45" t="s">
        <v>882</v>
      </c>
      <c r="E1" s="46" t="s">
        <v>1</v>
      </c>
      <c r="F1" s="2" t="s">
        <v>2</v>
      </c>
    </row>
    <row r="2" spans="1:6" ht="26.25">
      <c r="A2" s="3">
        <v>1445</v>
      </c>
      <c r="B2" s="36">
        <v>3.787600801603162</v>
      </c>
      <c r="C2" s="36">
        <v>3.787600801603162</v>
      </c>
      <c r="D2" s="4">
        <f>C2</f>
        <v>3.787600801603162</v>
      </c>
      <c r="E2" s="27">
        <v>206</v>
      </c>
      <c r="F2" s="5" t="s">
        <v>3</v>
      </c>
    </row>
    <row r="3" spans="1:6" ht="26.25">
      <c r="A3" s="6" t="s">
        <v>4</v>
      </c>
      <c r="B3" s="36">
        <v>-0.011783783783585022</v>
      </c>
      <c r="C3" s="36">
        <v>0.2634552406068451</v>
      </c>
      <c r="D3" s="4">
        <f>C3</f>
        <v>0.2634552406068451</v>
      </c>
      <c r="E3" s="27" t="s">
        <v>5</v>
      </c>
      <c r="F3" s="7" t="s">
        <v>6</v>
      </c>
    </row>
    <row r="4" spans="1:5" ht="26.25">
      <c r="A4" s="6" t="s">
        <v>7</v>
      </c>
      <c r="B4" s="36">
        <v>2.2007218045112893</v>
      </c>
      <c r="C4" s="36">
        <v>2.2007218045112893</v>
      </c>
      <c r="D4" s="4">
        <f>C4</f>
        <v>2.2007218045112893</v>
      </c>
      <c r="E4" s="27">
        <v>54</v>
      </c>
    </row>
    <row r="5" spans="1:5" ht="26.25">
      <c r="A5" s="6" t="s">
        <v>8</v>
      </c>
      <c r="B5" s="36">
        <v>0</v>
      </c>
      <c r="C5" s="36">
        <v>0.43666000000007443</v>
      </c>
      <c r="D5" s="4">
        <f>C5+'742'!F6</f>
        <v>0.749480000000176</v>
      </c>
      <c r="E5" s="11" t="s">
        <v>946</v>
      </c>
    </row>
    <row r="6" spans="1:5" ht="26.25">
      <c r="A6" s="6" t="s">
        <v>9</v>
      </c>
      <c r="B6" s="36">
        <v>-0.3834220700151434</v>
      </c>
      <c r="C6" s="36">
        <v>-0.2866220700151132</v>
      </c>
      <c r="D6" s="4">
        <f aca="true" t="shared" si="0" ref="D6:D30">C6</f>
        <v>-0.2866220700151132</v>
      </c>
      <c r="E6" s="27" t="s">
        <v>10</v>
      </c>
    </row>
    <row r="7" spans="1:5" ht="26.25">
      <c r="A7" s="6" t="s">
        <v>11</v>
      </c>
      <c r="B7" s="36">
        <v>0</v>
      </c>
      <c r="C7" s="36">
        <v>-0.1813999999999396</v>
      </c>
      <c r="D7" s="4">
        <f t="shared" si="0"/>
        <v>-0.1813999999999396</v>
      </c>
      <c r="E7" s="27" t="s">
        <v>12</v>
      </c>
    </row>
    <row r="8" spans="1:5" ht="26.25">
      <c r="A8" s="6" t="s">
        <v>13</v>
      </c>
      <c r="B8" s="36">
        <v>151.32070333626007</v>
      </c>
      <c r="C8" s="36">
        <v>47.01330333625992</v>
      </c>
      <c r="D8" s="4">
        <f t="shared" si="0"/>
        <v>47.01330333625992</v>
      </c>
      <c r="E8" s="11" t="s">
        <v>14</v>
      </c>
    </row>
    <row r="9" spans="1:5" ht="26.25">
      <c r="A9" s="6" t="s">
        <v>15</v>
      </c>
      <c r="B9" s="36">
        <v>0</v>
      </c>
      <c r="C9" s="36">
        <v>0.36880000000002156</v>
      </c>
      <c r="D9" s="4">
        <f t="shared" si="0"/>
        <v>0.36880000000002156</v>
      </c>
      <c r="E9" s="27">
        <v>433</v>
      </c>
    </row>
    <row r="10" spans="1:5" ht="26.25">
      <c r="A10" s="6" t="s">
        <v>16</v>
      </c>
      <c r="B10" s="36">
        <v>-17.755762859074366</v>
      </c>
      <c r="C10" s="36">
        <v>-17.755762859074366</v>
      </c>
      <c r="D10" s="4">
        <f t="shared" si="0"/>
        <v>-17.755762859074366</v>
      </c>
      <c r="E10" s="27">
        <v>201.243</v>
      </c>
    </row>
    <row r="11" spans="1:6" ht="26.25">
      <c r="A11" s="6" t="s">
        <v>17</v>
      </c>
      <c r="B11" s="36">
        <v>14.405001486988795</v>
      </c>
      <c r="C11" s="36">
        <v>14.405001486988795</v>
      </c>
      <c r="D11" s="4">
        <f t="shared" si="0"/>
        <v>14.405001486988795</v>
      </c>
      <c r="E11" s="27">
        <v>188</v>
      </c>
      <c r="F11" s="8"/>
    </row>
    <row r="12" spans="1:6" ht="26.25">
      <c r="A12" s="6" t="s">
        <v>18</v>
      </c>
      <c r="B12" s="36">
        <v>0</v>
      </c>
      <c r="C12" s="36">
        <v>0.13839999999993324</v>
      </c>
      <c r="D12" s="4">
        <f t="shared" si="0"/>
        <v>0.13839999999993324</v>
      </c>
      <c r="E12" s="11">
        <v>526</v>
      </c>
      <c r="F12" s="8"/>
    </row>
    <row r="13" spans="1:5" ht="26.25">
      <c r="A13" s="6" t="s">
        <v>19</v>
      </c>
      <c r="B13" s="36">
        <v>0</v>
      </c>
      <c r="C13" s="36">
        <v>0.45325999999977284</v>
      </c>
      <c r="D13" s="4">
        <f t="shared" si="0"/>
        <v>0.45325999999977284</v>
      </c>
      <c r="E13" s="11" t="s">
        <v>20</v>
      </c>
    </row>
    <row r="14" spans="1:5" ht="26.25">
      <c r="A14" s="9" t="s">
        <v>21</v>
      </c>
      <c r="B14" s="36">
        <v>0</v>
      </c>
      <c r="C14" s="36">
        <v>0.5056999999999334</v>
      </c>
      <c r="D14" s="4">
        <f t="shared" si="0"/>
        <v>0.5056999999999334</v>
      </c>
      <c r="E14" s="27" t="s">
        <v>22</v>
      </c>
    </row>
    <row r="15" spans="1:5" ht="26.25">
      <c r="A15" s="6" t="s">
        <v>23</v>
      </c>
      <c r="B15" s="36">
        <v>3.059493442535313</v>
      </c>
      <c r="C15" s="36">
        <v>-0.32450655746492885</v>
      </c>
      <c r="D15" s="4">
        <f t="shared" si="0"/>
        <v>-0.32450655746492885</v>
      </c>
      <c r="E15" s="27" t="s">
        <v>24</v>
      </c>
    </row>
    <row r="16" spans="1:6" ht="26.25">
      <c r="A16" s="6" t="s">
        <v>25</v>
      </c>
      <c r="B16" s="36">
        <v>0.7003382022471669</v>
      </c>
      <c r="C16" s="36">
        <v>0.7003382022471669</v>
      </c>
      <c r="D16" s="4">
        <f t="shared" si="0"/>
        <v>0.7003382022471669</v>
      </c>
      <c r="E16" s="27">
        <v>230</v>
      </c>
      <c r="F16" s="8"/>
    </row>
    <row r="17" spans="1:6" ht="26.25">
      <c r="A17" s="6" t="s">
        <v>26</v>
      </c>
      <c r="B17" s="36">
        <v>2.1539056179775002</v>
      </c>
      <c r="C17" s="36">
        <v>2.1539056179775002</v>
      </c>
      <c r="D17" s="4">
        <f t="shared" si="0"/>
        <v>2.1539056179775002</v>
      </c>
      <c r="E17" s="27">
        <v>161</v>
      </c>
      <c r="F17" s="8"/>
    </row>
    <row r="18" spans="1:6" ht="26.25">
      <c r="A18" s="6" t="s">
        <v>27</v>
      </c>
      <c r="B18" s="36">
        <v>0</v>
      </c>
      <c r="C18" s="36">
        <v>48.741999999999734</v>
      </c>
      <c r="D18" s="4">
        <f t="shared" si="0"/>
        <v>48.741999999999734</v>
      </c>
      <c r="E18" s="11" t="s">
        <v>28</v>
      </c>
      <c r="F18" s="10"/>
    </row>
    <row r="19" spans="1:6" ht="26.25">
      <c r="A19" s="6" t="s">
        <v>29</v>
      </c>
      <c r="B19" s="36">
        <v>0</v>
      </c>
      <c r="C19" s="36">
        <v>-0.29480000000012296</v>
      </c>
      <c r="D19" s="4">
        <f t="shared" si="0"/>
        <v>-0.29480000000012296</v>
      </c>
      <c r="E19" s="11">
        <v>624</v>
      </c>
      <c r="F19" s="8"/>
    </row>
    <row r="20" spans="1:5" ht="26.25">
      <c r="A20" s="6" t="s">
        <v>30</v>
      </c>
      <c r="B20" s="36">
        <v>0</v>
      </c>
      <c r="C20" s="36">
        <v>0.2486199999999883</v>
      </c>
      <c r="D20" s="4">
        <f t="shared" si="0"/>
        <v>0.2486199999999883</v>
      </c>
      <c r="E20" s="27" t="s">
        <v>31</v>
      </c>
    </row>
    <row r="21" spans="1:6" ht="26.25">
      <c r="A21" s="6" t="s">
        <v>32</v>
      </c>
      <c r="B21" s="36">
        <v>-0.4853876731580158</v>
      </c>
      <c r="C21" s="36">
        <v>-0.4853876731580158</v>
      </c>
      <c r="D21" s="4">
        <f t="shared" si="0"/>
        <v>-0.4853876731580158</v>
      </c>
      <c r="E21" s="27">
        <v>199</v>
      </c>
      <c r="F21" s="8"/>
    </row>
    <row r="22" spans="1:5" ht="26.25">
      <c r="A22" s="6" t="s">
        <v>33</v>
      </c>
      <c r="B22" s="36">
        <v>16.495768856556595</v>
      </c>
      <c r="C22" s="36">
        <v>14.905568856556613</v>
      </c>
      <c r="D22" s="4">
        <f t="shared" si="0"/>
        <v>14.905568856556613</v>
      </c>
      <c r="E22" s="27" t="s">
        <v>34</v>
      </c>
    </row>
    <row r="23" spans="1:6" ht="26.25">
      <c r="A23" s="6" t="s">
        <v>35</v>
      </c>
      <c r="B23" s="36">
        <v>0</v>
      </c>
      <c r="C23" s="36">
        <v>-0.725620000000049</v>
      </c>
      <c r="D23" s="4">
        <f t="shared" si="0"/>
        <v>-0.725620000000049</v>
      </c>
      <c r="E23" s="11" t="s">
        <v>36</v>
      </c>
      <c r="F23" s="8"/>
    </row>
    <row r="24" spans="1:6" ht="26.25">
      <c r="A24" s="6" t="s">
        <v>37</v>
      </c>
      <c r="B24" s="36">
        <v>0</v>
      </c>
      <c r="C24" s="36">
        <v>-3.25</v>
      </c>
      <c r="D24" s="4">
        <f t="shared" si="0"/>
        <v>-3.25</v>
      </c>
      <c r="E24" s="27">
        <v>583</v>
      </c>
      <c r="F24" s="8"/>
    </row>
    <row r="25" spans="1:6" ht="26.25">
      <c r="A25" s="6" t="s">
        <v>38</v>
      </c>
      <c r="B25" s="36">
        <v>-0.446910780669441</v>
      </c>
      <c r="C25" s="36">
        <v>0.2934977213548109</v>
      </c>
      <c r="D25" s="4">
        <f t="shared" si="0"/>
        <v>0.2934977213548109</v>
      </c>
      <c r="E25" s="27" t="s">
        <v>39</v>
      </c>
      <c r="F25" s="8"/>
    </row>
    <row r="26" spans="1:6" ht="26.25">
      <c r="A26" s="73" t="s">
        <v>1046</v>
      </c>
      <c r="B26" s="36">
        <v>-0.446910780669441</v>
      </c>
      <c r="C26" s="36">
        <v>0.2934977213548109</v>
      </c>
      <c r="D26" s="4">
        <f>'773'!E4+'774'!E4</f>
        <v>-535.5379999999998</v>
      </c>
      <c r="E26" s="27" t="s">
        <v>1050</v>
      </c>
      <c r="F26" s="8"/>
    </row>
    <row r="27" spans="1:6" ht="47.25">
      <c r="A27" s="6" t="s">
        <v>40</v>
      </c>
      <c r="B27" s="36">
        <v>0</v>
      </c>
      <c r="C27" s="36">
        <v>-0.4185149392700964</v>
      </c>
      <c r="D27" s="4">
        <f t="shared" si="0"/>
        <v>-0.4185149392700964</v>
      </c>
      <c r="E27" s="11" t="s">
        <v>41</v>
      </c>
      <c r="F27" s="8"/>
    </row>
    <row r="28" spans="1:6" ht="26.25">
      <c r="A28" s="6" t="s">
        <v>42</v>
      </c>
      <c r="B28" s="36">
        <v>0</v>
      </c>
      <c r="C28" s="36">
        <v>-0.15632500000083382</v>
      </c>
      <c r="D28" s="4">
        <f t="shared" si="0"/>
        <v>-0.15632500000083382</v>
      </c>
      <c r="E28" s="11" t="s">
        <v>43</v>
      </c>
      <c r="F28" s="8"/>
    </row>
    <row r="29" spans="1:6" ht="26.25">
      <c r="A29" s="6" t="s">
        <v>44</v>
      </c>
      <c r="B29" s="36">
        <v>8.462526865671549</v>
      </c>
      <c r="C29" s="36">
        <v>8.462526865671549</v>
      </c>
      <c r="D29" s="4">
        <f t="shared" si="0"/>
        <v>8.462526865671549</v>
      </c>
      <c r="E29" s="27" t="s">
        <v>45</v>
      </c>
      <c r="F29" s="8"/>
    </row>
    <row r="30" spans="1:6" ht="26.25">
      <c r="A30" s="6" t="s">
        <v>46</v>
      </c>
      <c r="B30" s="36">
        <v>0</v>
      </c>
      <c r="C30" s="36">
        <v>-0.1509000000000924</v>
      </c>
      <c r="D30" s="4">
        <f t="shared" si="0"/>
        <v>-0.1509000000000924</v>
      </c>
      <c r="E30" s="11">
        <v>448</v>
      </c>
      <c r="F30" s="8"/>
    </row>
    <row r="31" spans="1:6" ht="26.25">
      <c r="A31" s="6" t="s">
        <v>47</v>
      </c>
      <c r="B31" s="36">
        <v>0</v>
      </c>
      <c r="C31" s="36">
        <v>-0.38587999999992917</v>
      </c>
      <c r="D31" s="4">
        <f>C31+'753'!E8</f>
        <v>1.1668200000000297</v>
      </c>
      <c r="E31" s="11" t="s">
        <v>947</v>
      </c>
      <c r="F31" s="8"/>
    </row>
    <row r="32" spans="1:6" ht="32.25">
      <c r="A32" s="6" t="s">
        <v>48</v>
      </c>
      <c r="B32" s="36">
        <v>0.40062222222218224</v>
      </c>
      <c r="C32" s="36">
        <v>0.44267222222225655</v>
      </c>
      <c r="D32" s="4">
        <f>C32+'741'!F5+'754'!E8</f>
        <v>-0.34477777777777874</v>
      </c>
      <c r="E32" s="11" t="s">
        <v>948</v>
      </c>
      <c r="F32" s="8"/>
    </row>
    <row r="33" spans="1:5" ht="26.25">
      <c r="A33" s="82" t="s">
        <v>920</v>
      </c>
      <c r="B33" s="36"/>
      <c r="C33" s="36"/>
      <c r="D33" s="4">
        <f>'743'!F4</f>
        <v>-0.47157499999980246</v>
      </c>
      <c r="E33" s="11">
        <v>743</v>
      </c>
    </row>
    <row r="34" spans="1:6" ht="26.25">
      <c r="A34" s="6" t="s">
        <v>49</v>
      </c>
      <c r="B34" s="36">
        <v>0</v>
      </c>
      <c r="C34" s="36">
        <v>0.009999999999990905</v>
      </c>
      <c r="D34" s="4">
        <f aca="true" t="shared" si="1" ref="D34:D41">C34</f>
        <v>0.009999999999990905</v>
      </c>
      <c r="E34" s="11">
        <v>447</v>
      </c>
      <c r="F34" s="8"/>
    </row>
    <row r="35" spans="1:5" ht="26.25">
      <c r="A35" s="6" t="s">
        <v>50</v>
      </c>
      <c r="B35" s="36">
        <v>2.463458823529436</v>
      </c>
      <c r="C35" s="36">
        <v>2.463458823529436</v>
      </c>
      <c r="D35" s="4">
        <f t="shared" si="1"/>
        <v>2.463458823529436</v>
      </c>
      <c r="E35" s="27">
        <v>124</v>
      </c>
    </row>
    <row r="36" spans="1:5" ht="26.25">
      <c r="A36" s="6" t="s">
        <v>51</v>
      </c>
      <c r="B36" s="36">
        <v>0</v>
      </c>
      <c r="C36" s="36">
        <v>-0.33463999999978</v>
      </c>
      <c r="D36" s="4">
        <f t="shared" si="1"/>
        <v>-0.33463999999978</v>
      </c>
      <c r="E36" s="11" t="s">
        <v>52</v>
      </c>
    </row>
    <row r="37" spans="1:5" ht="26.25">
      <c r="A37" s="6" t="s">
        <v>53</v>
      </c>
      <c r="B37" s="36">
        <v>0</v>
      </c>
      <c r="C37" s="36">
        <v>0.14999999999997726</v>
      </c>
      <c r="D37" s="4">
        <f t="shared" si="1"/>
        <v>0.14999999999997726</v>
      </c>
      <c r="E37" s="11">
        <v>666</v>
      </c>
    </row>
    <row r="38" spans="1:5" ht="26.25">
      <c r="A38" s="6" t="s">
        <v>54</v>
      </c>
      <c r="B38" s="36">
        <v>0</v>
      </c>
      <c r="C38" s="36">
        <v>0.35739999999992733</v>
      </c>
      <c r="D38" s="4">
        <f t="shared" si="1"/>
        <v>0.35739999999992733</v>
      </c>
      <c r="E38" s="11">
        <v>630</v>
      </c>
    </row>
    <row r="39" spans="1:5" ht="26.25">
      <c r="A39" s="6" t="s">
        <v>55</v>
      </c>
      <c r="B39" s="36">
        <v>0</v>
      </c>
      <c r="C39" s="36">
        <v>-0.1087000000001126</v>
      </c>
      <c r="D39" s="4">
        <f t="shared" si="1"/>
        <v>-0.1087000000001126</v>
      </c>
      <c r="E39" s="11" t="s">
        <v>56</v>
      </c>
    </row>
    <row r="40" spans="1:6" ht="26.25">
      <c r="A40" s="6" t="s">
        <v>57</v>
      </c>
      <c r="B40" s="36">
        <v>-0.09688888888888414</v>
      </c>
      <c r="C40" s="36">
        <v>-0.09688888888888414</v>
      </c>
      <c r="D40" s="4">
        <f t="shared" si="1"/>
        <v>-0.09688888888888414</v>
      </c>
      <c r="E40" s="27">
        <v>77</v>
      </c>
      <c r="F40" s="8"/>
    </row>
    <row r="41" spans="1:6" ht="47.25">
      <c r="A41" s="6" t="s">
        <v>58</v>
      </c>
      <c r="B41" s="36">
        <v>-24.39601519839738</v>
      </c>
      <c r="C41" s="36">
        <v>-0.3298883784848954</v>
      </c>
      <c r="D41" s="4">
        <f t="shared" si="1"/>
        <v>-0.3298883784848954</v>
      </c>
      <c r="E41" s="27" t="s">
        <v>59</v>
      </c>
      <c r="F41" s="8"/>
    </row>
    <row r="42" spans="1:6" ht="26.25">
      <c r="A42" s="6" t="s">
        <v>60</v>
      </c>
      <c r="B42" s="36">
        <v>0</v>
      </c>
      <c r="C42" s="36">
        <v>-0.0048000000001593435</v>
      </c>
      <c r="D42" s="4">
        <f>C42+'746'!F8+'753'!E5</f>
        <v>-1.052500000000066</v>
      </c>
      <c r="E42" s="11" t="s">
        <v>949</v>
      </c>
      <c r="F42" s="8"/>
    </row>
    <row r="43" spans="1:5" ht="26.25">
      <c r="A43" s="6" t="s">
        <v>61</v>
      </c>
      <c r="B43" s="36">
        <v>0.12710539138586796</v>
      </c>
      <c r="C43" s="36">
        <v>0.12710539138586796</v>
      </c>
      <c r="D43" s="4">
        <f>C43</f>
        <v>0.12710539138586796</v>
      </c>
      <c r="E43" s="27" t="s">
        <v>62</v>
      </c>
    </row>
    <row r="44" spans="1:5" ht="26.25">
      <c r="A44" s="6" t="s">
        <v>63</v>
      </c>
      <c r="B44" s="36">
        <v>-0.23710553505520693</v>
      </c>
      <c r="C44" s="36">
        <v>-0.23710553505520693</v>
      </c>
      <c r="D44" s="4">
        <f>C44</f>
        <v>-0.23710553505520693</v>
      </c>
      <c r="E44" s="27">
        <v>14</v>
      </c>
    </row>
    <row r="45" spans="1:5" ht="26.25">
      <c r="A45" s="6" t="s">
        <v>64</v>
      </c>
      <c r="B45" s="36">
        <v>-2.7044179104477735</v>
      </c>
      <c r="C45" s="36">
        <v>0.24933370245543074</v>
      </c>
      <c r="D45" s="4">
        <f>C45</f>
        <v>0.24933370245543074</v>
      </c>
      <c r="E45" s="27" t="s">
        <v>65</v>
      </c>
    </row>
    <row r="46" spans="1:5" ht="26.25">
      <c r="A46" s="6" t="s">
        <v>66</v>
      </c>
      <c r="B46" s="36"/>
      <c r="C46" s="36">
        <v>-0.27130000000011023</v>
      </c>
      <c r="D46" s="4">
        <f>C46+'745'!F9</f>
        <v>-0.22216500000001815</v>
      </c>
      <c r="E46" s="11" t="s">
        <v>950</v>
      </c>
    </row>
    <row r="47" spans="1:5" ht="26.25">
      <c r="A47" s="6" t="s">
        <v>67</v>
      </c>
      <c r="B47" s="36">
        <v>0</v>
      </c>
      <c r="C47" s="36">
        <v>-0.41600000000016735</v>
      </c>
      <c r="D47" s="4">
        <f>C47</f>
        <v>-0.41600000000016735</v>
      </c>
      <c r="E47" s="11">
        <v>614</v>
      </c>
    </row>
    <row r="48" spans="1:5" ht="26.25">
      <c r="A48" s="6" t="s">
        <v>68</v>
      </c>
      <c r="B48" s="36">
        <v>0</v>
      </c>
      <c r="C48" s="36">
        <v>-0.13250000000044793</v>
      </c>
      <c r="D48" s="4">
        <f>C48</f>
        <v>-0.13250000000044793</v>
      </c>
      <c r="E48" s="11" t="s">
        <v>69</v>
      </c>
    </row>
    <row r="49" spans="1:5" ht="26.25">
      <c r="A49" s="6" t="s">
        <v>70</v>
      </c>
      <c r="B49" s="36">
        <v>0</v>
      </c>
      <c r="C49" s="36">
        <v>0.1932000000000471</v>
      </c>
      <c r="D49" s="4">
        <f>C49</f>
        <v>0.1932000000000471</v>
      </c>
      <c r="E49" s="11" t="s">
        <v>71</v>
      </c>
    </row>
    <row r="50" spans="1:5" ht="47.25">
      <c r="A50" s="6" t="s">
        <v>72</v>
      </c>
      <c r="B50" s="36">
        <v>0</v>
      </c>
      <c r="C50" s="36">
        <v>-1.2516109876726205</v>
      </c>
      <c r="D50" s="4">
        <f>C50+'752'!E6</f>
        <v>-1.6771109876725632</v>
      </c>
      <c r="E50" s="27" t="s">
        <v>951</v>
      </c>
    </row>
    <row r="51" spans="1:5" ht="26.25">
      <c r="A51" s="6" t="s">
        <v>73</v>
      </c>
      <c r="B51" s="36">
        <v>0</v>
      </c>
      <c r="C51" s="36">
        <v>0.13212999999990416</v>
      </c>
      <c r="D51" s="4">
        <f aca="true" t="shared" si="2" ref="D51:D57">C51</f>
        <v>0.13212999999990416</v>
      </c>
      <c r="E51" s="27" t="s">
        <v>74</v>
      </c>
    </row>
    <row r="52" spans="1:5" ht="26.25">
      <c r="A52" s="6" t="s">
        <v>75</v>
      </c>
      <c r="B52" s="36">
        <v>0</v>
      </c>
      <c r="C52" s="36">
        <v>0.23824000000013257</v>
      </c>
      <c r="D52" s="4">
        <f t="shared" si="2"/>
        <v>0.23824000000013257</v>
      </c>
      <c r="E52" s="11">
        <v>558</v>
      </c>
    </row>
    <row r="53" spans="1:5" ht="26.25">
      <c r="A53" s="6" t="s">
        <v>76</v>
      </c>
      <c r="B53" s="36">
        <v>0</v>
      </c>
      <c r="C53" s="36">
        <v>-0.3572000000000344</v>
      </c>
      <c r="D53" s="4">
        <f t="shared" si="2"/>
        <v>-0.3572000000000344</v>
      </c>
      <c r="E53" s="11">
        <v>425</v>
      </c>
    </row>
    <row r="54" spans="1:5" ht="26.25">
      <c r="A54" s="6" t="s">
        <v>77</v>
      </c>
      <c r="B54" s="36">
        <v>-0.24495762081784278</v>
      </c>
      <c r="C54" s="36">
        <v>-1.7917026208174889</v>
      </c>
      <c r="D54" s="4">
        <f t="shared" si="2"/>
        <v>-1.7917026208174889</v>
      </c>
      <c r="E54" s="27" t="s">
        <v>78</v>
      </c>
    </row>
    <row r="55" spans="1:5" ht="26.25">
      <c r="A55" s="6" t="s">
        <v>79</v>
      </c>
      <c r="B55" s="36">
        <v>0</v>
      </c>
      <c r="C55" s="36">
        <v>-0.038399999999910506</v>
      </c>
      <c r="D55" s="4">
        <f t="shared" si="2"/>
        <v>-0.038399999999910506</v>
      </c>
      <c r="E55" s="11">
        <v>436</v>
      </c>
    </row>
    <row r="56" spans="1:5" ht="26.25">
      <c r="A56" s="6" t="s">
        <v>80</v>
      </c>
      <c r="B56" s="36">
        <v>0</v>
      </c>
      <c r="C56" s="36">
        <v>-0.17650000000003274</v>
      </c>
      <c r="D56" s="4">
        <f t="shared" si="2"/>
        <v>-0.17650000000003274</v>
      </c>
      <c r="E56" s="11">
        <v>575</v>
      </c>
    </row>
    <row r="57" spans="1:5" ht="26.25">
      <c r="A57" s="6" t="s">
        <v>81</v>
      </c>
      <c r="B57" s="36">
        <v>0</v>
      </c>
      <c r="C57" s="36">
        <v>-0.2724999999999227</v>
      </c>
      <c r="D57" s="4">
        <f t="shared" si="2"/>
        <v>-0.2724999999999227</v>
      </c>
      <c r="E57" s="11" t="s">
        <v>82</v>
      </c>
    </row>
    <row r="58" spans="1:5" ht="62.25">
      <c r="A58" s="6" t="s">
        <v>83</v>
      </c>
      <c r="B58" s="36">
        <v>0</v>
      </c>
      <c r="C58" s="36">
        <v>0.104960265406703</v>
      </c>
      <c r="D58" s="4">
        <f>C58+'748'!E8+'740'!F8+'760'!E7</f>
        <v>-0.33068973459319295</v>
      </c>
      <c r="E58" s="27" t="s">
        <v>952</v>
      </c>
    </row>
    <row r="59" spans="1:5" ht="26.25">
      <c r="A59" s="82" t="s">
        <v>930</v>
      </c>
      <c r="B59" s="36"/>
      <c r="C59" s="36"/>
      <c r="D59" s="4">
        <f>'753'!E9</f>
        <v>-0.35869999999994207</v>
      </c>
      <c r="E59" s="11">
        <v>753</v>
      </c>
    </row>
    <row r="60" spans="1:5" ht="26.25">
      <c r="A60" s="6" t="s">
        <v>84</v>
      </c>
      <c r="B60" s="36">
        <v>0</v>
      </c>
      <c r="C60" s="36">
        <v>0</v>
      </c>
      <c r="D60" s="4">
        <f aca="true" t="shared" si="3" ref="D60:D72">C60</f>
        <v>0</v>
      </c>
      <c r="E60" s="27">
        <v>298</v>
      </c>
    </row>
    <row r="61" spans="1:5" ht="26.25">
      <c r="A61" s="6" t="s">
        <v>85</v>
      </c>
      <c r="B61" s="36">
        <v>1.1187952029520147</v>
      </c>
      <c r="C61" s="36">
        <v>6.562095202952037</v>
      </c>
      <c r="D61" s="4">
        <f t="shared" si="3"/>
        <v>6.562095202952037</v>
      </c>
      <c r="E61" s="27" t="s">
        <v>86</v>
      </c>
    </row>
    <row r="62" spans="1:5" ht="26.25">
      <c r="A62" s="6" t="s">
        <v>87</v>
      </c>
      <c r="B62" s="36">
        <v>2.027686988847563</v>
      </c>
      <c r="C62" s="36">
        <v>2.027686988847563</v>
      </c>
      <c r="D62" s="4">
        <f t="shared" si="3"/>
        <v>2.027686988847563</v>
      </c>
      <c r="E62" s="27">
        <v>238</v>
      </c>
    </row>
    <row r="63" spans="1:5" ht="26.25">
      <c r="A63" s="6" t="s">
        <v>88</v>
      </c>
      <c r="B63" s="36">
        <v>0.6547684387053891</v>
      </c>
      <c r="C63" s="36">
        <v>0.6547684387053891</v>
      </c>
      <c r="D63" s="4">
        <f t="shared" si="3"/>
        <v>0.6547684387053891</v>
      </c>
      <c r="E63" s="27" t="s">
        <v>89</v>
      </c>
    </row>
    <row r="64" spans="1:5" ht="26.25">
      <c r="A64" s="6" t="s">
        <v>90</v>
      </c>
      <c r="B64" s="36">
        <v>0</v>
      </c>
      <c r="C64" s="36">
        <v>0.041889999999391136</v>
      </c>
      <c r="D64" s="4">
        <f t="shared" si="3"/>
        <v>0.041889999999391136</v>
      </c>
      <c r="E64" s="11" t="s">
        <v>91</v>
      </c>
    </row>
    <row r="65" spans="1:5" ht="26.25">
      <c r="A65" s="6" t="s">
        <v>92</v>
      </c>
      <c r="B65" s="36">
        <v>0.10172406639003384</v>
      </c>
      <c r="C65" s="36">
        <v>0.10172406639003384</v>
      </c>
      <c r="D65" s="4">
        <f t="shared" si="3"/>
        <v>0.10172406639003384</v>
      </c>
      <c r="E65" s="27">
        <v>215</v>
      </c>
    </row>
    <row r="66" spans="1:5" ht="26.25">
      <c r="A66" s="6" t="s">
        <v>93</v>
      </c>
      <c r="B66" s="36">
        <v>6.931909707939212</v>
      </c>
      <c r="C66" s="36">
        <v>6.931909707939212</v>
      </c>
      <c r="D66" s="4">
        <f t="shared" si="3"/>
        <v>6.931909707939212</v>
      </c>
      <c r="E66" s="28">
        <v>221232</v>
      </c>
    </row>
    <row r="67" spans="1:5" ht="26.25">
      <c r="A67" s="6" t="s">
        <v>94</v>
      </c>
      <c r="B67" s="36">
        <v>0</v>
      </c>
      <c r="C67" s="36">
        <v>-0.34239999999977044</v>
      </c>
      <c r="D67" s="4">
        <f t="shared" si="3"/>
        <v>-0.34239999999977044</v>
      </c>
      <c r="E67" s="11" t="s">
        <v>95</v>
      </c>
    </row>
    <row r="68" spans="1:5" ht="26.25">
      <c r="A68" s="6" t="s">
        <v>96</v>
      </c>
      <c r="B68" s="36">
        <v>9.136743911439112</v>
      </c>
      <c r="C68" s="36">
        <v>9.136743911439112</v>
      </c>
      <c r="D68" s="4">
        <f t="shared" si="3"/>
        <v>9.136743911439112</v>
      </c>
      <c r="E68" s="27">
        <v>104</v>
      </c>
    </row>
    <row r="69" spans="1:5" ht="26.25">
      <c r="A69" s="6" t="s">
        <v>97</v>
      </c>
      <c r="B69" s="36">
        <v>0</v>
      </c>
      <c r="C69" s="36">
        <v>0.37560000000007676</v>
      </c>
      <c r="D69" s="4">
        <f t="shared" si="3"/>
        <v>0.37560000000007676</v>
      </c>
      <c r="E69" s="11">
        <v>446</v>
      </c>
    </row>
    <row r="70" spans="1:5" ht="26.25">
      <c r="A70" s="6" t="s">
        <v>98</v>
      </c>
      <c r="B70" s="36">
        <v>-3.369498985801158</v>
      </c>
      <c r="C70" s="36">
        <v>-0.2853999959023099</v>
      </c>
      <c r="D70" s="4">
        <f t="shared" si="3"/>
        <v>-0.2853999959023099</v>
      </c>
      <c r="E70" s="27" t="s">
        <v>99</v>
      </c>
    </row>
    <row r="71" spans="1:5" ht="26.25">
      <c r="A71" s="6" t="s">
        <v>100</v>
      </c>
      <c r="B71" s="36">
        <v>0.27408328358202994</v>
      </c>
      <c r="C71" s="36">
        <v>0.27408328358202994</v>
      </c>
      <c r="D71" s="4">
        <f t="shared" si="3"/>
        <v>0.27408328358202994</v>
      </c>
      <c r="E71" s="27" t="s">
        <v>101</v>
      </c>
    </row>
    <row r="72" spans="1:5" ht="26.25">
      <c r="A72" s="6" t="s">
        <v>102</v>
      </c>
      <c r="B72" s="36">
        <v>0.6583511187179028</v>
      </c>
      <c r="C72" s="36">
        <v>-0.010358881282385823</v>
      </c>
      <c r="D72" s="4">
        <f t="shared" si="3"/>
        <v>-0.010358881282385823</v>
      </c>
      <c r="E72" s="27" t="s">
        <v>103</v>
      </c>
    </row>
    <row r="73" spans="1:5" ht="26.25">
      <c r="A73" s="6" t="s">
        <v>104</v>
      </c>
      <c r="B73" s="36">
        <v>0</v>
      </c>
      <c r="C73" s="36">
        <v>32.73880999999983</v>
      </c>
      <c r="D73" s="4">
        <f>C73+'747'!E6</f>
        <v>33.05760999999984</v>
      </c>
      <c r="E73" s="11" t="s">
        <v>953</v>
      </c>
    </row>
    <row r="74" spans="1:5" ht="26.25">
      <c r="A74" s="9" t="s">
        <v>105</v>
      </c>
      <c r="B74" s="36">
        <v>0.08202564421873149</v>
      </c>
      <c r="C74" s="36">
        <v>0.08202564421873149</v>
      </c>
      <c r="D74" s="4">
        <f aca="true" t="shared" si="4" ref="D74:D82">C74</f>
        <v>0.08202564421873149</v>
      </c>
      <c r="E74" s="27" t="s">
        <v>106</v>
      </c>
    </row>
    <row r="75" spans="1:5" ht="26.25">
      <c r="A75" s="6" t="s">
        <v>107</v>
      </c>
      <c r="B75" s="36">
        <v>-12.13943887775551</v>
      </c>
      <c r="C75" s="36">
        <v>11.680638989447544</v>
      </c>
      <c r="D75" s="4">
        <f t="shared" si="4"/>
        <v>11.680638989447544</v>
      </c>
      <c r="E75" s="27" t="s">
        <v>108</v>
      </c>
    </row>
    <row r="76" spans="1:5" ht="26.25">
      <c r="A76" s="6" t="s">
        <v>109</v>
      </c>
      <c r="B76" s="36">
        <v>0</v>
      </c>
      <c r="C76" s="36">
        <v>0.04280000000005657</v>
      </c>
      <c r="D76" s="4">
        <f t="shared" si="4"/>
        <v>0.04280000000005657</v>
      </c>
      <c r="E76" s="11">
        <v>730</v>
      </c>
    </row>
    <row r="77" spans="1:5" ht="26.25">
      <c r="A77" s="6" t="s">
        <v>110</v>
      </c>
      <c r="B77" s="36">
        <v>-0.07607591023634086</v>
      </c>
      <c r="C77" s="36">
        <v>-0.04857591023630903</v>
      </c>
      <c r="D77" s="4">
        <f t="shared" si="4"/>
        <v>-0.04857591023630903</v>
      </c>
      <c r="E77" s="27" t="s">
        <v>111</v>
      </c>
    </row>
    <row r="78" spans="1:5" ht="26.25">
      <c r="A78" s="6" t="s">
        <v>112</v>
      </c>
      <c r="B78" s="36">
        <v>0</v>
      </c>
      <c r="C78" s="36">
        <v>-0.4188000000000329</v>
      </c>
      <c r="D78" s="4">
        <f t="shared" si="4"/>
        <v>-0.4188000000000329</v>
      </c>
      <c r="E78" s="11">
        <v>407</v>
      </c>
    </row>
    <row r="79" spans="1:5" ht="26.25">
      <c r="A79" s="6" t="s">
        <v>113</v>
      </c>
      <c r="B79" s="36">
        <v>0</v>
      </c>
      <c r="C79" s="36">
        <v>0.27159999999980755</v>
      </c>
      <c r="D79" s="4">
        <f t="shared" si="4"/>
        <v>0.27159999999980755</v>
      </c>
      <c r="E79" s="11">
        <v>595</v>
      </c>
    </row>
    <row r="80" spans="1:5" ht="26.25">
      <c r="A80" s="6" t="s">
        <v>114</v>
      </c>
      <c r="B80" s="36">
        <v>10.469532218285849</v>
      </c>
      <c r="C80" s="36">
        <v>0.5651422182855868</v>
      </c>
      <c r="D80" s="4">
        <f t="shared" si="4"/>
        <v>0.5651422182855868</v>
      </c>
      <c r="E80" s="27" t="s">
        <v>115</v>
      </c>
    </row>
    <row r="81" spans="1:5" ht="26.25">
      <c r="A81" s="6" t="s">
        <v>116</v>
      </c>
      <c r="B81" s="36">
        <v>0</v>
      </c>
      <c r="C81" s="36">
        <v>0.1393999999999096</v>
      </c>
      <c r="D81" s="4">
        <f t="shared" si="4"/>
        <v>0.1393999999999096</v>
      </c>
      <c r="E81" s="11" t="s">
        <v>117</v>
      </c>
    </row>
    <row r="82" spans="1:5" ht="26.25">
      <c r="A82" s="6" t="s">
        <v>118</v>
      </c>
      <c r="B82" s="36">
        <v>0</v>
      </c>
      <c r="C82" s="36">
        <v>-0.2517199999994091</v>
      </c>
      <c r="D82" s="4">
        <f t="shared" si="4"/>
        <v>-0.2517199999994091</v>
      </c>
      <c r="E82" s="11" t="s">
        <v>119</v>
      </c>
    </row>
    <row r="83" spans="1:5" ht="26.25">
      <c r="A83" s="6" t="s">
        <v>120</v>
      </c>
      <c r="B83" s="36"/>
      <c r="C83" s="36">
        <v>0.2567999999998847</v>
      </c>
      <c r="D83" s="4">
        <f>C83+'752'!E5</f>
        <v>0.5167999999998756</v>
      </c>
      <c r="E83" s="11" t="s">
        <v>954</v>
      </c>
    </row>
    <row r="84" spans="1:5" ht="26.25">
      <c r="A84" s="6" t="s">
        <v>121</v>
      </c>
      <c r="B84" s="36">
        <v>0</v>
      </c>
      <c r="C84" s="36">
        <v>0.07090000000016516</v>
      </c>
      <c r="D84" s="4">
        <f>C84</f>
        <v>0.07090000000016516</v>
      </c>
      <c r="E84" s="11" t="s">
        <v>122</v>
      </c>
    </row>
    <row r="85" spans="1:5" ht="26.25">
      <c r="A85" s="73" t="s">
        <v>1005</v>
      </c>
      <c r="B85" s="36">
        <v>0</v>
      </c>
      <c r="C85" s="36">
        <v>0.2680000000000291</v>
      </c>
      <c r="D85" s="4">
        <f>'768'!E4</f>
        <v>-0.4861599999999271</v>
      </c>
      <c r="E85" s="11">
        <v>768</v>
      </c>
    </row>
    <row r="86" spans="1:5" ht="26.25">
      <c r="A86" s="6" t="s">
        <v>123</v>
      </c>
      <c r="B86" s="36">
        <v>-1.4542921452389237</v>
      </c>
      <c r="C86" s="36">
        <v>-1.4542921452389237</v>
      </c>
      <c r="D86" s="4">
        <f>C86</f>
        <v>-1.4542921452389237</v>
      </c>
      <c r="E86" s="27">
        <v>251</v>
      </c>
    </row>
    <row r="87" spans="1:5" ht="26.25">
      <c r="A87" s="9" t="s">
        <v>124</v>
      </c>
      <c r="B87" s="36">
        <v>-3.2036740230482224</v>
      </c>
      <c r="C87" s="36">
        <v>-0.25252098661093214</v>
      </c>
      <c r="D87" s="4">
        <f>C87+'748'!E4</f>
        <v>-0.7418209866108896</v>
      </c>
      <c r="E87" s="27" t="s">
        <v>955</v>
      </c>
    </row>
    <row r="88" spans="1:5" ht="26.25">
      <c r="A88" s="9" t="s">
        <v>125</v>
      </c>
      <c r="B88" s="36">
        <v>0</v>
      </c>
      <c r="C88" s="36">
        <v>-0.3801271219044793</v>
      </c>
      <c r="D88" s="4">
        <f>C88</f>
        <v>-0.3801271219044793</v>
      </c>
      <c r="E88" s="27" t="s">
        <v>126</v>
      </c>
    </row>
    <row r="89" spans="1:5" ht="26.25">
      <c r="A89" s="9" t="s">
        <v>127</v>
      </c>
      <c r="B89" s="36">
        <v>0.3668435424353902</v>
      </c>
      <c r="C89" s="36">
        <v>0.3668435424353902</v>
      </c>
      <c r="D89" s="4">
        <f>C89</f>
        <v>0.3668435424353902</v>
      </c>
      <c r="E89" s="27">
        <v>231</v>
      </c>
    </row>
    <row r="90" spans="1:5" ht="26.25">
      <c r="A90" s="6" t="s">
        <v>128</v>
      </c>
      <c r="B90" s="36">
        <v>5.425536479400762</v>
      </c>
      <c r="C90" s="36">
        <v>5.425536479400762</v>
      </c>
      <c r="D90" s="4">
        <f>C90</f>
        <v>5.425536479400762</v>
      </c>
      <c r="E90" s="27">
        <v>30</v>
      </c>
    </row>
    <row r="91" spans="1:5" ht="26.25">
      <c r="A91" s="6" t="s">
        <v>129</v>
      </c>
      <c r="B91" s="36">
        <v>-0.3889668693219619</v>
      </c>
      <c r="C91" s="36">
        <v>0.2508112853200828</v>
      </c>
      <c r="D91" s="4">
        <f>C91</f>
        <v>0.2508112853200828</v>
      </c>
      <c r="E91" s="27" t="s">
        <v>130</v>
      </c>
    </row>
    <row r="92" spans="1:5" ht="26.25">
      <c r="A92" s="82" t="s">
        <v>916</v>
      </c>
      <c r="B92" s="36"/>
      <c r="C92" s="36"/>
      <c r="D92" s="4">
        <f>'747'!E13</f>
        <v>-0.6155999999999722</v>
      </c>
      <c r="E92" s="11">
        <v>747</v>
      </c>
    </row>
    <row r="93" spans="1:5" ht="26.25">
      <c r="A93" s="6" t="s">
        <v>131</v>
      </c>
      <c r="B93" s="36">
        <v>1.518555555555551</v>
      </c>
      <c r="C93" s="36">
        <v>1.9125555555555565</v>
      </c>
      <c r="D93" s="4">
        <f>C93</f>
        <v>1.9125555555555565</v>
      </c>
      <c r="E93" s="11" t="s">
        <v>132</v>
      </c>
    </row>
    <row r="94" spans="1:5" ht="26.25">
      <c r="A94" s="73" t="s">
        <v>133</v>
      </c>
      <c r="B94" s="36">
        <v>0</v>
      </c>
      <c r="C94" s="36">
        <v>0.00856999999996333</v>
      </c>
      <c r="D94" s="4">
        <f>C94+'767'!E4+'774'!E5</f>
        <v>-1980.2905899999996</v>
      </c>
      <c r="E94" s="11" t="s">
        <v>1051</v>
      </c>
    </row>
    <row r="95" spans="1:5" ht="26.25">
      <c r="A95" s="6" t="s">
        <v>134</v>
      </c>
      <c r="B95" s="36">
        <v>0</v>
      </c>
      <c r="C95" s="36">
        <v>0.44029999999997926</v>
      </c>
      <c r="D95" s="4">
        <f>C95</f>
        <v>0.44029999999997926</v>
      </c>
      <c r="E95" s="11">
        <v>660</v>
      </c>
    </row>
    <row r="96" spans="1:5" ht="26.25">
      <c r="A96" s="6" t="s">
        <v>135</v>
      </c>
      <c r="B96" s="36">
        <v>0</v>
      </c>
      <c r="C96" s="36">
        <v>17.018300000000067</v>
      </c>
      <c r="D96" s="4">
        <f>C96</f>
        <v>17.018300000000067</v>
      </c>
      <c r="E96" s="11" t="s">
        <v>136</v>
      </c>
    </row>
    <row r="97" spans="1:5" ht="26.25">
      <c r="A97" s="6" t="s">
        <v>137</v>
      </c>
      <c r="B97" s="36">
        <v>0</v>
      </c>
      <c r="C97" s="36">
        <v>-0.28280000000057726</v>
      </c>
      <c r="D97" s="4">
        <f>C97</f>
        <v>-0.28280000000057726</v>
      </c>
      <c r="E97" s="11" t="s">
        <v>138</v>
      </c>
    </row>
    <row r="98" spans="1:5" ht="26.25">
      <c r="A98" s="82" t="s">
        <v>931</v>
      </c>
      <c r="B98" s="36"/>
      <c r="C98" s="36"/>
      <c r="D98" s="4">
        <f>'753'!E10</f>
        <v>-0.09489999999982501</v>
      </c>
      <c r="E98" s="11">
        <v>753</v>
      </c>
    </row>
    <row r="99" spans="1:5" ht="26.25">
      <c r="A99" s="6" t="s">
        <v>139</v>
      </c>
      <c r="B99" s="36">
        <v>0</v>
      </c>
      <c r="C99" s="36">
        <v>0.3811999999998079</v>
      </c>
      <c r="D99" s="4">
        <f aca="true" t="shared" si="5" ref="D99:D104">C99</f>
        <v>0.3811999999998079</v>
      </c>
      <c r="E99" s="11" t="s">
        <v>140</v>
      </c>
    </row>
    <row r="100" spans="1:5" ht="26.25">
      <c r="A100" s="6" t="s">
        <v>141</v>
      </c>
      <c r="B100" s="36">
        <v>0</v>
      </c>
      <c r="C100" s="36">
        <v>-0.6013000000010607</v>
      </c>
      <c r="D100" s="4">
        <f t="shared" si="5"/>
        <v>-0.6013000000010607</v>
      </c>
      <c r="E100" s="11" t="s">
        <v>142</v>
      </c>
    </row>
    <row r="101" spans="1:5" ht="26.25">
      <c r="A101" s="6" t="s">
        <v>143</v>
      </c>
      <c r="B101" s="36">
        <v>0</v>
      </c>
      <c r="C101" s="36">
        <v>10.124000000000024</v>
      </c>
      <c r="D101" s="4">
        <f t="shared" si="5"/>
        <v>10.124000000000024</v>
      </c>
      <c r="E101" s="11">
        <v>339</v>
      </c>
    </row>
    <row r="102" spans="1:5" ht="26.25">
      <c r="A102" s="6" t="s">
        <v>144</v>
      </c>
      <c r="B102" s="36">
        <v>0</v>
      </c>
      <c r="C102" s="36">
        <v>0.3023000000000593</v>
      </c>
      <c r="D102" s="4">
        <f t="shared" si="5"/>
        <v>0.3023000000000593</v>
      </c>
      <c r="E102" s="11" t="s">
        <v>145</v>
      </c>
    </row>
    <row r="103" spans="1:5" ht="32.25">
      <c r="A103" s="6" t="s">
        <v>146</v>
      </c>
      <c r="B103" s="36">
        <v>-0.33798374530756803</v>
      </c>
      <c r="C103" s="36">
        <v>0.013616254692394136</v>
      </c>
      <c r="D103" s="4">
        <f t="shared" si="5"/>
        <v>0.013616254692394136</v>
      </c>
      <c r="E103" s="11" t="s">
        <v>147</v>
      </c>
    </row>
    <row r="104" spans="1:5" ht="26.25">
      <c r="A104" s="6" t="s">
        <v>148</v>
      </c>
      <c r="B104" s="36">
        <v>0</v>
      </c>
      <c r="C104" s="36">
        <v>0</v>
      </c>
      <c r="D104" s="4">
        <f t="shared" si="5"/>
        <v>0</v>
      </c>
      <c r="E104" s="11">
        <v>274</v>
      </c>
    </row>
    <row r="105" spans="1:5" ht="26.25">
      <c r="A105" s="6" t="s">
        <v>149</v>
      </c>
      <c r="B105" s="36">
        <v>0</v>
      </c>
      <c r="C105" s="36">
        <v>0.19509999999991123</v>
      </c>
      <c r="D105" s="4">
        <f>C105+'760'!E8+'748'!E5</f>
        <v>0.7639999999998395</v>
      </c>
      <c r="E105" s="11" t="s">
        <v>1008</v>
      </c>
    </row>
    <row r="106" spans="1:5" ht="26.25">
      <c r="A106" s="6" t="s">
        <v>150</v>
      </c>
      <c r="B106" s="36">
        <v>26.39559369190988</v>
      </c>
      <c r="C106" s="36">
        <v>26.3955936919099</v>
      </c>
      <c r="D106" s="4">
        <f aca="true" t="shared" si="6" ref="D106:D111">C106</f>
        <v>26.3955936919099</v>
      </c>
      <c r="E106" s="11" t="s">
        <v>151</v>
      </c>
    </row>
    <row r="107" spans="1:5" ht="26.25">
      <c r="A107" s="6" t="s">
        <v>152</v>
      </c>
      <c r="B107" s="36">
        <v>-2.2959328358208495</v>
      </c>
      <c r="C107" s="36">
        <v>0.4165671641787867</v>
      </c>
      <c r="D107" s="4">
        <f t="shared" si="6"/>
        <v>0.4165671641787867</v>
      </c>
      <c r="E107" s="11" t="s">
        <v>153</v>
      </c>
    </row>
    <row r="108" spans="1:5" ht="26.25">
      <c r="A108" s="6" t="s">
        <v>154</v>
      </c>
      <c r="B108" s="36">
        <v>0.6924869888476053</v>
      </c>
      <c r="C108" s="36">
        <v>0.19898698884711052</v>
      </c>
      <c r="D108" s="4">
        <f t="shared" si="6"/>
        <v>0.19898698884711052</v>
      </c>
      <c r="E108" s="27" t="s">
        <v>155</v>
      </c>
    </row>
    <row r="109" spans="1:5" ht="26.25">
      <c r="A109" s="6" t="s">
        <v>156</v>
      </c>
      <c r="B109" s="36">
        <v>0</v>
      </c>
      <c r="C109" s="36">
        <v>5.495499999999993</v>
      </c>
      <c r="D109" s="4">
        <f t="shared" si="6"/>
        <v>5.495499999999993</v>
      </c>
      <c r="E109" s="11">
        <v>400</v>
      </c>
    </row>
    <row r="110" spans="1:5" ht="26.25">
      <c r="A110" s="6" t="s">
        <v>157</v>
      </c>
      <c r="B110" s="36">
        <v>0</v>
      </c>
      <c r="C110" s="36">
        <v>0.32804000000015776</v>
      </c>
      <c r="D110" s="4">
        <f t="shared" si="6"/>
        <v>0.32804000000015776</v>
      </c>
      <c r="E110" s="11" t="s">
        <v>158</v>
      </c>
    </row>
    <row r="111" spans="1:5" ht="26.25">
      <c r="A111" s="6" t="s">
        <v>159</v>
      </c>
      <c r="B111" s="36">
        <v>72.94088755020084</v>
      </c>
      <c r="C111" s="36">
        <v>72.94088755020084</v>
      </c>
      <c r="D111" s="4">
        <f t="shared" si="6"/>
        <v>72.94088755020084</v>
      </c>
      <c r="E111" s="27" t="s">
        <v>160</v>
      </c>
    </row>
    <row r="112" spans="1:5" ht="26.25">
      <c r="A112" s="73" t="s">
        <v>1007</v>
      </c>
      <c r="B112" s="36">
        <v>0</v>
      </c>
      <c r="C112" s="36">
        <v>0.2680000000000291</v>
      </c>
      <c r="D112" s="4">
        <f>'769'!E9</f>
        <v>-0.43200000000001637</v>
      </c>
      <c r="E112" s="11">
        <v>769</v>
      </c>
    </row>
    <row r="113" spans="1:5" ht="26.25">
      <c r="A113" s="6" t="s">
        <v>161</v>
      </c>
      <c r="B113" s="36">
        <v>0</v>
      </c>
      <c r="C113" s="36">
        <v>-0.31199999999989814</v>
      </c>
      <c r="D113" s="4">
        <f>C113</f>
        <v>-0.31199999999989814</v>
      </c>
      <c r="E113" s="27">
        <v>549</v>
      </c>
    </row>
    <row r="114" spans="1:5" ht="26.25">
      <c r="A114" s="82" t="s">
        <v>913</v>
      </c>
      <c r="B114" s="36"/>
      <c r="C114" s="36"/>
      <c r="D114" s="4">
        <f>'748'!E10</f>
        <v>-0.2115000000000009</v>
      </c>
      <c r="E114" s="11">
        <v>748</v>
      </c>
    </row>
    <row r="115" spans="1:5" ht="26.25">
      <c r="A115" s="6" t="s">
        <v>162</v>
      </c>
      <c r="B115" s="36">
        <v>0.08928686868694058</v>
      </c>
      <c r="C115" s="36">
        <v>0.08928686868694058</v>
      </c>
      <c r="D115" s="4">
        <f aca="true" t="shared" si="7" ref="D115:D124">C115</f>
        <v>0.08928686868694058</v>
      </c>
      <c r="E115" s="27">
        <v>288</v>
      </c>
    </row>
    <row r="116" spans="1:5" ht="26.25">
      <c r="A116" s="6" t="s">
        <v>163</v>
      </c>
      <c r="B116" s="36">
        <v>-4.340805964751127</v>
      </c>
      <c r="C116" s="36">
        <v>-4.340805964751127</v>
      </c>
      <c r="D116" s="4">
        <f t="shared" si="7"/>
        <v>-4.340805964751127</v>
      </c>
      <c r="E116" s="11" t="s">
        <v>164</v>
      </c>
    </row>
    <row r="117" spans="1:5" ht="26.25">
      <c r="A117" s="6" t="s">
        <v>165</v>
      </c>
      <c r="B117" s="36">
        <v>100.37307145472573</v>
      </c>
      <c r="C117" s="36">
        <v>-0.02296810502241442</v>
      </c>
      <c r="D117" s="4">
        <f t="shared" si="7"/>
        <v>-0.02296810502241442</v>
      </c>
      <c r="E117" s="11" t="s">
        <v>166</v>
      </c>
    </row>
    <row r="118" spans="1:5" ht="26.25">
      <c r="A118" s="6" t="s">
        <v>167</v>
      </c>
      <c r="B118" s="36">
        <v>0.5023836734693532</v>
      </c>
      <c r="C118" s="36">
        <v>9.153663673469396</v>
      </c>
      <c r="D118" s="4">
        <f t="shared" si="7"/>
        <v>9.153663673469396</v>
      </c>
      <c r="E118" s="11" t="s">
        <v>168</v>
      </c>
    </row>
    <row r="119" spans="1:5" ht="26.25">
      <c r="A119" s="6" t="s">
        <v>169</v>
      </c>
      <c r="B119" s="36">
        <v>0.2011977528090938</v>
      </c>
      <c r="C119" s="36">
        <v>-0.05862724719099788</v>
      </c>
      <c r="D119" s="4">
        <f t="shared" si="7"/>
        <v>-0.05862724719099788</v>
      </c>
      <c r="E119" s="11" t="s">
        <v>170</v>
      </c>
    </row>
    <row r="120" spans="1:5" ht="26.25">
      <c r="A120" s="6" t="s">
        <v>171</v>
      </c>
      <c r="B120" s="36">
        <v>78.86924328358211</v>
      </c>
      <c r="C120" s="36">
        <v>78.86924328358211</v>
      </c>
      <c r="D120" s="4">
        <f t="shared" si="7"/>
        <v>78.86924328358211</v>
      </c>
      <c r="E120" s="11">
        <v>264</v>
      </c>
    </row>
    <row r="121" spans="1:5" ht="32.25">
      <c r="A121" s="6" t="s">
        <v>172</v>
      </c>
      <c r="B121" s="36">
        <v>0</v>
      </c>
      <c r="C121" s="36">
        <v>-0.3676238200835371</v>
      </c>
      <c r="D121" s="4">
        <f t="shared" si="7"/>
        <v>-0.3676238200835371</v>
      </c>
      <c r="E121" s="11" t="s">
        <v>173</v>
      </c>
    </row>
    <row r="122" spans="1:5" ht="26.25">
      <c r="A122" s="6" t="s">
        <v>174</v>
      </c>
      <c r="B122" s="36">
        <v>0</v>
      </c>
      <c r="C122" s="36">
        <v>-0.5599700000000212</v>
      </c>
      <c r="D122" s="4">
        <f t="shared" si="7"/>
        <v>-0.5599700000000212</v>
      </c>
      <c r="E122" s="11" t="s">
        <v>175</v>
      </c>
    </row>
    <row r="123" spans="1:5" ht="26.25">
      <c r="A123" s="6" t="s">
        <v>176</v>
      </c>
      <c r="B123" s="36">
        <v>-0.10365303318036467</v>
      </c>
      <c r="C123" s="36">
        <v>0.24884696681959895</v>
      </c>
      <c r="D123" s="4">
        <f t="shared" si="7"/>
        <v>0.24884696681959895</v>
      </c>
      <c r="E123" s="11" t="s">
        <v>177</v>
      </c>
    </row>
    <row r="124" spans="1:5" ht="32.25">
      <c r="A124" s="6" t="s">
        <v>178</v>
      </c>
      <c r="B124" s="36">
        <v>-0.28449137599250207</v>
      </c>
      <c r="C124" s="36">
        <v>-48.60393527843121</v>
      </c>
      <c r="D124" s="4">
        <f t="shared" si="7"/>
        <v>-48.60393527843121</v>
      </c>
      <c r="E124" s="11" t="s">
        <v>179</v>
      </c>
    </row>
    <row r="125" spans="1:5" ht="26.25">
      <c r="A125" s="86" t="s">
        <v>980</v>
      </c>
      <c r="B125" s="36"/>
      <c r="C125" s="36"/>
      <c r="D125" s="4">
        <f>'763'!E6</f>
        <v>0.3605999999999767</v>
      </c>
      <c r="E125" s="11">
        <v>763</v>
      </c>
    </row>
    <row r="126" spans="1:5" ht="26.25">
      <c r="A126" s="6" t="s">
        <v>180</v>
      </c>
      <c r="B126" s="36">
        <v>0</v>
      </c>
      <c r="C126" s="36">
        <v>-0.004670834764738174</v>
      </c>
      <c r="D126" s="4">
        <f>C126</f>
        <v>-0.004670834764738174</v>
      </c>
      <c r="E126" s="11" t="s">
        <v>181</v>
      </c>
    </row>
    <row r="127" spans="1:5" ht="26.25">
      <c r="A127" s="6" t="s">
        <v>182</v>
      </c>
      <c r="B127" s="36">
        <v>0</v>
      </c>
      <c r="C127" s="36">
        <v>25.371239999999204</v>
      </c>
      <c r="D127" s="4">
        <f>C127</f>
        <v>25.371239999999204</v>
      </c>
      <c r="E127" s="11" t="s">
        <v>183</v>
      </c>
    </row>
    <row r="128" spans="1:5" ht="26.25">
      <c r="A128" s="86" t="s">
        <v>184</v>
      </c>
      <c r="B128" s="36">
        <v>0</v>
      </c>
      <c r="C128" s="36">
        <v>-0.08930999999995493</v>
      </c>
      <c r="D128" s="4">
        <f>C128+'747'!E5+'769'!E8</f>
        <v>-317.02470999999997</v>
      </c>
      <c r="E128" s="11" t="s">
        <v>1009</v>
      </c>
    </row>
    <row r="129" spans="1:5" ht="26.25">
      <c r="A129" s="6" t="s">
        <v>185</v>
      </c>
      <c r="B129" s="36">
        <v>0</v>
      </c>
      <c r="C129" s="36">
        <v>61.52999999999997</v>
      </c>
      <c r="D129" s="4">
        <f>C129</f>
        <v>61.52999999999997</v>
      </c>
      <c r="E129" s="11" t="s">
        <v>186</v>
      </c>
    </row>
    <row r="130" spans="1:5" ht="26.25">
      <c r="A130" s="6" t="s">
        <v>187</v>
      </c>
      <c r="B130" s="36">
        <v>6.806824354243645</v>
      </c>
      <c r="C130" s="36">
        <v>6.806824354243645</v>
      </c>
      <c r="D130" s="4">
        <f>C130+'753'!E14+'755'!E4+'774'!E6</f>
        <v>-1616.4124756457563</v>
      </c>
      <c r="E130" s="11" t="s">
        <v>1052</v>
      </c>
    </row>
    <row r="131" spans="1:5" ht="26.25">
      <c r="A131" s="6" t="s">
        <v>188</v>
      </c>
      <c r="B131" s="36">
        <v>0</v>
      </c>
      <c r="C131" s="36">
        <v>-0.05505999999991218</v>
      </c>
      <c r="D131" s="4">
        <f aca="true" t="shared" si="8" ref="D131:D139">C131</f>
        <v>-0.05505999999991218</v>
      </c>
      <c r="E131" s="11" t="s">
        <v>189</v>
      </c>
    </row>
    <row r="132" spans="1:5" ht="26.25">
      <c r="A132" s="6" t="s">
        <v>190</v>
      </c>
      <c r="B132" s="36">
        <v>-13</v>
      </c>
      <c r="C132" s="36">
        <v>-13.78925000000001</v>
      </c>
      <c r="D132" s="4">
        <f t="shared" si="8"/>
        <v>-13.78925000000001</v>
      </c>
      <c r="E132" s="27" t="s">
        <v>191</v>
      </c>
    </row>
    <row r="133" spans="1:5" ht="26.25">
      <c r="A133" s="6" t="s">
        <v>192</v>
      </c>
      <c r="B133" s="36">
        <v>-54.13885924777935</v>
      </c>
      <c r="C133" s="36">
        <v>-54.13885924777935</v>
      </c>
      <c r="D133" s="4">
        <f t="shared" si="8"/>
        <v>-54.13885924777935</v>
      </c>
      <c r="E133" s="27" t="s">
        <v>193</v>
      </c>
    </row>
    <row r="134" spans="1:5" ht="32.25">
      <c r="A134" s="6" t="s">
        <v>194</v>
      </c>
      <c r="B134" s="36">
        <v>-11.461335181175002</v>
      </c>
      <c r="C134" s="36">
        <v>-11.461335181175002</v>
      </c>
      <c r="D134" s="4">
        <f t="shared" si="8"/>
        <v>-11.461335181175002</v>
      </c>
      <c r="E134" s="27" t="s">
        <v>195</v>
      </c>
    </row>
    <row r="135" spans="1:5" ht="26.25">
      <c r="A135" s="6" t="s">
        <v>196</v>
      </c>
      <c r="B135" s="36">
        <v>4.41264931842602</v>
      </c>
      <c r="C135" s="36">
        <v>4.4280493184260195</v>
      </c>
      <c r="D135" s="4">
        <f t="shared" si="8"/>
        <v>4.4280493184260195</v>
      </c>
      <c r="E135" s="27" t="s">
        <v>197</v>
      </c>
    </row>
    <row r="136" spans="1:5" ht="26.25">
      <c r="A136" s="6" t="s">
        <v>198</v>
      </c>
      <c r="B136" s="36">
        <v>0</v>
      </c>
      <c r="C136" s="36">
        <v>0.5045600000000263</v>
      </c>
      <c r="D136" s="4">
        <f t="shared" si="8"/>
        <v>0.5045600000000263</v>
      </c>
      <c r="E136" s="11">
        <v>675</v>
      </c>
    </row>
    <row r="137" spans="1:5" ht="26.25">
      <c r="A137" s="6" t="s">
        <v>199</v>
      </c>
      <c r="B137" s="36">
        <v>0</v>
      </c>
      <c r="C137" s="36">
        <v>12.336000000000013</v>
      </c>
      <c r="D137" s="4">
        <f t="shared" si="8"/>
        <v>12.336000000000013</v>
      </c>
      <c r="E137" s="27">
        <v>365</v>
      </c>
    </row>
    <row r="138" spans="1:5" ht="47.25">
      <c r="A138" s="6" t="s">
        <v>200</v>
      </c>
      <c r="B138" s="36">
        <v>-69.21476560394012</v>
      </c>
      <c r="C138" s="36">
        <v>0.06362439606118642</v>
      </c>
      <c r="D138" s="4">
        <f t="shared" si="8"/>
        <v>0.06362439606118642</v>
      </c>
      <c r="E138" s="27" t="s">
        <v>201</v>
      </c>
    </row>
    <row r="139" spans="1:5" ht="26.25">
      <c r="A139" s="6" t="s">
        <v>202</v>
      </c>
      <c r="B139" s="36">
        <v>0</v>
      </c>
      <c r="C139" s="36">
        <v>-0.016307806841098227</v>
      </c>
      <c r="D139" s="4">
        <f t="shared" si="8"/>
        <v>-0.016307806841098227</v>
      </c>
      <c r="E139" s="11">
        <v>312</v>
      </c>
    </row>
    <row r="140" spans="1:5" ht="32.25">
      <c r="A140" s="6" t="s">
        <v>203</v>
      </c>
      <c r="B140" s="36">
        <v>0</v>
      </c>
      <c r="C140" s="36">
        <v>-0.8456499999999778</v>
      </c>
      <c r="D140" s="4">
        <f>C140+'755'!E7+'763'!E4</f>
        <v>-1.284249999999929</v>
      </c>
      <c r="E140" s="11" t="s">
        <v>1010</v>
      </c>
    </row>
    <row r="141" spans="1:5" ht="32.25">
      <c r="A141" s="6" t="s">
        <v>204</v>
      </c>
      <c r="B141" s="36">
        <v>-10.745266261487131</v>
      </c>
      <c r="C141" s="36">
        <v>-0.3474662614871704</v>
      </c>
      <c r="D141" s="4">
        <f aca="true" t="shared" si="9" ref="D141:D151">C141</f>
        <v>-0.3474662614871704</v>
      </c>
      <c r="E141" s="30" t="s">
        <v>205</v>
      </c>
    </row>
    <row r="142" spans="1:5" ht="26.25">
      <c r="A142" s="6" t="s">
        <v>206</v>
      </c>
      <c r="B142" s="36">
        <v>0</v>
      </c>
      <c r="C142" s="36">
        <v>-0.2519999999999527</v>
      </c>
      <c r="D142" s="4">
        <f t="shared" si="9"/>
        <v>-0.2519999999999527</v>
      </c>
      <c r="E142" s="27">
        <v>606</v>
      </c>
    </row>
    <row r="143" spans="1:5" ht="26.25">
      <c r="A143" s="6" t="s">
        <v>207</v>
      </c>
      <c r="B143" s="36">
        <v>0</v>
      </c>
      <c r="C143" s="36">
        <v>450.2038</v>
      </c>
      <c r="D143" s="4">
        <f t="shared" si="9"/>
        <v>450.2038</v>
      </c>
      <c r="E143" s="30">
        <v>604</v>
      </c>
    </row>
    <row r="144" spans="1:5" ht="26.25">
      <c r="A144" s="6" t="s">
        <v>208</v>
      </c>
      <c r="B144" s="37">
        <v>1.5424181818181637</v>
      </c>
      <c r="C144" s="37">
        <v>-0.025301818181617364</v>
      </c>
      <c r="D144" s="4">
        <f t="shared" si="9"/>
        <v>-0.025301818181617364</v>
      </c>
      <c r="E144" s="83" t="s">
        <v>209</v>
      </c>
    </row>
    <row r="145" spans="1:5" ht="26.25">
      <c r="A145" s="6" t="s">
        <v>210</v>
      </c>
      <c r="B145" s="37">
        <v>0</v>
      </c>
      <c r="C145" s="37">
        <v>-0.17405999999999722</v>
      </c>
      <c r="D145" s="4">
        <f t="shared" si="9"/>
        <v>-0.17405999999999722</v>
      </c>
      <c r="E145" s="18">
        <v>683</v>
      </c>
    </row>
    <row r="146" spans="1:5" ht="47.25">
      <c r="A146" s="13" t="s">
        <v>211</v>
      </c>
      <c r="B146" s="37">
        <v>-17.4280155446271</v>
      </c>
      <c r="C146" s="37">
        <v>-0.2295705446269949</v>
      </c>
      <c r="D146" s="4">
        <f t="shared" si="9"/>
        <v>-0.2295705446269949</v>
      </c>
      <c r="E146" s="19" t="s">
        <v>212</v>
      </c>
    </row>
    <row r="147" spans="1:5" ht="26.25">
      <c r="A147" s="6" t="s">
        <v>213</v>
      </c>
      <c r="B147" s="37">
        <v>0</v>
      </c>
      <c r="C147" s="37">
        <v>0.20899999999994634</v>
      </c>
      <c r="D147" s="4">
        <f t="shared" si="9"/>
        <v>0.20899999999994634</v>
      </c>
      <c r="E147" s="19" t="s">
        <v>214</v>
      </c>
    </row>
    <row r="148" spans="1:5" ht="26.25">
      <c r="A148" s="6" t="s">
        <v>215</v>
      </c>
      <c r="B148" s="37">
        <v>14.026053531598507</v>
      </c>
      <c r="C148" s="37">
        <v>14.026053531598507</v>
      </c>
      <c r="D148" s="4">
        <f t="shared" si="9"/>
        <v>14.026053531598507</v>
      </c>
      <c r="E148" s="19">
        <v>173</v>
      </c>
    </row>
    <row r="149" spans="1:5" ht="26.25">
      <c r="A149" s="14" t="s">
        <v>216</v>
      </c>
      <c r="B149" s="37">
        <v>6.445296795318825</v>
      </c>
      <c r="C149" s="37">
        <v>6.445296795318825</v>
      </c>
      <c r="D149" s="4">
        <f t="shared" si="9"/>
        <v>6.445296795318825</v>
      </c>
      <c r="E149" s="89" t="s">
        <v>217</v>
      </c>
    </row>
    <row r="150" spans="1:5" ht="26.25">
      <c r="A150" s="14" t="s">
        <v>218</v>
      </c>
      <c r="B150" s="37">
        <v>0</v>
      </c>
      <c r="C150" s="37">
        <v>0.5995400000000473</v>
      </c>
      <c r="D150" s="4">
        <f t="shared" si="9"/>
        <v>0.5995400000000473</v>
      </c>
      <c r="E150" s="19" t="s">
        <v>219</v>
      </c>
    </row>
    <row r="151" spans="1:5" ht="47.25">
      <c r="A151" s="6" t="s">
        <v>220</v>
      </c>
      <c r="B151" s="37">
        <v>-15.99446605313969</v>
      </c>
      <c r="C151" s="37">
        <v>-0.8319872588717487</v>
      </c>
      <c r="D151" s="4">
        <f t="shared" si="9"/>
        <v>-0.8319872588717487</v>
      </c>
      <c r="E151" s="79" t="s">
        <v>221</v>
      </c>
    </row>
    <row r="152" spans="1:5" ht="26.25">
      <c r="A152" s="14" t="s">
        <v>222</v>
      </c>
      <c r="B152" s="37">
        <v>1.5234438661710215</v>
      </c>
      <c r="C152" s="37">
        <v>-0.3849761338288431</v>
      </c>
      <c r="D152" s="4">
        <f>C152+'751'!E5</f>
        <v>-0.0805761338288562</v>
      </c>
      <c r="E152" s="18" t="s">
        <v>956</v>
      </c>
    </row>
    <row r="153" spans="1:5" ht="26.25">
      <c r="A153" s="14" t="s">
        <v>223</v>
      </c>
      <c r="B153" s="37">
        <v>1.6205894523326378</v>
      </c>
      <c r="C153" s="37">
        <v>0.5385594523326631</v>
      </c>
      <c r="D153" s="4">
        <f>C153</f>
        <v>0.5385594523326631</v>
      </c>
      <c r="E153" s="18" t="s">
        <v>224</v>
      </c>
    </row>
    <row r="154" spans="1:5" ht="26.25">
      <c r="A154" s="90" t="s">
        <v>225</v>
      </c>
      <c r="B154" s="37">
        <v>0</v>
      </c>
      <c r="C154" s="37">
        <v>-0.28309999999999036</v>
      </c>
      <c r="D154" s="4">
        <f>C154+'763'!E9</f>
        <v>-0.6682000000000698</v>
      </c>
      <c r="E154" s="18" t="s">
        <v>1011</v>
      </c>
    </row>
    <row r="155" spans="1:5" ht="26.25">
      <c r="A155" s="14" t="s">
        <v>226</v>
      </c>
      <c r="B155" s="37">
        <v>0</v>
      </c>
      <c r="C155" s="37">
        <v>0.2046999999999457</v>
      </c>
      <c r="D155" s="4">
        <f aca="true" t="shared" si="10" ref="D155:D164">C155</f>
        <v>0.2046999999999457</v>
      </c>
      <c r="E155" s="18" t="s">
        <v>227</v>
      </c>
    </row>
    <row r="156" spans="1:5" ht="26.25">
      <c r="A156" s="14" t="s">
        <v>228</v>
      </c>
      <c r="B156" s="37">
        <v>0</v>
      </c>
      <c r="C156" s="37">
        <v>0.35979999999995016</v>
      </c>
      <c r="D156" s="4">
        <f t="shared" si="10"/>
        <v>0.35979999999995016</v>
      </c>
      <c r="E156" s="18" t="s">
        <v>229</v>
      </c>
    </row>
    <row r="157" spans="1:5" ht="26.25">
      <c r="A157" s="15" t="s">
        <v>230</v>
      </c>
      <c r="B157" s="38">
        <v>0</v>
      </c>
      <c r="C157" s="38">
        <v>-0.013094999999907486</v>
      </c>
      <c r="D157" s="4">
        <f t="shared" si="10"/>
        <v>-0.013094999999907486</v>
      </c>
      <c r="E157" s="80" t="s">
        <v>231</v>
      </c>
    </row>
    <row r="158" spans="1:5" ht="26.25">
      <c r="A158" s="16" t="s">
        <v>232</v>
      </c>
      <c r="B158" s="39">
        <v>0</v>
      </c>
      <c r="C158" s="39">
        <v>-0.2763999999999953</v>
      </c>
      <c r="D158" s="4">
        <f t="shared" si="10"/>
        <v>-0.2763999999999953</v>
      </c>
      <c r="E158" s="29" t="s">
        <v>233</v>
      </c>
    </row>
    <row r="159" spans="1:5" ht="26.25">
      <c r="A159" s="16" t="s">
        <v>234</v>
      </c>
      <c r="B159" s="39">
        <v>0</v>
      </c>
      <c r="C159" s="39">
        <v>-0.467200000000048</v>
      </c>
      <c r="D159" s="4">
        <f t="shared" si="10"/>
        <v>-0.467200000000048</v>
      </c>
      <c r="E159" s="29">
        <v>547</v>
      </c>
    </row>
    <row r="160" spans="1:5" ht="26.25">
      <c r="A160" s="6" t="s">
        <v>235</v>
      </c>
      <c r="B160" s="39">
        <v>0</v>
      </c>
      <c r="C160" s="39">
        <v>-0.4716999999998279</v>
      </c>
      <c r="D160" s="4">
        <f t="shared" si="10"/>
        <v>-0.4716999999998279</v>
      </c>
      <c r="E160" s="29" t="s">
        <v>236</v>
      </c>
    </row>
    <row r="161" spans="1:5" ht="26.25">
      <c r="A161" s="6" t="s">
        <v>237</v>
      </c>
      <c r="B161" s="39">
        <v>0</v>
      </c>
      <c r="C161" s="39">
        <v>0.2701099999998178</v>
      </c>
      <c r="D161" s="4">
        <f t="shared" si="10"/>
        <v>0.2701099999998178</v>
      </c>
      <c r="E161" s="29" t="s">
        <v>238</v>
      </c>
    </row>
    <row r="162" spans="1:5" ht="26.25">
      <c r="A162" s="6" t="s">
        <v>239</v>
      </c>
      <c r="B162" s="36">
        <v>5.658398795181029</v>
      </c>
      <c r="C162" s="36">
        <v>5.658398795181029</v>
      </c>
      <c r="D162" s="4">
        <f t="shared" si="10"/>
        <v>5.658398795181029</v>
      </c>
      <c r="E162" s="11">
        <v>217</v>
      </c>
    </row>
    <row r="163" spans="1:5" ht="26.25">
      <c r="A163" s="6" t="s">
        <v>240</v>
      </c>
      <c r="B163" s="36">
        <v>0</v>
      </c>
      <c r="C163" s="36">
        <v>-0.46450000000015734</v>
      </c>
      <c r="D163" s="4">
        <f t="shared" si="10"/>
        <v>-0.46450000000015734</v>
      </c>
      <c r="E163" s="11" t="s">
        <v>241</v>
      </c>
    </row>
    <row r="164" spans="1:5" ht="26.25">
      <c r="A164" s="6" t="s">
        <v>242</v>
      </c>
      <c r="B164" s="36">
        <v>-2.6790087885493676</v>
      </c>
      <c r="C164" s="36">
        <v>-2.6790087885493676</v>
      </c>
      <c r="D164" s="4">
        <f t="shared" si="10"/>
        <v>-2.6790087885493676</v>
      </c>
      <c r="E164" s="11" t="s">
        <v>243</v>
      </c>
    </row>
    <row r="165" spans="1:5" ht="26.25">
      <c r="A165" s="6" t="s">
        <v>244</v>
      </c>
      <c r="B165" s="36">
        <v>0</v>
      </c>
      <c r="C165" s="36">
        <v>0.013000000000090495</v>
      </c>
      <c r="D165" s="4">
        <f>C165+'754'!E7</f>
        <v>0.3543000000000234</v>
      </c>
      <c r="E165" s="11" t="s">
        <v>957</v>
      </c>
    </row>
    <row r="166" spans="1:5" ht="26.25">
      <c r="A166" s="6" t="s">
        <v>245</v>
      </c>
      <c r="B166" s="36">
        <v>0.5449786171185451</v>
      </c>
      <c r="C166" s="36">
        <v>-7.387663467049833</v>
      </c>
      <c r="D166" s="4">
        <f>C166</f>
        <v>-7.387663467049833</v>
      </c>
      <c r="E166" s="11" t="s">
        <v>246</v>
      </c>
    </row>
    <row r="167" spans="1:5" ht="26.25">
      <c r="A167" s="6" t="s">
        <v>247</v>
      </c>
      <c r="B167" s="36"/>
      <c r="C167" s="36">
        <v>-0.10779175050311096</v>
      </c>
      <c r="D167" s="4">
        <f>C167</f>
        <v>-0.10779175050311096</v>
      </c>
      <c r="E167" s="11">
        <v>300</v>
      </c>
    </row>
    <row r="168" spans="1:5" ht="26.25">
      <c r="A168" s="6" t="s">
        <v>248</v>
      </c>
      <c r="B168" s="36">
        <v>0</v>
      </c>
      <c r="C168" s="36">
        <v>-0.48919999999986885</v>
      </c>
      <c r="D168" s="4">
        <f>C168</f>
        <v>-0.48919999999986885</v>
      </c>
      <c r="E168" s="11" t="s">
        <v>249</v>
      </c>
    </row>
    <row r="169" spans="1:5" ht="26.25">
      <c r="A169" s="6" t="s">
        <v>250</v>
      </c>
      <c r="B169" s="36">
        <v>0</v>
      </c>
      <c r="C169" s="36">
        <v>-0.6103749999999764</v>
      </c>
      <c r="D169" s="4">
        <f>C169+'745'!F4</f>
        <v>-1.1653599999999358</v>
      </c>
      <c r="E169" s="11" t="s">
        <v>958</v>
      </c>
    </row>
    <row r="170" spans="1:5" ht="26.25">
      <c r="A170" s="13" t="s">
        <v>251</v>
      </c>
      <c r="B170" s="36">
        <v>0.4704153300190228</v>
      </c>
      <c r="C170" s="36">
        <v>0.4704153300190228</v>
      </c>
      <c r="D170" s="4">
        <f aca="true" t="shared" si="11" ref="D170:D175">C170</f>
        <v>0.4704153300190228</v>
      </c>
      <c r="E170" s="27" t="s">
        <v>252</v>
      </c>
    </row>
    <row r="171" spans="1:5" ht="26.25">
      <c r="A171" s="13" t="s">
        <v>253</v>
      </c>
      <c r="B171" s="36">
        <v>0</v>
      </c>
      <c r="C171" s="36">
        <v>-0.3686000000000149</v>
      </c>
      <c r="D171" s="4">
        <f t="shared" si="11"/>
        <v>-0.3686000000000149</v>
      </c>
      <c r="E171" s="27">
        <v>540</v>
      </c>
    </row>
    <row r="172" spans="1:5" ht="26.25">
      <c r="A172" s="13" t="s">
        <v>254</v>
      </c>
      <c r="B172" s="36">
        <v>0</v>
      </c>
      <c r="C172" s="36">
        <v>-0.7688100000004283</v>
      </c>
      <c r="D172" s="4">
        <f t="shared" si="11"/>
        <v>-0.7688100000004283</v>
      </c>
      <c r="E172" s="11" t="s">
        <v>255</v>
      </c>
    </row>
    <row r="173" spans="1:5" ht="26.25">
      <c r="A173" s="13" t="s">
        <v>256</v>
      </c>
      <c r="B173" s="36">
        <v>-1.7346101116473278</v>
      </c>
      <c r="C173" s="36">
        <v>0.30858988835251466</v>
      </c>
      <c r="D173" s="4">
        <f t="shared" si="11"/>
        <v>0.30858988835251466</v>
      </c>
      <c r="E173" s="27" t="s">
        <v>257</v>
      </c>
    </row>
    <row r="174" spans="1:5" ht="26.25">
      <c r="A174" s="13" t="s">
        <v>258</v>
      </c>
      <c r="B174" s="36">
        <v>6.965636389397673</v>
      </c>
      <c r="C174" s="36">
        <v>0.10561120721155248</v>
      </c>
      <c r="D174" s="4">
        <f t="shared" si="11"/>
        <v>0.10561120721155248</v>
      </c>
      <c r="E174" s="27" t="s">
        <v>259</v>
      </c>
    </row>
    <row r="175" spans="1:5" ht="26.25">
      <c r="A175" s="6" t="s">
        <v>260</v>
      </c>
      <c r="B175" s="36">
        <v>0</v>
      </c>
      <c r="C175" s="36">
        <v>-0.4576950000002853</v>
      </c>
      <c r="D175" s="4">
        <f t="shared" si="11"/>
        <v>-0.4576950000002853</v>
      </c>
      <c r="E175" s="11" t="s">
        <v>261</v>
      </c>
    </row>
    <row r="176" spans="1:5" ht="26.25">
      <c r="A176" s="82" t="s">
        <v>993</v>
      </c>
      <c r="B176" s="36"/>
      <c r="C176" s="36"/>
      <c r="D176" s="4">
        <f>'742'!F5</f>
        <v>-0.4553599999999278</v>
      </c>
      <c r="E176" s="11">
        <v>742</v>
      </c>
    </row>
    <row r="177" spans="1:5" ht="26.25">
      <c r="A177" s="6" t="s">
        <v>262</v>
      </c>
      <c r="B177" s="36">
        <v>0</v>
      </c>
      <c r="C177" s="36">
        <v>0.0773999999996704</v>
      </c>
      <c r="D177" s="4">
        <f aca="true" t="shared" si="12" ref="D177:D187">C177</f>
        <v>0.0773999999996704</v>
      </c>
      <c r="E177" s="11" t="s">
        <v>263</v>
      </c>
    </row>
    <row r="178" spans="1:5" ht="26.25">
      <c r="A178" s="6" t="s">
        <v>264</v>
      </c>
      <c r="B178" s="36">
        <v>0</v>
      </c>
      <c r="C178" s="36">
        <v>7.785819999999944</v>
      </c>
      <c r="D178" s="4">
        <f t="shared" si="12"/>
        <v>7.785819999999944</v>
      </c>
      <c r="E178" s="27" t="s">
        <v>265</v>
      </c>
    </row>
    <row r="179" spans="1:5" ht="26.25">
      <c r="A179" s="13" t="s">
        <v>266</v>
      </c>
      <c r="B179" s="36">
        <v>0</v>
      </c>
      <c r="C179" s="36">
        <v>21.98999999999978</v>
      </c>
      <c r="D179" s="4">
        <f t="shared" si="12"/>
        <v>21.98999999999978</v>
      </c>
      <c r="E179" s="27">
        <v>464</v>
      </c>
    </row>
    <row r="180" spans="1:5" ht="26.25">
      <c r="A180" s="13" t="s">
        <v>267</v>
      </c>
      <c r="B180" s="36">
        <v>0.6148239999999987</v>
      </c>
      <c r="C180" s="36">
        <v>-0.29647599999992735</v>
      </c>
      <c r="D180" s="4">
        <f t="shared" si="12"/>
        <v>-0.29647599999992735</v>
      </c>
      <c r="E180" s="27" t="s">
        <v>268</v>
      </c>
    </row>
    <row r="181" spans="1:5" ht="32.25">
      <c r="A181" s="9" t="s">
        <v>269</v>
      </c>
      <c r="B181" s="36">
        <v>-30.431686517547007</v>
      </c>
      <c r="C181" s="36">
        <v>0.5414561602771641</v>
      </c>
      <c r="D181" s="4">
        <f t="shared" si="12"/>
        <v>0.5414561602771641</v>
      </c>
      <c r="E181" s="27" t="s">
        <v>270</v>
      </c>
    </row>
    <row r="182" spans="1:5" ht="26.25">
      <c r="A182" s="6" t="s">
        <v>271</v>
      </c>
      <c r="B182" s="36">
        <v>0</v>
      </c>
      <c r="C182" s="36">
        <v>0.40086000000002286</v>
      </c>
      <c r="D182" s="4">
        <f t="shared" si="12"/>
        <v>0.40086000000002286</v>
      </c>
      <c r="E182" s="11">
        <v>682</v>
      </c>
    </row>
    <row r="183" spans="1:5" ht="26.25">
      <c r="A183" s="6" t="s">
        <v>272</v>
      </c>
      <c r="B183" s="36">
        <v>0</v>
      </c>
      <c r="C183" s="36">
        <v>-0.13600000000087675</v>
      </c>
      <c r="D183" s="4">
        <f t="shared" si="12"/>
        <v>-0.13600000000087675</v>
      </c>
      <c r="E183" s="11" t="s">
        <v>273</v>
      </c>
    </row>
    <row r="184" spans="1:5" ht="26.25">
      <c r="A184" s="6" t="s">
        <v>274</v>
      </c>
      <c r="B184" s="36">
        <v>0</v>
      </c>
      <c r="C184" s="36">
        <v>0.03999999999973625</v>
      </c>
      <c r="D184" s="4">
        <f t="shared" si="12"/>
        <v>0.03999999999973625</v>
      </c>
      <c r="E184" s="27" t="s">
        <v>275</v>
      </c>
    </row>
    <row r="185" spans="1:5" ht="26.25">
      <c r="A185" s="6" t="s">
        <v>276</v>
      </c>
      <c r="B185" s="36">
        <v>0</v>
      </c>
      <c r="C185" s="36">
        <v>-0.44249999999999545</v>
      </c>
      <c r="D185" s="4">
        <f t="shared" si="12"/>
        <v>-0.44249999999999545</v>
      </c>
      <c r="E185" s="11">
        <v>633</v>
      </c>
    </row>
    <row r="186" spans="1:5" ht="26.25">
      <c r="A186" s="6" t="s">
        <v>277</v>
      </c>
      <c r="B186" s="36">
        <v>0</v>
      </c>
      <c r="C186" s="36">
        <v>0.07999999999992724</v>
      </c>
      <c r="D186" s="4">
        <f t="shared" si="12"/>
        <v>0.07999999999992724</v>
      </c>
      <c r="E186" s="27">
        <v>429</v>
      </c>
    </row>
    <row r="187" spans="1:5" ht="26.25">
      <c r="A187" s="6" t="s">
        <v>278</v>
      </c>
      <c r="B187" s="36">
        <v>0</v>
      </c>
      <c r="C187" s="36">
        <v>0.30539999999996326</v>
      </c>
      <c r="D187" s="4">
        <f t="shared" si="12"/>
        <v>0.30539999999996326</v>
      </c>
      <c r="E187" s="27">
        <v>622</v>
      </c>
    </row>
    <row r="188" spans="1:5" ht="26.25">
      <c r="A188" s="6" t="s">
        <v>279</v>
      </c>
      <c r="B188" s="36">
        <v>0</v>
      </c>
      <c r="C188" s="36">
        <v>0.5172500000002174</v>
      </c>
      <c r="D188" s="4">
        <f>C188+'760'!E9+'767'!E5</f>
        <v>0.5352300000001264</v>
      </c>
      <c r="E188" s="27" t="s">
        <v>1012</v>
      </c>
    </row>
    <row r="189" spans="1:5" ht="26.25">
      <c r="A189" s="6" t="s">
        <v>280</v>
      </c>
      <c r="B189" s="36">
        <v>0</v>
      </c>
      <c r="C189" s="36">
        <v>0.028000000000133696</v>
      </c>
      <c r="D189" s="4">
        <f>C189</f>
        <v>0.028000000000133696</v>
      </c>
      <c r="E189" s="27" t="s">
        <v>281</v>
      </c>
    </row>
    <row r="190" spans="1:5" ht="26.25">
      <c r="A190" s="6" t="s">
        <v>282</v>
      </c>
      <c r="B190" s="36">
        <v>0</v>
      </c>
      <c r="C190" s="36">
        <v>-0.4060899999999492</v>
      </c>
      <c r="D190" s="4">
        <f>C190+'752'!E8</f>
        <v>-0.9290899999999738</v>
      </c>
      <c r="E190" s="27" t="s">
        <v>959</v>
      </c>
    </row>
    <row r="191" spans="1:5" ht="26.25">
      <c r="A191" s="6" t="s">
        <v>283</v>
      </c>
      <c r="B191" s="36">
        <v>0</v>
      </c>
      <c r="C191" s="36">
        <v>0.20284477732775485</v>
      </c>
      <c r="D191" s="4">
        <f aca="true" t="shared" si="13" ref="D191:D200">C191</f>
        <v>0.20284477732775485</v>
      </c>
      <c r="E191" s="27" t="s">
        <v>284</v>
      </c>
    </row>
    <row r="192" spans="1:5" ht="26.25">
      <c r="A192" s="6" t="s">
        <v>285</v>
      </c>
      <c r="B192" s="36">
        <v>-5.631741176470314</v>
      </c>
      <c r="C192" s="36">
        <v>-5.631741176470314</v>
      </c>
      <c r="D192" s="4">
        <f t="shared" si="13"/>
        <v>-5.631741176470314</v>
      </c>
      <c r="E192" s="27">
        <v>112</v>
      </c>
    </row>
    <row r="193" spans="1:5" ht="26.25">
      <c r="A193" s="6" t="s">
        <v>286</v>
      </c>
      <c r="B193" s="36">
        <v>0</v>
      </c>
      <c r="C193" s="36">
        <v>49.742918013660756</v>
      </c>
      <c r="D193" s="4">
        <f t="shared" si="13"/>
        <v>49.742918013660756</v>
      </c>
      <c r="E193" s="27" t="s">
        <v>287</v>
      </c>
    </row>
    <row r="194" spans="1:5" ht="26.25">
      <c r="A194" s="6" t="s">
        <v>288</v>
      </c>
      <c r="B194" s="36">
        <v>0</v>
      </c>
      <c r="C194" s="36">
        <v>0.34399999999993724</v>
      </c>
      <c r="D194" s="4">
        <f t="shared" si="13"/>
        <v>0.34399999999993724</v>
      </c>
      <c r="E194" s="27">
        <v>377</v>
      </c>
    </row>
    <row r="195" spans="1:5" ht="26.25">
      <c r="A195" s="6" t="s">
        <v>289</v>
      </c>
      <c r="B195" s="36">
        <v>3.199847169811335</v>
      </c>
      <c r="C195" s="36">
        <v>2.1598971698113374</v>
      </c>
      <c r="D195" s="4">
        <f t="shared" si="13"/>
        <v>2.1598971698113374</v>
      </c>
      <c r="E195" s="11" t="s">
        <v>290</v>
      </c>
    </row>
    <row r="196" spans="1:5" ht="26.25">
      <c r="A196" s="6" t="s">
        <v>291</v>
      </c>
      <c r="B196" s="36">
        <v>0</v>
      </c>
      <c r="C196" s="36">
        <v>69.5679999999993</v>
      </c>
      <c r="D196" s="4">
        <f t="shared" si="13"/>
        <v>69.5679999999993</v>
      </c>
      <c r="E196" s="27">
        <v>555</v>
      </c>
    </row>
    <row r="197" spans="1:5" ht="26.25">
      <c r="A197" s="6" t="s">
        <v>292</v>
      </c>
      <c r="B197" s="36">
        <v>0</v>
      </c>
      <c r="C197" s="36">
        <v>-0.3280000000002019</v>
      </c>
      <c r="D197" s="4">
        <f t="shared" si="13"/>
        <v>-0.3280000000002019</v>
      </c>
      <c r="E197" s="11">
        <v>678</v>
      </c>
    </row>
    <row r="198" spans="1:5" ht="26.25">
      <c r="A198" s="6" t="s">
        <v>293</v>
      </c>
      <c r="B198" s="36">
        <v>-4.555964179104478</v>
      </c>
      <c r="C198" s="36">
        <v>-4.555964179104478</v>
      </c>
      <c r="D198" s="4">
        <f t="shared" si="13"/>
        <v>-4.555964179104478</v>
      </c>
      <c r="E198" s="11">
        <v>266</v>
      </c>
    </row>
    <row r="199" spans="1:5" ht="26.25">
      <c r="A199" s="6" t="s">
        <v>294</v>
      </c>
      <c r="B199" s="36"/>
      <c r="C199" s="36">
        <v>0.3714399999998932</v>
      </c>
      <c r="D199" s="4">
        <f t="shared" si="13"/>
        <v>0.3714399999998932</v>
      </c>
      <c r="E199" s="11">
        <v>719</v>
      </c>
    </row>
    <row r="200" spans="1:5" ht="26.25">
      <c r="A200" s="6" t="s">
        <v>295</v>
      </c>
      <c r="B200" s="36">
        <v>0</v>
      </c>
      <c r="C200" s="36">
        <v>0.37934999999993124</v>
      </c>
      <c r="D200" s="4">
        <f t="shared" si="13"/>
        <v>0.37934999999993124</v>
      </c>
      <c r="E200" s="11">
        <v>680</v>
      </c>
    </row>
    <row r="201" spans="1:5" ht="26.25">
      <c r="A201" s="6" t="s">
        <v>296</v>
      </c>
      <c r="B201" s="36">
        <v>0</v>
      </c>
      <c r="C201" s="36">
        <v>-1.2128799999995863</v>
      </c>
      <c r="D201" s="4">
        <f>C201+'740'!F10+'747'!E10</f>
        <v>-1.6085799999993924</v>
      </c>
      <c r="E201" s="11" t="s">
        <v>960</v>
      </c>
    </row>
    <row r="202" spans="1:5" ht="26.25">
      <c r="A202" s="6" t="s">
        <v>297</v>
      </c>
      <c r="B202" s="36">
        <v>0</v>
      </c>
      <c r="C202" s="36">
        <v>-0.20499999999992724</v>
      </c>
      <c r="D202" s="4">
        <f>C202</f>
        <v>-0.20499999999992724</v>
      </c>
      <c r="E202" s="11">
        <v>607</v>
      </c>
    </row>
    <row r="203" spans="1:5" ht="26.25">
      <c r="A203" s="6" t="s">
        <v>298</v>
      </c>
      <c r="B203" s="36">
        <v>0</v>
      </c>
      <c r="C203" s="36">
        <v>-1.2762000000001308</v>
      </c>
      <c r="D203" s="4">
        <f>C203</f>
        <v>-1.2762000000001308</v>
      </c>
      <c r="E203" s="11" t="s">
        <v>299</v>
      </c>
    </row>
    <row r="204" spans="1:5" ht="32.25">
      <c r="A204" s="73" t="s">
        <v>300</v>
      </c>
      <c r="B204" s="36"/>
      <c r="C204" s="36">
        <v>-0.3224849999993751</v>
      </c>
      <c r="D204" s="4">
        <f>C204+'770'!E5</f>
        <v>-0.8304849999994133</v>
      </c>
      <c r="E204" s="27" t="s">
        <v>1013</v>
      </c>
    </row>
    <row r="205" spans="1:5" ht="26.25">
      <c r="A205" s="6" t="s">
        <v>301</v>
      </c>
      <c r="B205" s="36"/>
      <c r="C205" s="36">
        <v>0.07756999999992331</v>
      </c>
      <c r="D205" s="4">
        <f aca="true" t="shared" si="14" ref="D205:D211">C205</f>
        <v>0.07756999999992331</v>
      </c>
      <c r="E205" s="11">
        <v>695</v>
      </c>
    </row>
    <row r="206" spans="1:5" ht="26.25">
      <c r="A206" s="6" t="s">
        <v>302</v>
      </c>
      <c r="B206" s="36">
        <v>0</v>
      </c>
      <c r="C206" s="36">
        <v>-0.027439999999842257</v>
      </c>
      <c r="D206" s="4">
        <f t="shared" si="14"/>
        <v>-0.027439999999842257</v>
      </c>
      <c r="E206" s="11">
        <v>704</v>
      </c>
    </row>
    <row r="207" spans="1:5" ht="26.25">
      <c r="A207" s="6" t="s">
        <v>303</v>
      </c>
      <c r="B207" s="36">
        <v>0</v>
      </c>
      <c r="C207" s="36">
        <v>0.013050000000134787</v>
      </c>
      <c r="D207" s="4">
        <f t="shared" si="14"/>
        <v>0.013050000000134787</v>
      </c>
      <c r="E207" s="27" t="s">
        <v>304</v>
      </c>
    </row>
    <row r="208" spans="1:5" ht="26.25">
      <c r="A208" s="6" t="s">
        <v>305</v>
      </c>
      <c r="B208" s="36">
        <v>0</v>
      </c>
      <c r="C208" s="36">
        <v>0.06199999999967076</v>
      </c>
      <c r="D208" s="4">
        <f t="shared" si="14"/>
        <v>0.06199999999967076</v>
      </c>
      <c r="E208" s="27">
        <v>532</v>
      </c>
    </row>
    <row r="209" spans="1:5" ht="26.25">
      <c r="A209" s="6" t="s">
        <v>306</v>
      </c>
      <c r="B209" s="36">
        <v>10.616140298507503</v>
      </c>
      <c r="C209" s="36">
        <v>10.616140298507503</v>
      </c>
      <c r="D209" s="4">
        <f t="shared" si="14"/>
        <v>10.616140298507503</v>
      </c>
      <c r="E209" s="27">
        <v>100</v>
      </c>
    </row>
    <row r="210" spans="1:5" ht="62.25">
      <c r="A210" s="6" t="s">
        <v>307</v>
      </c>
      <c r="B210" s="36">
        <v>-4.366967818880823</v>
      </c>
      <c r="C210" s="36">
        <v>-0.5463958530685318</v>
      </c>
      <c r="D210" s="4">
        <f t="shared" si="14"/>
        <v>-0.5463958530685318</v>
      </c>
      <c r="E210" s="27" t="s">
        <v>308</v>
      </c>
    </row>
    <row r="211" spans="1:5" ht="26.25">
      <c r="A211" s="6" t="s">
        <v>309</v>
      </c>
      <c r="B211" s="36">
        <v>0</v>
      </c>
      <c r="C211" s="36">
        <v>-0.8316499999998541</v>
      </c>
      <c r="D211" s="4">
        <f t="shared" si="14"/>
        <v>-0.8316499999998541</v>
      </c>
      <c r="E211" s="11">
        <v>708</v>
      </c>
    </row>
    <row r="212" spans="1:5" ht="26.25">
      <c r="A212" s="73" t="s">
        <v>1002</v>
      </c>
      <c r="B212" s="36">
        <v>0</v>
      </c>
      <c r="C212" s="36">
        <v>0.2680000000000291</v>
      </c>
      <c r="D212" s="4">
        <f>'767'!E6</f>
        <v>0.3470399999999927</v>
      </c>
      <c r="E212" s="11">
        <v>767</v>
      </c>
    </row>
    <row r="213" spans="1:5" ht="26.25">
      <c r="A213" s="6" t="s">
        <v>310</v>
      </c>
      <c r="B213" s="36">
        <v>-0.07709664603362398</v>
      </c>
      <c r="C213" s="36">
        <v>-0.07709664603362398</v>
      </c>
      <c r="D213" s="4">
        <f>C213</f>
        <v>-0.07709664603362398</v>
      </c>
      <c r="E213" s="27" t="s">
        <v>311</v>
      </c>
    </row>
    <row r="214" spans="1:5" ht="26.25">
      <c r="A214" s="6" t="s">
        <v>312</v>
      </c>
      <c r="B214" s="36">
        <v>6.308341883116952</v>
      </c>
      <c r="C214" s="36">
        <v>6.308341883116952</v>
      </c>
      <c r="D214" s="4">
        <f>C214</f>
        <v>6.308341883116952</v>
      </c>
      <c r="E214" s="27" t="s">
        <v>313</v>
      </c>
    </row>
    <row r="215" spans="1:5" ht="26.25">
      <c r="A215" s="82" t="s">
        <v>922</v>
      </c>
      <c r="B215" s="36"/>
      <c r="C215" s="36"/>
      <c r="D215" s="4">
        <f>'742'!F4</f>
        <v>-0.2544199999998682</v>
      </c>
      <c r="E215" s="11">
        <v>742</v>
      </c>
    </row>
    <row r="216" spans="1:5" ht="26.25">
      <c r="A216" s="6" t="s">
        <v>314</v>
      </c>
      <c r="B216" s="36">
        <v>0</v>
      </c>
      <c r="C216" s="36">
        <v>-0.1004000000001497</v>
      </c>
      <c r="D216" s="4">
        <f>C216</f>
        <v>-0.1004000000001497</v>
      </c>
      <c r="E216" s="27" t="s">
        <v>315</v>
      </c>
    </row>
    <row r="217" spans="1:5" ht="26.25">
      <c r="A217" s="73" t="s">
        <v>316</v>
      </c>
      <c r="B217" s="36">
        <v>0</v>
      </c>
      <c r="C217" s="36">
        <v>-0.9933000000000902</v>
      </c>
      <c r="D217" s="4">
        <f>C217+'751'!E8+'766'!E8+'769'!E5</f>
        <v>-0.9086600000001681</v>
      </c>
      <c r="E217" s="27" t="s">
        <v>1014</v>
      </c>
    </row>
    <row r="218" spans="1:5" ht="26.25">
      <c r="A218" s="6" t="s">
        <v>317</v>
      </c>
      <c r="B218" s="36">
        <v>0</v>
      </c>
      <c r="C218" s="36">
        <v>0.13380000000006476</v>
      </c>
      <c r="D218" s="4">
        <f>C218</f>
        <v>0.13380000000006476</v>
      </c>
      <c r="E218" s="27">
        <v>551</v>
      </c>
    </row>
    <row r="219" spans="1:5" ht="26.25">
      <c r="A219" s="6" t="s">
        <v>318</v>
      </c>
      <c r="B219" s="36"/>
      <c r="C219" s="36">
        <v>-0.37100000000003774</v>
      </c>
      <c r="D219" s="4">
        <f>C219</f>
        <v>-0.37100000000003774</v>
      </c>
      <c r="E219" s="27" t="s">
        <v>319</v>
      </c>
    </row>
    <row r="220" spans="1:5" ht="32.25">
      <c r="A220" s="17" t="s">
        <v>320</v>
      </c>
      <c r="B220" s="36">
        <v>1.518555555555551</v>
      </c>
      <c r="C220" s="36">
        <v>0.29496099278762244</v>
      </c>
      <c r="D220" s="4">
        <f>C220</f>
        <v>0.29496099278762244</v>
      </c>
      <c r="E220" s="27" t="s">
        <v>321</v>
      </c>
    </row>
    <row r="221" spans="1:5" ht="26.25">
      <c r="A221" s="17" t="s">
        <v>322</v>
      </c>
      <c r="B221" s="40">
        <v>0</v>
      </c>
      <c r="C221" s="40">
        <v>0.0084595959597209</v>
      </c>
      <c r="D221" s="4">
        <f>C221</f>
        <v>0.0084595959597209</v>
      </c>
      <c r="E221" s="19">
        <v>321</v>
      </c>
    </row>
    <row r="222" spans="1:5" ht="26.25">
      <c r="A222" s="17" t="s">
        <v>323</v>
      </c>
      <c r="B222" s="40">
        <v>0</v>
      </c>
      <c r="C222" s="40">
        <v>-0.008760000000108903</v>
      </c>
      <c r="D222" s="4">
        <f>C222+'753'!E7</f>
        <v>-0.3611600000000976</v>
      </c>
      <c r="E222" s="18" t="s">
        <v>961</v>
      </c>
    </row>
    <row r="223" spans="1:5" ht="26.25">
      <c r="A223" s="17" t="s">
        <v>324</v>
      </c>
      <c r="B223" s="40">
        <v>0</v>
      </c>
      <c r="C223" s="40">
        <v>0.416499999999985</v>
      </c>
      <c r="D223" s="4">
        <f aca="true" t="shared" si="15" ref="D223:D228">C223</f>
        <v>0.416499999999985</v>
      </c>
      <c r="E223" s="19">
        <v>580</v>
      </c>
    </row>
    <row r="224" spans="1:5" ht="26.25">
      <c r="A224" s="17" t="s">
        <v>325</v>
      </c>
      <c r="B224" s="40">
        <v>0</v>
      </c>
      <c r="C224" s="40">
        <v>-0.34000000000003183</v>
      </c>
      <c r="D224" s="4">
        <f t="shared" si="15"/>
        <v>-0.34000000000003183</v>
      </c>
      <c r="E224" s="18">
        <v>637</v>
      </c>
    </row>
    <row r="225" spans="1:5" ht="26.25">
      <c r="A225" s="17" t="s">
        <v>326</v>
      </c>
      <c r="B225" s="40">
        <v>-3.9464289962825774</v>
      </c>
      <c r="C225" s="40">
        <v>-3.9464289962825774</v>
      </c>
      <c r="D225" s="4">
        <f t="shared" si="15"/>
        <v>-3.9464289962825774</v>
      </c>
      <c r="E225" s="19">
        <v>168</v>
      </c>
    </row>
    <row r="226" spans="1:5" ht="26.25">
      <c r="A226" s="17" t="s">
        <v>327</v>
      </c>
      <c r="B226" s="40">
        <v>0</v>
      </c>
      <c r="C226" s="40">
        <v>-0.34876999999994496</v>
      </c>
      <c r="D226" s="4">
        <f t="shared" si="15"/>
        <v>-0.34876999999994496</v>
      </c>
      <c r="E226" s="18">
        <v>692</v>
      </c>
    </row>
    <row r="227" spans="1:5" ht="26.25">
      <c r="A227" s="17" t="s">
        <v>328</v>
      </c>
      <c r="B227" s="40">
        <v>0</v>
      </c>
      <c r="C227" s="40">
        <v>-0.4580000000005384</v>
      </c>
      <c r="D227" s="4">
        <f t="shared" si="15"/>
        <v>-0.4580000000005384</v>
      </c>
      <c r="E227" s="18">
        <v>640</v>
      </c>
    </row>
    <row r="228" spans="1:5" ht="26.25">
      <c r="A228" s="17" t="s">
        <v>329</v>
      </c>
      <c r="B228" s="40"/>
      <c r="C228" s="40">
        <v>-0.7221999999999298</v>
      </c>
      <c r="D228" s="4">
        <f t="shared" si="15"/>
        <v>-0.7221999999999298</v>
      </c>
      <c r="E228" s="19" t="s">
        <v>330</v>
      </c>
    </row>
    <row r="229" spans="1:5" ht="32.25">
      <c r="A229" s="88" t="s">
        <v>331</v>
      </c>
      <c r="B229" s="40">
        <v>0</v>
      </c>
      <c r="C229" s="40">
        <v>3.6328325373834787</v>
      </c>
      <c r="D229" s="4">
        <f>C229+'753'!E7+'771'!E7+'772'!E7</f>
        <v>-3505.3315674626165</v>
      </c>
      <c r="E229" s="19" t="s">
        <v>1043</v>
      </c>
    </row>
    <row r="230" spans="1:5" ht="26.25">
      <c r="A230" s="17" t="s">
        <v>332</v>
      </c>
      <c r="B230" s="40">
        <v>0</v>
      </c>
      <c r="C230" s="40">
        <v>-0.14959999999996398</v>
      </c>
      <c r="D230" s="4">
        <f>C230</f>
        <v>-0.14959999999996398</v>
      </c>
      <c r="E230" s="19">
        <v>545</v>
      </c>
    </row>
    <row r="231" spans="1:5" ht="26.25">
      <c r="A231" s="17" t="s">
        <v>333</v>
      </c>
      <c r="B231" s="40">
        <v>11.392819046823462</v>
      </c>
      <c r="C231" s="40">
        <v>-0.7680209531763751</v>
      </c>
      <c r="D231" s="4">
        <f>C231</f>
        <v>-0.7680209531763751</v>
      </c>
      <c r="E231" s="19" t="s">
        <v>334</v>
      </c>
    </row>
    <row r="232" spans="1:5" ht="47.25">
      <c r="A232" s="84" t="s">
        <v>335</v>
      </c>
      <c r="B232" s="40">
        <v>276.8983997615073</v>
      </c>
      <c r="C232" s="40">
        <v>-0.9452652384917428</v>
      </c>
      <c r="D232" s="4">
        <f>C232+'757'!E9+'754'!E4</f>
        <v>-1.0901652384918634</v>
      </c>
      <c r="E232" s="19" t="s">
        <v>962</v>
      </c>
    </row>
    <row r="233" spans="1:5" ht="26.25">
      <c r="A233" s="17" t="s">
        <v>336</v>
      </c>
      <c r="B233" s="40">
        <v>0</v>
      </c>
      <c r="C233" s="40">
        <v>-7.167270000000485</v>
      </c>
      <c r="D233" s="4">
        <f aca="true" t="shared" si="16" ref="D233:D240">C233</f>
        <v>-7.167270000000485</v>
      </c>
      <c r="E233" s="18" t="s">
        <v>337</v>
      </c>
    </row>
    <row r="234" spans="1:5" ht="26.25">
      <c r="A234" s="17" t="s">
        <v>338</v>
      </c>
      <c r="B234" s="40">
        <v>0</v>
      </c>
      <c r="C234" s="40">
        <v>-0.29109999999991487</v>
      </c>
      <c r="D234" s="4">
        <f t="shared" si="16"/>
        <v>-0.29109999999991487</v>
      </c>
      <c r="E234" s="19">
        <v>412</v>
      </c>
    </row>
    <row r="235" spans="1:5" ht="26.25">
      <c r="A235" s="17" t="s">
        <v>339</v>
      </c>
      <c r="B235" s="40">
        <v>0</v>
      </c>
      <c r="C235" s="40">
        <v>0.020000000000436557</v>
      </c>
      <c r="D235" s="4">
        <f t="shared" si="16"/>
        <v>0.020000000000436557</v>
      </c>
      <c r="E235" s="19">
        <v>579</v>
      </c>
    </row>
    <row r="236" spans="1:5" ht="26.25">
      <c r="A236" s="17" t="s">
        <v>340</v>
      </c>
      <c r="B236" s="40">
        <v>-0.49707272331679064</v>
      </c>
      <c r="C236" s="40">
        <v>-0.49707272331679064</v>
      </c>
      <c r="D236" s="4">
        <f t="shared" si="16"/>
        <v>-0.49707272331679064</v>
      </c>
      <c r="E236" s="19" t="s">
        <v>341</v>
      </c>
    </row>
    <row r="237" spans="1:5" ht="26.25">
      <c r="A237" s="17" t="s">
        <v>342</v>
      </c>
      <c r="B237" s="40">
        <v>0</v>
      </c>
      <c r="C237" s="40">
        <v>-0.1934100000000285</v>
      </c>
      <c r="D237" s="4">
        <f t="shared" si="16"/>
        <v>-0.1934100000000285</v>
      </c>
      <c r="E237" s="19" t="s">
        <v>343</v>
      </c>
    </row>
    <row r="238" spans="1:5" ht="26.25">
      <c r="A238" s="17" t="s">
        <v>344</v>
      </c>
      <c r="B238" s="40">
        <v>0.048184257153934595</v>
      </c>
      <c r="C238" s="40">
        <v>0.048184257153934595</v>
      </c>
      <c r="D238" s="4">
        <f t="shared" si="16"/>
        <v>0.048184257153934595</v>
      </c>
      <c r="E238" s="19" t="s">
        <v>345</v>
      </c>
    </row>
    <row r="239" spans="1:5" ht="26.25">
      <c r="A239" s="17" t="s">
        <v>346</v>
      </c>
      <c r="B239" s="40">
        <v>-11.810529411764662</v>
      </c>
      <c r="C239" s="40">
        <v>-0.47762941176461027</v>
      </c>
      <c r="D239" s="4">
        <f t="shared" si="16"/>
        <v>-0.47762941176461027</v>
      </c>
      <c r="E239" s="19" t="s">
        <v>347</v>
      </c>
    </row>
    <row r="240" spans="1:5" ht="26.25">
      <c r="A240" s="17" t="s">
        <v>348</v>
      </c>
      <c r="B240" s="40">
        <v>0.4382749077490189</v>
      </c>
      <c r="C240" s="40">
        <v>0.4382749077490189</v>
      </c>
      <c r="D240" s="4">
        <f t="shared" si="16"/>
        <v>0.4382749077490189</v>
      </c>
      <c r="E240" s="19">
        <v>118</v>
      </c>
    </row>
    <row r="241" spans="1:5" ht="26.25">
      <c r="A241" s="84" t="s">
        <v>921</v>
      </c>
      <c r="B241" s="40"/>
      <c r="C241" s="40"/>
      <c r="D241" s="4">
        <f>'743'!F9</f>
        <v>-0.461285000000089</v>
      </c>
      <c r="E241" s="18">
        <v>743</v>
      </c>
    </row>
    <row r="242" spans="1:5" ht="32.25">
      <c r="A242" s="91" t="s">
        <v>349</v>
      </c>
      <c r="B242" s="41">
        <v>0</v>
      </c>
      <c r="C242" s="41">
        <v>-0.6797660752282582</v>
      </c>
      <c r="D242" s="4">
        <f>C242+'767'!E7+'773'!E5</f>
        <v>0.04731392477174268</v>
      </c>
      <c r="E242" s="32" t="s">
        <v>1047</v>
      </c>
    </row>
    <row r="243" spans="1:5" ht="26.25">
      <c r="A243" s="6" t="s">
        <v>350</v>
      </c>
      <c r="B243" s="40">
        <v>0</v>
      </c>
      <c r="C243" s="40">
        <v>0.28909999999996217</v>
      </c>
      <c r="D243" s="4">
        <f>C243</f>
        <v>0.28909999999996217</v>
      </c>
      <c r="E243" s="19">
        <v>580</v>
      </c>
    </row>
    <row r="244" spans="1:5" ht="26.25">
      <c r="A244" s="6" t="s">
        <v>351</v>
      </c>
      <c r="B244" s="40">
        <v>-78.1587402672501</v>
      </c>
      <c r="C244" s="40">
        <v>1.9339494597380167</v>
      </c>
      <c r="D244" s="4">
        <f>C244</f>
        <v>1.9339494597380167</v>
      </c>
      <c r="E244" s="19" t="s">
        <v>352</v>
      </c>
    </row>
    <row r="245" spans="1:5" ht="26.25">
      <c r="A245" s="6" t="s">
        <v>353</v>
      </c>
      <c r="B245" s="40">
        <v>7.028458140704686</v>
      </c>
      <c r="C245" s="40">
        <v>7.028458140704686</v>
      </c>
      <c r="D245" s="4">
        <f>C245</f>
        <v>7.028458140704686</v>
      </c>
      <c r="E245" s="19" t="s">
        <v>354</v>
      </c>
    </row>
    <row r="246" spans="1:5" ht="26.25">
      <c r="A246" s="6" t="s">
        <v>355</v>
      </c>
      <c r="B246" s="40">
        <v>1.584196226415088</v>
      </c>
      <c r="C246" s="40">
        <v>1.584196226415088</v>
      </c>
      <c r="D246" s="4">
        <f>C246</f>
        <v>1.584196226415088</v>
      </c>
      <c r="E246" s="19">
        <v>93</v>
      </c>
    </row>
    <row r="247" spans="1:5" ht="26.25">
      <c r="A247" s="6" t="s">
        <v>356</v>
      </c>
      <c r="B247" s="40">
        <v>-0.4780134577816284</v>
      </c>
      <c r="C247" s="40">
        <v>-0.07981345778176774</v>
      </c>
      <c r="D247" s="4">
        <f>C247+'762'!E5+'772'!E4</f>
        <v>-0.046113457781814304</v>
      </c>
      <c r="E247" s="19" t="s">
        <v>1044</v>
      </c>
    </row>
    <row r="248" spans="1:5" ht="26.25">
      <c r="A248" s="6" t="s">
        <v>357</v>
      </c>
      <c r="B248" s="40">
        <v>-0.6350263094968795</v>
      </c>
      <c r="C248" s="40">
        <v>-0.6350263094968795</v>
      </c>
      <c r="D248" s="4">
        <f aca="true" t="shared" si="17" ref="D248:D256">C248</f>
        <v>-0.6350263094968795</v>
      </c>
      <c r="E248" s="19" t="s">
        <v>358</v>
      </c>
    </row>
    <row r="249" spans="1:5" ht="26.25">
      <c r="A249" s="6" t="s">
        <v>359</v>
      </c>
      <c r="B249" s="40">
        <v>-8.383227509293675</v>
      </c>
      <c r="C249" s="40">
        <v>-8.383227509293675</v>
      </c>
      <c r="D249" s="4">
        <f t="shared" si="17"/>
        <v>-8.383227509293675</v>
      </c>
      <c r="E249" s="19" t="s">
        <v>360</v>
      </c>
    </row>
    <row r="250" spans="1:5" ht="26.25">
      <c r="A250" s="6" t="s">
        <v>361</v>
      </c>
      <c r="B250" s="40"/>
      <c r="C250" s="40">
        <v>0.07079999999996289</v>
      </c>
      <c r="D250" s="4">
        <f t="shared" si="17"/>
        <v>0.07079999999996289</v>
      </c>
      <c r="E250" s="18">
        <v>630</v>
      </c>
    </row>
    <row r="251" spans="1:5" ht="26.25">
      <c r="A251" s="6" t="s">
        <v>362</v>
      </c>
      <c r="B251" s="40">
        <v>6.280155555555552</v>
      </c>
      <c r="C251" s="40">
        <v>6.350555555555502</v>
      </c>
      <c r="D251" s="4">
        <f t="shared" si="17"/>
        <v>6.350555555555502</v>
      </c>
      <c r="E251" s="19" t="s">
        <v>363</v>
      </c>
    </row>
    <row r="252" spans="1:5" ht="26.25">
      <c r="A252" s="6" t="s">
        <v>364</v>
      </c>
      <c r="B252" s="40">
        <v>0</v>
      </c>
      <c r="C252" s="40">
        <v>-0.028800000000160253</v>
      </c>
      <c r="D252" s="4">
        <f t="shared" si="17"/>
        <v>-0.028800000000160253</v>
      </c>
      <c r="E252" s="19" t="s">
        <v>365</v>
      </c>
    </row>
    <row r="253" spans="1:5" ht="26.25">
      <c r="A253" s="6" t="s">
        <v>366</v>
      </c>
      <c r="B253" s="40">
        <v>0</v>
      </c>
      <c r="C253" s="40">
        <v>0.2518999999999778</v>
      </c>
      <c r="D253" s="4">
        <f t="shared" si="17"/>
        <v>0.2518999999999778</v>
      </c>
      <c r="E253" s="19">
        <v>448</v>
      </c>
    </row>
    <row r="254" spans="1:5" ht="26.25">
      <c r="A254" s="6" t="s">
        <v>367</v>
      </c>
      <c r="B254" s="40">
        <v>10.818517269076324</v>
      </c>
      <c r="C254" s="40">
        <v>10.818517269076324</v>
      </c>
      <c r="D254" s="4">
        <f t="shared" si="17"/>
        <v>10.818517269076324</v>
      </c>
      <c r="E254" s="19">
        <v>286</v>
      </c>
    </row>
    <row r="255" spans="1:5" ht="26.25">
      <c r="A255" s="6" t="s">
        <v>368</v>
      </c>
      <c r="B255" s="40">
        <v>-0.01558294008663097</v>
      </c>
      <c r="C255" s="40">
        <v>-0.01558294008663097</v>
      </c>
      <c r="D255" s="4">
        <f t="shared" si="17"/>
        <v>-0.01558294008663097</v>
      </c>
      <c r="E255" s="19" t="s">
        <v>369</v>
      </c>
    </row>
    <row r="256" spans="1:5" ht="26.25">
      <c r="A256" s="6" t="s">
        <v>370</v>
      </c>
      <c r="B256" s="40">
        <v>-8.840845724907012</v>
      </c>
      <c r="C256" s="40">
        <v>-8.840845724907012</v>
      </c>
      <c r="D256" s="4">
        <f t="shared" si="17"/>
        <v>-8.840845724907012</v>
      </c>
      <c r="E256" s="19">
        <v>233</v>
      </c>
    </row>
    <row r="257" spans="1:5" ht="32.25">
      <c r="A257" s="6" t="s">
        <v>371</v>
      </c>
      <c r="B257" s="40">
        <v>55.954129201694286</v>
      </c>
      <c r="C257" s="40">
        <v>0.40911920169435234</v>
      </c>
      <c r="D257" s="4">
        <f>C257+'756'!E8</f>
        <v>0.5951192016942741</v>
      </c>
      <c r="E257" s="19" t="s">
        <v>963</v>
      </c>
    </row>
    <row r="258" spans="1:5" ht="26.25">
      <c r="A258" s="6" t="s">
        <v>372</v>
      </c>
      <c r="B258" s="40">
        <v>-5.388604477611921</v>
      </c>
      <c r="C258" s="40">
        <v>-5.388604477611921</v>
      </c>
      <c r="D258" s="4">
        <f>C258</f>
        <v>-5.388604477611921</v>
      </c>
      <c r="E258" s="19">
        <v>233</v>
      </c>
    </row>
    <row r="259" spans="1:5" ht="26.25">
      <c r="A259" s="6" t="s">
        <v>373</v>
      </c>
      <c r="B259" s="40">
        <v>-0.39928252788115515</v>
      </c>
      <c r="C259" s="40">
        <v>22.62783366645101</v>
      </c>
      <c r="D259" s="4">
        <f>C259</f>
        <v>22.62783366645101</v>
      </c>
      <c r="E259" s="19" t="s">
        <v>374</v>
      </c>
    </row>
    <row r="260" spans="1:5" ht="26.25">
      <c r="A260" s="6" t="s">
        <v>375</v>
      </c>
      <c r="B260" s="40">
        <v>0</v>
      </c>
      <c r="C260" s="40">
        <v>-0.5709550000002253</v>
      </c>
      <c r="D260" s="4">
        <f>C260</f>
        <v>-0.5709550000002253</v>
      </c>
      <c r="E260" s="19" t="s">
        <v>376</v>
      </c>
    </row>
    <row r="261" spans="1:5" ht="26.25">
      <c r="A261" s="14" t="s">
        <v>377</v>
      </c>
      <c r="B261" s="42">
        <v>0</v>
      </c>
      <c r="C261" s="42">
        <v>-0.031600000000139516</v>
      </c>
      <c r="D261" s="4">
        <f>C261</f>
        <v>-0.031600000000139516</v>
      </c>
      <c r="E261" s="33" t="s">
        <v>378</v>
      </c>
    </row>
    <row r="262" spans="1:5" ht="26.25">
      <c r="A262" s="17" t="s">
        <v>379</v>
      </c>
      <c r="B262" s="40">
        <v>1.4661223880596026</v>
      </c>
      <c r="C262" s="40">
        <v>0.6821223880596108</v>
      </c>
      <c r="D262" s="4">
        <f>C262</f>
        <v>0.6821223880596108</v>
      </c>
      <c r="E262" s="19" t="s">
        <v>380</v>
      </c>
    </row>
    <row r="263" spans="1:5" ht="26.25">
      <c r="A263" s="17" t="s">
        <v>943</v>
      </c>
      <c r="B263" s="40"/>
      <c r="C263" s="40"/>
      <c r="D263" s="4">
        <f>'758'!E6</f>
        <v>-0.47000000000025466</v>
      </c>
      <c r="E263" s="18">
        <v>758</v>
      </c>
    </row>
    <row r="264" spans="1:5" ht="26.25">
      <c r="A264" s="17" t="s">
        <v>381</v>
      </c>
      <c r="B264" s="40">
        <v>0</v>
      </c>
      <c r="C264" s="40">
        <v>-0.3074000000003707</v>
      </c>
      <c r="D264" s="4">
        <f aca="true" t="shared" si="18" ref="D264:D281">C264</f>
        <v>-0.3074000000003707</v>
      </c>
      <c r="E264" s="19" t="s">
        <v>382</v>
      </c>
    </row>
    <row r="265" spans="1:5" ht="26.25">
      <c r="A265" s="17" t="s">
        <v>383</v>
      </c>
      <c r="B265" s="40"/>
      <c r="C265" s="40">
        <v>0.3524000000001024</v>
      </c>
      <c r="D265" s="4">
        <f t="shared" si="18"/>
        <v>0.3524000000001024</v>
      </c>
      <c r="E265" s="19" t="s">
        <v>384</v>
      </c>
    </row>
    <row r="266" spans="1:5" ht="26.25">
      <c r="A266" s="17" t="s">
        <v>385</v>
      </c>
      <c r="B266" s="40">
        <v>0</v>
      </c>
      <c r="C266" s="40">
        <v>0.02770000000066375</v>
      </c>
      <c r="D266" s="4">
        <f t="shared" si="18"/>
        <v>0.02770000000066375</v>
      </c>
      <c r="E266" s="19" t="s">
        <v>386</v>
      </c>
    </row>
    <row r="267" spans="1:5" ht="26.25">
      <c r="A267" s="17" t="s">
        <v>387</v>
      </c>
      <c r="B267" s="40">
        <v>0</v>
      </c>
      <c r="C267" s="40">
        <v>0.41279999999960637</v>
      </c>
      <c r="D267" s="4">
        <f t="shared" si="18"/>
        <v>0.41279999999960637</v>
      </c>
      <c r="E267" s="19" t="s">
        <v>388</v>
      </c>
    </row>
    <row r="268" spans="1:5" ht="26.25">
      <c r="A268" s="17" t="s">
        <v>389</v>
      </c>
      <c r="B268" s="40">
        <v>0</v>
      </c>
      <c r="C268" s="40">
        <v>0.03692307692313079</v>
      </c>
      <c r="D268" s="4">
        <f t="shared" si="18"/>
        <v>0.03692307692313079</v>
      </c>
      <c r="E268" s="19">
        <v>309</v>
      </c>
    </row>
    <row r="269" spans="1:5" ht="26.25">
      <c r="A269" s="17" t="s">
        <v>390</v>
      </c>
      <c r="B269" s="40">
        <v>0</v>
      </c>
      <c r="C269" s="40">
        <v>-0.1505000000001928</v>
      </c>
      <c r="D269" s="4">
        <f t="shared" si="18"/>
        <v>-0.1505000000001928</v>
      </c>
      <c r="E269" s="18" t="s">
        <v>391</v>
      </c>
    </row>
    <row r="270" spans="1:5" ht="26.25">
      <c r="A270" s="17" t="s">
        <v>392</v>
      </c>
      <c r="B270" s="40">
        <v>0</v>
      </c>
      <c r="C270" s="40">
        <v>0.4420000000000073</v>
      </c>
      <c r="D270" s="4">
        <f t="shared" si="18"/>
        <v>0.4420000000000073</v>
      </c>
      <c r="E270" s="18" t="s">
        <v>393</v>
      </c>
    </row>
    <row r="271" spans="1:5" ht="26.25">
      <c r="A271" s="17" t="s">
        <v>394</v>
      </c>
      <c r="B271" s="40">
        <v>0</v>
      </c>
      <c r="C271" s="40">
        <v>1.018439999998975</v>
      </c>
      <c r="D271" s="4">
        <f t="shared" si="18"/>
        <v>1.018439999998975</v>
      </c>
      <c r="E271" s="19" t="s">
        <v>395</v>
      </c>
    </row>
    <row r="272" spans="1:5" ht="32.25">
      <c r="A272" s="17" t="s">
        <v>396</v>
      </c>
      <c r="B272" s="40">
        <v>67.12060487458155</v>
      </c>
      <c r="C272" s="40">
        <v>0.19653733951054164</v>
      </c>
      <c r="D272" s="4">
        <f t="shared" si="18"/>
        <v>0.19653733951054164</v>
      </c>
      <c r="E272" s="19" t="s">
        <v>397</v>
      </c>
    </row>
    <row r="273" spans="1:5" ht="26.25">
      <c r="A273" s="17" t="s">
        <v>398</v>
      </c>
      <c r="B273" s="40">
        <v>0</v>
      </c>
      <c r="C273" s="40">
        <v>0.047000000000025466</v>
      </c>
      <c r="D273" s="4">
        <f t="shared" si="18"/>
        <v>0.047000000000025466</v>
      </c>
      <c r="E273" s="19">
        <v>569</v>
      </c>
    </row>
    <row r="274" spans="1:5" ht="26.25">
      <c r="A274" s="17" t="s">
        <v>399</v>
      </c>
      <c r="B274" s="40">
        <v>-0.19630474308291923</v>
      </c>
      <c r="C274" s="40">
        <v>-0.19630474308291923</v>
      </c>
      <c r="D274" s="4">
        <f t="shared" si="18"/>
        <v>-0.19630474308291923</v>
      </c>
      <c r="E274" s="19">
        <v>256</v>
      </c>
    </row>
    <row r="275" spans="1:5" ht="26.25">
      <c r="A275" s="17" t="s">
        <v>400</v>
      </c>
      <c r="B275" s="40"/>
      <c r="C275" s="40">
        <v>0.3084000000001197</v>
      </c>
      <c r="D275" s="4">
        <f t="shared" si="18"/>
        <v>0.3084000000001197</v>
      </c>
      <c r="E275" s="19">
        <v>658</v>
      </c>
    </row>
    <row r="276" spans="1:5" ht="26.25">
      <c r="A276" s="17" t="s">
        <v>401</v>
      </c>
      <c r="B276" s="40">
        <v>-0.7417588235293806</v>
      </c>
      <c r="C276" s="40">
        <v>-0.7417588235293806</v>
      </c>
      <c r="D276" s="4">
        <f t="shared" si="18"/>
        <v>-0.7417588235293806</v>
      </c>
      <c r="E276" s="19" t="s">
        <v>402</v>
      </c>
    </row>
    <row r="277" spans="1:5" ht="26.25">
      <c r="A277" s="17" t="s">
        <v>403</v>
      </c>
      <c r="B277" s="40">
        <v>0</v>
      </c>
      <c r="C277" s="40">
        <v>0.15050000000002228</v>
      </c>
      <c r="D277" s="4">
        <f t="shared" si="18"/>
        <v>0.15050000000002228</v>
      </c>
      <c r="E277" s="19">
        <v>522</v>
      </c>
    </row>
    <row r="278" spans="1:5" ht="26.25">
      <c r="A278" s="17" t="s">
        <v>404</v>
      </c>
      <c r="B278" s="40">
        <v>0</v>
      </c>
      <c r="C278" s="40">
        <v>-0.401800000000037</v>
      </c>
      <c r="D278" s="4">
        <f t="shared" si="18"/>
        <v>-0.401800000000037</v>
      </c>
      <c r="E278" s="19">
        <v>392</v>
      </c>
    </row>
    <row r="279" spans="1:5" ht="26.25">
      <c r="A279" s="17" t="s">
        <v>405</v>
      </c>
      <c r="B279" s="40">
        <v>1.2350052324831324</v>
      </c>
      <c r="C279" s="40">
        <v>-0.32365476751678557</v>
      </c>
      <c r="D279" s="4">
        <f t="shared" si="18"/>
        <v>-0.32365476751678557</v>
      </c>
      <c r="E279" s="19" t="s">
        <v>406</v>
      </c>
    </row>
    <row r="280" spans="1:5" ht="26.25">
      <c r="A280" s="17" t="s">
        <v>407</v>
      </c>
      <c r="B280" s="40"/>
      <c r="C280" s="40">
        <v>99.25199999999995</v>
      </c>
      <c r="D280" s="4">
        <f t="shared" si="18"/>
        <v>99.25199999999995</v>
      </c>
      <c r="E280" s="19">
        <v>657</v>
      </c>
    </row>
    <row r="281" spans="1:5" ht="26.25">
      <c r="A281" s="17" t="s">
        <v>408</v>
      </c>
      <c r="B281" s="40">
        <v>0</v>
      </c>
      <c r="C281" s="40">
        <v>19.85152999999991</v>
      </c>
      <c r="D281" s="4">
        <f t="shared" si="18"/>
        <v>19.85152999999991</v>
      </c>
      <c r="E281" s="19" t="s">
        <v>409</v>
      </c>
    </row>
    <row r="282" spans="1:5" ht="26.25">
      <c r="A282" s="84" t="s">
        <v>937</v>
      </c>
      <c r="B282" s="40"/>
      <c r="C282" s="40"/>
      <c r="D282" s="4">
        <f>'756'!E4</f>
        <v>-0.17399999999997817</v>
      </c>
      <c r="E282" s="18">
        <v>756</v>
      </c>
    </row>
    <row r="283" spans="1:5" ht="26.25">
      <c r="A283" s="17" t="s">
        <v>410</v>
      </c>
      <c r="B283" s="40">
        <v>-3.92491413116943</v>
      </c>
      <c r="C283" s="40">
        <v>0.09012614953923048</v>
      </c>
      <c r="D283" s="4">
        <f>C283</f>
        <v>0.09012614953923048</v>
      </c>
      <c r="E283" s="19" t="s">
        <v>411</v>
      </c>
    </row>
    <row r="284" spans="1:5" ht="26.25">
      <c r="A284" s="17" t="s">
        <v>412</v>
      </c>
      <c r="B284" s="40">
        <v>0</v>
      </c>
      <c r="C284" s="40">
        <v>-0.15569999999956963</v>
      </c>
      <c r="D284" s="4">
        <f>C284</f>
        <v>-0.15569999999956963</v>
      </c>
      <c r="E284" s="19" t="s">
        <v>413</v>
      </c>
    </row>
    <row r="285" spans="1:5" ht="26.25">
      <c r="A285" s="17" t="s">
        <v>414</v>
      </c>
      <c r="B285" s="40">
        <v>0</v>
      </c>
      <c r="C285" s="40">
        <v>0.34672500000033324</v>
      </c>
      <c r="D285" s="4">
        <f>C285</f>
        <v>0.34672500000033324</v>
      </c>
      <c r="E285" s="19" t="s">
        <v>415</v>
      </c>
    </row>
    <row r="286" spans="1:5" ht="26.25">
      <c r="A286" s="87" t="s">
        <v>979</v>
      </c>
      <c r="B286" s="40">
        <v>0</v>
      </c>
      <c r="C286" s="40">
        <v>0.34672500000033324</v>
      </c>
      <c r="D286" s="4">
        <f>'763'!E5+'764'!E5+'766'!E9</f>
        <v>0.13007999999990716</v>
      </c>
      <c r="E286" s="18" t="s">
        <v>1015</v>
      </c>
    </row>
    <row r="287" spans="1:5" ht="26.25">
      <c r="A287" s="17" t="s">
        <v>416</v>
      </c>
      <c r="B287" s="40"/>
      <c r="C287" s="40">
        <v>-54.383440000000064</v>
      </c>
      <c r="D287" s="4">
        <f aca="true" t="shared" si="19" ref="D287:D292">C287</f>
        <v>-54.383440000000064</v>
      </c>
      <c r="E287" s="18">
        <v>718</v>
      </c>
    </row>
    <row r="288" spans="1:5" ht="26.25">
      <c r="A288" s="17" t="s">
        <v>417</v>
      </c>
      <c r="B288" s="40">
        <v>0</v>
      </c>
      <c r="C288" s="40">
        <v>-0.03199999999992542</v>
      </c>
      <c r="D288" s="4">
        <f t="shared" si="19"/>
        <v>-0.03199999999992542</v>
      </c>
      <c r="E288" s="19">
        <v>576</v>
      </c>
    </row>
    <row r="289" spans="1:5" ht="26.25">
      <c r="A289" s="17" t="s">
        <v>418</v>
      </c>
      <c r="B289" s="40">
        <v>0.06681868215576969</v>
      </c>
      <c r="C289" s="40">
        <v>0.06681868215576969</v>
      </c>
      <c r="D289" s="4">
        <f t="shared" si="19"/>
        <v>0.06681868215576969</v>
      </c>
      <c r="E289" s="19" t="s">
        <v>419</v>
      </c>
    </row>
    <row r="290" spans="1:5" ht="47.25">
      <c r="A290" s="17" t="s">
        <v>420</v>
      </c>
      <c r="B290" s="40">
        <v>46.22906284289732</v>
      </c>
      <c r="C290" s="40">
        <v>0.44502802808247566</v>
      </c>
      <c r="D290" s="4">
        <f t="shared" si="19"/>
        <v>0.44502802808247566</v>
      </c>
      <c r="E290" s="19" t="s">
        <v>421</v>
      </c>
    </row>
    <row r="291" spans="1:5" ht="26.25">
      <c r="A291" s="17" t="s">
        <v>422</v>
      </c>
      <c r="B291" s="40">
        <v>0</v>
      </c>
      <c r="C291" s="40">
        <v>-0.26989999999955216</v>
      </c>
      <c r="D291" s="4">
        <f t="shared" si="19"/>
        <v>-0.26989999999955216</v>
      </c>
      <c r="E291" s="19" t="s">
        <v>423</v>
      </c>
    </row>
    <row r="292" spans="1:5" ht="26.25">
      <c r="A292" s="17" t="s">
        <v>424</v>
      </c>
      <c r="B292" s="40">
        <v>0</v>
      </c>
      <c r="C292" s="40">
        <v>-0.30570000000000164</v>
      </c>
      <c r="D292" s="4">
        <f t="shared" si="19"/>
        <v>-0.30570000000000164</v>
      </c>
      <c r="E292" s="19">
        <v>387</v>
      </c>
    </row>
    <row r="293" spans="1:5" ht="26.25">
      <c r="A293" s="17" t="s">
        <v>425</v>
      </c>
      <c r="B293" s="40">
        <v>2.7318253704390543</v>
      </c>
      <c r="C293" s="40">
        <v>-7.710109629561089</v>
      </c>
      <c r="D293" s="4">
        <f>C293+'743'!F6</f>
        <v>-8.26994462956111</v>
      </c>
      <c r="E293" s="19" t="s">
        <v>964</v>
      </c>
    </row>
    <row r="294" spans="1:5" ht="26.25">
      <c r="A294" s="17" t="s">
        <v>426</v>
      </c>
      <c r="B294" s="40">
        <v>-1.1178249070632091</v>
      </c>
      <c r="C294" s="40">
        <v>-1.1178249070632091</v>
      </c>
      <c r="D294" s="4">
        <f>C294</f>
        <v>-1.1178249070632091</v>
      </c>
      <c r="E294" s="19">
        <v>281</v>
      </c>
    </row>
    <row r="295" spans="1:5" ht="26.25">
      <c r="A295" s="17" t="s">
        <v>427</v>
      </c>
      <c r="B295" s="40">
        <v>0</v>
      </c>
      <c r="C295" s="40">
        <v>0.18299999999999272</v>
      </c>
      <c r="D295" s="4">
        <f>C295</f>
        <v>0.18299999999999272</v>
      </c>
      <c r="E295" s="19">
        <v>614</v>
      </c>
    </row>
    <row r="296" spans="1:5" ht="26.25">
      <c r="A296" s="84" t="s">
        <v>928</v>
      </c>
      <c r="B296" s="40"/>
      <c r="C296" s="40"/>
      <c r="D296" s="4">
        <f>'752'!E7</f>
        <v>-0.24849999999992178</v>
      </c>
      <c r="E296" s="18">
        <v>752</v>
      </c>
    </row>
    <row r="297" spans="1:5" ht="32.25">
      <c r="A297" s="17" t="s">
        <v>428</v>
      </c>
      <c r="B297" s="40">
        <v>-0.11297899728236871</v>
      </c>
      <c r="C297" s="40">
        <v>0.036921002717804186</v>
      </c>
      <c r="D297" s="4">
        <f aca="true" t="shared" si="20" ref="D297:D302">C297</f>
        <v>0.036921002717804186</v>
      </c>
      <c r="E297" s="31" t="s">
        <v>429</v>
      </c>
    </row>
    <row r="298" spans="1:5" ht="26.25">
      <c r="A298" s="17" t="s">
        <v>430</v>
      </c>
      <c r="B298" s="40"/>
      <c r="C298" s="40">
        <v>-0.49679999999989377</v>
      </c>
      <c r="D298" s="4">
        <f t="shared" si="20"/>
        <v>-0.49679999999989377</v>
      </c>
      <c r="E298" s="19">
        <v>657</v>
      </c>
    </row>
    <row r="299" spans="1:5" ht="26.25">
      <c r="A299" s="17" t="s">
        <v>431</v>
      </c>
      <c r="B299" s="40">
        <v>-0.11297899728236871</v>
      </c>
      <c r="C299" s="40">
        <v>0.2585000000000264</v>
      </c>
      <c r="D299" s="4">
        <f t="shared" si="20"/>
        <v>0.2585000000000264</v>
      </c>
      <c r="E299" s="19">
        <v>618</v>
      </c>
    </row>
    <row r="300" spans="1:5" ht="26.25">
      <c r="A300" s="17" t="s">
        <v>432</v>
      </c>
      <c r="B300" s="40">
        <v>0.6968857142857701</v>
      </c>
      <c r="C300" s="40">
        <v>0.6968857142857701</v>
      </c>
      <c r="D300" s="4">
        <f t="shared" si="20"/>
        <v>0.6968857142857701</v>
      </c>
      <c r="E300" s="19">
        <v>109</v>
      </c>
    </row>
    <row r="301" spans="1:5" ht="32.25">
      <c r="A301" s="17" t="s">
        <v>433</v>
      </c>
      <c r="B301" s="40">
        <v>0</v>
      </c>
      <c r="C301" s="40">
        <v>-0.11998000000016873</v>
      </c>
      <c r="D301" s="4">
        <f t="shared" si="20"/>
        <v>-0.11998000000016873</v>
      </c>
      <c r="E301" s="19" t="s">
        <v>434</v>
      </c>
    </row>
    <row r="302" spans="1:5" ht="26.25">
      <c r="A302" s="17" t="s">
        <v>435</v>
      </c>
      <c r="B302" s="40">
        <v>0</v>
      </c>
      <c r="C302" s="40">
        <v>-89.55660160965806</v>
      </c>
      <c r="D302" s="4">
        <f t="shared" si="20"/>
        <v>-89.55660160965806</v>
      </c>
      <c r="E302" s="19">
        <v>302</v>
      </c>
    </row>
    <row r="303" spans="1:5" ht="26.25">
      <c r="A303" s="85" t="s">
        <v>941</v>
      </c>
      <c r="B303" s="40"/>
      <c r="C303" s="40"/>
      <c r="D303" s="4">
        <f>'757'!E6</f>
        <v>0.31419999999997117</v>
      </c>
      <c r="E303" s="18">
        <v>757</v>
      </c>
    </row>
    <row r="304" spans="1:5" ht="26.25">
      <c r="A304" s="17" t="s">
        <v>436</v>
      </c>
      <c r="B304" s="40">
        <v>0</v>
      </c>
      <c r="C304" s="40">
        <v>0.43349999999963984</v>
      </c>
      <c r="D304" s="4">
        <f aca="true" t="shared" si="21" ref="D304:D323">C304</f>
        <v>0.43349999999963984</v>
      </c>
      <c r="E304" s="19">
        <v>453</v>
      </c>
    </row>
    <row r="305" spans="1:5" ht="26.25">
      <c r="A305" s="17" t="s">
        <v>437</v>
      </c>
      <c r="B305" s="40">
        <v>0</v>
      </c>
      <c r="C305" s="40">
        <v>-0.4687999999996464</v>
      </c>
      <c r="D305" s="4">
        <f t="shared" si="21"/>
        <v>-0.4687999999996464</v>
      </c>
      <c r="E305" s="19">
        <v>535</v>
      </c>
    </row>
    <row r="306" spans="1:5" ht="26.25">
      <c r="A306" s="17" t="s">
        <v>438</v>
      </c>
      <c r="B306" s="40">
        <v>0</v>
      </c>
      <c r="C306" s="40">
        <v>-0.31522499999996967</v>
      </c>
      <c r="D306" s="4">
        <f t="shared" si="21"/>
        <v>-0.31522499999996967</v>
      </c>
      <c r="E306" s="19" t="s">
        <v>439</v>
      </c>
    </row>
    <row r="307" spans="1:5" ht="26.25">
      <c r="A307" s="17" t="s">
        <v>440</v>
      </c>
      <c r="B307" s="40">
        <v>0</v>
      </c>
      <c r="C307" s="40">
        <v>0.31799999999998363</v>
      </c>
      <c r="D307" s="4">
        <f t="shared" si="21"/>
        <v>0.31799999999998363</v>
      </c>
      <c r="E307" s="19" t="s">
        <v>441</v>
      </c>
    </row>
    <row r="308" spans="1:5" ht="26.25">
      <c r="A308" s="17" t="s">
        <v>442</v>
      </c>
      <c r="B308" s="40">
        <v>0</v>
      </c>
      <c r="C308" s="40">
        <v>-3.5511999999998807</v>
      </c>
      <c r="D308" s="4">
        <f t="shared" si="21"/>
        <v>-3.5511999999998807</v>
      </c>
      <c r="E308" s="19" t="s">
        <v>443</v>
      </c>
    </row>
    <row r="309" spans="1:5" ht="26.25">
      <c r="A309" s="17" t="s">
        <v>444</v>
      </c>
      <c r="B309" s="40">
        <v>-7.43786700083524</v>
      </c>
      <c r="C309" s="40">
        <v>-7.43786700083524</v>
      </c>
      <c r="D309" s="4">
        <f t="shared" si="21"/>
        <v>-7.43786700083524</v>
      </c>
      <c r="E309" s="19" t="s">
        <v>445</v>
      </c>
    </row>
    <row r="310" spans="1:5" ht="26.25">
      <c r="A310" s="17" t="s">
        <v>446</v>
      </c>
      <c r="B310" s="40">
        <v>10.454676935327228</v>
      </c>
      <c r="C310" s="40">
        <v>-0.4470230646726634</v>
      </c>
      <c r="D310" s="4">
        <f t="shared" si="21"/>
        <v>-0.4470230646726634</v>
      </c>
      <c r="E310" s="19" t="s">
        <v>447</v>
      </c>
    </row>
    <row r="311" spans="1:5" ht="26.25">
      <c r="A311" s="17" t="s">
        <v>448</v>
      </c>
      <c r="B311" s="40"/>
      <c r="C311" s="40">
        <v>-0.33899999999999864</v>
      </c>
      <c r="D311" s="4">
        <f t="shared" si="21"/>
        <v>-0.33899999999999864</v>
      </c>
      <c r="E311" s="19">
        <v>483</v>
      </c>
    </row>
    <row r="312" spans="1:5" ht="26.25">
      <c r="A312" s="17" t="s">
        <v>449</v>
      </c>
      <c r="B312" s="40">
        <v>-0.3081432310312948</v>
      </c>
      <c r="C312" s="40">
        <v>-0.338193231031255</v>
      </c>
      <c r="D312" s="4">
        <f t="shared" si="21"/>
        <v>-0.338193231031255</v>
      </c>
      <c r="E312" s="19" t="s">
        <v>450</v>
      </c>
    </row>
    <row r="313" spans="1:5" ht="26.25">
      <c r="A313" s="17" t="s">
        <v>451</v>
      </c>
      <c r="B313" s="40"/>
      <c r="C313" s="40">
        <v>-0.22440000000005966</v>
      </c>
      <c r="D313" s="4">
        <f t="shared" si="21"/>
        <v>-0.22440000000005966</v>
      </c>
      <c r="E313" s="19">
        <v>490</v>
      </c>
    </row>
    <row r="314" spans="1:5" ht="26.25">
      <c r="A314" s="17" t="s">
        <v>452</v>
      </c>
      <c r="B314" s="40">
        <v>0</v>
      </c>
      <c r="C314" s="40">
        <v>-0.07200000000000273</v>
      </c>
      <c r="D314" s="4">
        <f t="shared" si="21"/>
        <v>-0.07200000000000273</v>
      </c>
      <c r="E314" s="19">
        <v>474</v>
      </c>
    </row>
    <row r="315" spans="1:5" ht="26.25">
      <c r="A315" s="17" t="s">
        <v>453</v>
      </c>
      <c r="B315" s="40">
        <v>0.4351999999998952</v>
      </c>
      <c r="C315" s="40">
        <v>0.4351999999998952</v>
      </c>
      <c r="D315" s="4">
        <f t="shared" si="21"/>
        <v>0.4351999999998952</v>
      </c>
      <c r="E315" s="19">
        <v>171</v>
      </c>
    </row>
    <row r="316" spans="1:5" ht="26.25">
      <c r="A316" s="17" t="s">
        <v>454</v>
      </c>
      <c r="B316" s="40">
        <v>3.036188764045164</v>
      </c>
      <c r="C316" s="40">
        <v>-0.8341112359546514</v>
      </c>
      <c r="D316" s="4">
        <f t="shared" si="21"/>
        <v>-0.8341112359546514</v>
      </c>
      <c r="E316" s="19" t="s">
        <v>455</v>
      </c>
    </row>
    <row r="317" spans="1:5" ht="26.25">
      <c r="A317" s="17" t="s">
        <v>456</v>
      </c>
      <c r="B317" s="40">
        <v>0</v>
      </c>
      <c r="C317" s="40">
        <v>1.4174055583127654</v>
      </c>
      <c r="D317" s="4">
        <f t="shared" si="21"/>
        <v>1.4174055583127654</v>
      </c>
      <c r="E317" s="19" t="s">
        <v>457</v>
      </c>
    </row>
    <row r="318" spans="1:5" ht="26.25">
      <c r="A318" s="17" t="s">
        <v>458</v>
      </c>
      <c r="B318" s="40"/>
      <c r="C318" s="40">
        <v>-0.4606650000000627</v>
      </c>
      <c r="D318" s="4">
        <f t="shared" si="21"/>
        <v>-0.4606650000000627</v>
      </c>
      <c r="E318" s="19" t="s">
        <v>459</v>
      </c>
    </row>
    <row r="319" spans="1:5" ht="26.25">
      <c r="A319" s="6" t="s">
        <v>460</v>
      </c>
      <c r="B319" s="40">
        <v>4.835735687732381</v>
      </c>
      <c r="C319" s="40">
        <v>4.835735687732381</v>
      </c>
      <c r="D319" s="4">
        <f t="shared" si="21"/>
        <v>4.835735687732381</v>
      </c>
      <c r="E319" s="19">
        <v>47</v>
      </c>
    </row>
    <row r="320" spans="1:5" ht="26.25">
      <c r="A320" s="6" t="s">
        <v>461</v>
      </c>
      <c r="B320" s="40"/>
      <c r="C320" s="40">
        <v>-5.3812999999998965</v>
      </c>
      <c r="D320" s="4">
        <f t="shared" si="21"/>
        <v>-5.3812999999998965</v>
      </c>
      <c r="E320" s="19" t="s">
        <v>462</v>
      </c>
    </row>
    <row r="321" spans="1:5" ht="26.25">
      <c r="A321" s="6" t="s">
        <v>463</v>
      </c>
      <c r="B321" s="40">
        <v>0.028470588235293803</v>
      </c>
      <c r="C321" s="40">
        <v>0.028470588235293803</v>
      </c>
      <c r="D321" s="4">
        <f t="shared" si="21"/>
        <v>0.028470588235293803</v>
      </c>
      <c r="E321" s="19">
        <v>95</v>
      </c>
    </row>
    <row r="322" spans="1:5" ht="26.25">
      <c r="A322" s="6" t="s">
        <v>464</v>
      </c>
      <c r="B322" s="40">
        <v>0</v>
      </c>
      <c r="C322" s="40">
        <v>0.2560000000000855</v>
      </c>
      <c r="D322" s="4">
        <f t="shared" si="21"/>
        <v>0.2560000000000855</v>
      </c>
      <c r="E322" s="19" t="s">
        <v>465</v>
      </c>
    </row>
    <row r="323" spans="1:5" ht="26.25">
      <c r="A323" s="6" t="s">
        <v>466</v>
      </c>
      <c r="B323" s="40">
        <v>0</v>
      </c>
      <c r="C323" s="40">
        <v>0.1469151612902806</v>
      </c>
      <c r="D323" s="4">
        <f t="shared" si="21"/>
        <v>0.1469151612902806</v>
      </c>
      <c r="E323" s="19" t="s">
        <v>467</v>
      </c>
    </row>
    <row r="324" spans="1:5" ht="26.25">
      <c r="A324" s="82" t="s">
        <v>924</v>
      </c>
      <c r="B324" s="40">
        <v>0</v>
      </c>
      <c r="C324" s="40">
        <v>0</v>
      </c>
      <c r="D324" s="4">
        <f>'740'!F5+'751'!E7</f>
        <v>0.2813300000000254</v>
      </c>
      <c r="E324" s="18" t="s">
        <v>965</v>
      </c>
    </row>
    <row r="325" spans="1:5" ht="26.25">
      <c r="A325" s="82" t="s">
        <v>468</v>
      </c>
      <c r="B325" s="40">
        <v>-9.905451238563273</v>
      </c>
      <c r="C325" s="40">
        <v>0.18570876143644455</v>
      </c>
      <c r="D325" s="4">
        <f>C325</f>
        <v>0.18570876143644455</v>
      </c>
      <c r="E325" s="19" t="s">
        <v>469</v>
      </c>
    </row>
    <row r="326" spans="1:5" ht="26.25">
      <c r="A326" s="73" t="s">
        <v>1003</v>
      </c>
      <c r="B326" s="40">
        <v>0</v>
      </c>
      <c r="C326" s="40">
        <v>0.2680000000000291</v>
      </c>
      <c r="D326" s="4">
        <f>'767'!E8</f>
        <v>-0.4066400000001522</v>
      </c>
      <c r="E326" s="18">
        <v>767</v>
      </c>
    </row>
    <row r="327" spans="1:5" ht="26.25">
      <c r="A327" s="82" t="s">
        <v>938</v>
      </c>
      <c r="B327" s="40"/>
      <c r="C327" s="40"/>
      <c r="D327" s="4">
        <f>'756'!E6</f>
        <v>0.08399999999994634</v>
      </c>
      <c r="E327" s="18">
        <v>756</v>
      </c>
    </row>
    <row r="328" spans="1:5" ht="26.25">
      <c r="A328" s="6" t="s">
        <v>470</v>
      </c>
      <c r="B328" s="40">
        <v>0</v>
      </c>
      <c r="C328" s="40">
        <v>0.4031999999999698</v>
      </c>
      <c r="D328" s="4">
        <f>C328</f>
        <v>0.4031999999999698</v>
      </c>
      <c r="E328" s="19" t="s">
        <v>471</v>
      </c>
    </row>
    <row r="329" spans="1:5" ht="26.25">
      <c r="A329" s="73" t="s">
        <v>472</v>
      </c>
      <c r="B329" s="40">
        <v>0</v>
      </c>
      <c r="C329" s="40">
        <v>-0.49054999999953</v>
      </c>
      <c r="D329" s="4">
        <f>C329+'771'!E4</f>
        <v>-0.5705499999994572</v>
      </c>
      <c r="E329" s="18" t="s">
        <v>1016</v>
      </c>
    </row>
    <row r="330" spans="1:5" ht="77.25">
      <c r="A330" s="6" t="s">
        <v>473</v>
      </c>
      <c r="B330" s="40">
        <v>16.785917280805677</v>
      </c>
      <c r="C330" s="40">
        <v>-0.13529023292545617</v>
      </c>
      <c r="D330" s="4">
        <f>C330</f>
        <v>-0.13529023292545617</v>
      </c>
      <c r="E330" s="19" t="s">
        <v>474</v>
      </c>
    </row>
    <row r="331" spans="1:5" ht="26.25">
      <c r="A331" s="6" t="s">
        <v>475</v>
      </c>
      <c r="B331" s="40">
        <v>0</v>
      </c>
      <c r="C331" s="40">
        <v>0.3400399999995898</v>
      </c>
      <c r="D331" s="4">
        <f>C331</f>
        <v>0.3400399999995898</v>
      </c>
      <c r="E331" s="18" t="s">
        <v>476</v>
      </c>
    </row>
    <row r="332" spans="1:5" ht="26.25">
      <c r="A332" s="6" t="s">
        <v>477</v>
      </c>
      <c r="B332" s="40">
        <v>0</v>
      </c>
      <c r="C332" s="40">
        <v>-1.0400999999999954</v>
      </c>
      <c r="D332" s="4">
        <f>C332</f>
        <v>-1.0400999999999954</v>
      </c>
      <c r="E332" s="19">
        <v>380</v>
      </c>
    </row>
    <row r="333" spans="1:5" ht="26.25">
      <c r="A333" s="20" t="s">
        <v>478</v>
      </c>
      <c r="B333" s="40">
        <v>0</v>
      </c>
      <c r="C333" s="40">
        <v>0.1571999999999889</v>
      </c>
      <c r="D333" s="4">
        <f>C333</f>
        <v>0.1571999999999889</v>
      </c>
      <c r="E333" s="18" t="s">
        <v>479</v>
      </c>
    </row>
    <row r="334" spans="1:5" ht="26.25">
      <c r="A334" s="6" t="s">
        <v>480</v>
      </c>
      <c r="B334" s="40">
        <v>0</v>
      </c>
      <c r="C334" s="40">
        <v>0.39160000000003947</v>
      </c>
      <c r="D334" s="4">
        <f>C334+'756'!E9</f>
        <v>0.24360000000007176</v>
      </c>
      <c r="E334" s="18" t="s">
        <v>966</v>
      </c>
    </row>
    <row r="335" spans="1:5" ht="26.25">
      <c r="A335" s="73" t="s">
        <v>481</v>
      </c>
      <c r="B335" s="40">
        <v>0</v>
      </c>
      <c r="C335" s="40">
        <v>-0.5617350000003398</v>
      </c>
      <c r="D335" s="4">
        <f>C335+'756'!E12+'771'!E5</f>
        <v>-0.8277350000006436</v>
      </c>
      <c r="E335" s="18" t="s">
        <v>1017</v>
      </c>
    </row>
    <row r="336" spans="1:5" ht="26.25">
      <c r="A336" s="6" t="s">
        <v>482</v>
      </c>
      <c r="B336" s="40">
        <v>0</v>
      </c>
      <c r="C336" s="40">
        <v>-0.25199999999998113</v>
      </c>
      <c r="D336" s="4">
        <f>C336</f>
        <v>-0.25199999999998113</v>
      </c>
      <c r="E336" s="18">
        <v>673</v>
      </c>
    </row>
    <row r="337" spans="1:5" ht="26.25">
      <c r="A337" s="6" t="s">
        <v>483</v>
      </c>
      <c r="B337" s="40">
        <v>0</v>
      </c>
      <c r="C337" s="40">
        <v>-0.5144900000000234</v>
      </c>
      <c r="D337" s="4">
        <f>C337</f>
        <v>-0.5144900000000234</v>
      </c>
      <c r="E337" s="19" t="s">
        <v>484</v>
      </c>
    </row>
    <row r="338" spans="1:5" ht="47.25">
      <c r="A338" s="82" t="s">
        <v>909</v>
      </c>
      <c r="B338" s="40">
        <v>8.326228094229634</v>
      </c>
      <c r="C338" s="40">
        <v>0.5092495228000189</v>
      </c>
      <c r="D338" s="4">
        <f>C338+'741'!F4+'749'!E5+'760'!E5+'766'!E5</f>
        <v>0.24277952280010595</v>
      </c>
      <c r="E338" s="18" t="s">
        <v>1018</v>
      </c>
    </row>
    <row r="339" spans="1:5" ht="26.25">
      <c r="A339" s="6" t="s">
        <v>485</v>
      </c>
      <c r="B339" s="40">
        <v>0.49105830258304195</v>
      </c>
      <c r="C339" s="40">
        <v>0.49105830258304195</v>
      </c>
      <c r="D339" s="4">
        <f>C339</f>
        <v>0.49105830258304195</v>
      </c>
      <c r="E339" s="18">
        <v>279</v>
      </c>
    </row>
    <row r="340" spans="1:5" ht="26.25">
      <c r="A340" s="6" t="s">
        <v>486</v>
      </c>
      <c r="B340" s="40">
        <v>0</v>
      </c>
      <c r="C340" s="40">
        <v>0.19699999999966167</v>
      </c>
      <c r="D340" s="4">
        <f>C340</f>
        <v>0.19699999999966167</v>
      </c>
      <c r="E340" s="19">
        <v>419</v>
      </c>
    </row>
    <row r="341" spans="1:5" ht="26.25">
      <c r="A341" s="73" t="s">
        <v>487</v>
      </c>
      <c r="B341" s="40">
        <v>-29.914094825678717</v>
      </c>
      <c r="C341" s="40">
        <v>-0.17176982567821142</v>
      </c>
      <c r="D341" s="4">
        <f>C341+'752'!E10+'771'!E6</f>
        <v>-1.4452698256782242</v>
      </c>
      <c r="E341" s="18" t="s">
        <v>1019</v>
      </c>
    </row>
    <row r="342" spans="1:5" ht="26.25">
      <c r="A342" s="6" t="s">
        <v>488</v>
      </c>
      <c r="B342" s="40">
        <v>8.406420608604208</v>
      </c>
      <c r="C342" s="40">
        <v>-10.769205197847384</v>
      </c>
      <c r="D342" s="4">
        <f>C342</f>
        <v>-10.769205197847384</v>
      </c>
      <c r="E342" s="18" t="s">
        <v>489</v>
      </c>
    </row>
    <row r="343" spans="1:5" ht="26.25">
      <c r="A343" s="6" t="s">
        <v>490</v>
      </c>
      <c r="B343" s="40">
        <v>0</v>
      </c>
      <c r="C343" s="40">
        <v>-0.39100000000001955</v>
      </c>
      <c r="D343" s="4">
        <f>C343</f>
        <v>-0.39100000000001955</v>
      </c>
      <c r="E343" s="18" t="s">
        <v>491</v>
      </c>
    </row>
    <row r="344" spans="1:5" ht="26.25">
      <c r="A344" s="6" t="s">
        <v>492</v>
      </c>
      <c r="B344" s="40">
        <v>-3.4566666666664787</v>
      </c>
      <c r="C344" s="40">
        <v>11.088943333333532</v>
      </c>
      <c r="D344" s="4">
        <f>C344</f>
        <v>11.088943333333532</v>
      </c>
      <c r="E344" s="18" t="s">
        <v>493</v>
      </c>
    </row>
    <row r="345" spans="1:5" ht="26.25">
      <c r="A345" s="73" t="s">
        <v>494</v>
      </c>
      <c r="B345" s="40">
        <v>0</v>
      </c>
      <c r="C345" s="40">
        <v>8.818899999999985</v>
      </c>
      <c r="D345" s="4">
        <f>C345+'770'!E8</f>
        <v>8.378899999999476</v>
      </c>
      <c r="E345" s="19" t="s">
        <v>1020</v>
      </c>
    </row>
    <row r="346" spans="1:5" ht="26.25">
      <c r="A346" s="6" t="s">
        <v>495</v>
      </c>
      <c r="B346" s="40">
        <v>-0.2295059701492903</v>
      </c>
      <c r="C346" s="40">
        <v>0.437494029850626</v>
      </c>
      <c r="D346" s="4">
        <f>C346</f>
        <v>0.437494029850626</v>
      </c>
      <c r="E346" s="18" t="s">
        <v>496</v>
      </c>
    </row>
    <row r="347" spans="1:5" ht="26.25">
      <c r="A347" s="6" t="s">
        <v>497</v>
      </c>
      <c r="B347" s="40">
        <v>0</v>
      </c>
      <c r="C347" s="40">
        <v>0.1886999999995851</v>
      </c>
      <c r="D347" s="4">
        <f>C347</f>
        <v>0.1886999999995851</v>
      </c>
      <c r="E347" s="18" t="s">
        <v>498</v>
      </c>
    </row>
    <row r="348" spans="1:5" ht="26.25">
      <c r="A348" s="6" t="s">
        <v>499</v>
      </c>
      <c r="B348" s="40">
        <v>0</v>
      </c>
      <c r="C348" s="40"/>
      <c r="D348" s="4">
        <f>C348</f>
        <v>0</v>
      </c>
      <c r="E348" s="18">
        <v>679</v>
      </c>
    </row>
    <row r="349" spans="1:5" ht="26.25">
      <c r="A349" s="6" t="s">
        <v>500</v>
      </c>
      <c r="B349" s="40">
        <v>0</v>
      </c>
      <c r="C349" s="40">
        <v>0.31500000000005457</v>
      </c>
      <c r="D349" s="4">
        <f>C349</f>
        <v>0.31500000000005457</v>
      </c>
      <c r="E349" s="18">
        <v>410</v>
      </c>
    </row>
    <row r="350" spans="1:5" ht="26.25">
      <c r="A350" s="73" t="s">
        <v>501</v>
      </c>
      <c r="B350" s="40">
        <v>-0.0879797480997695</v>
      </c>
      <c r="C350" s="40">
        <v>4.839030897061662</v>
      </c>
      <c r="D350" s="4">
        <f>C350+'769'!E4</f>
        <v>4.911030897061778</v>
      </c>
      <c r="E350" s="18" t="s">
        <v>1021</v>
      </c>
    </row>
    <row r="351" spans="1:5" ht="26.25">
      <c r="A351" s="6" t="s">
        <v>502</v>
      </c>
      <c r="B351" s="40">
        <v>1.0084816326530017</v>
      </c>
      <c r="C351" s="40">
        <v>1.0084816326530017</v>
      </c>
      <c r="D351" s="4">
        <f>C351</f>
        <v>1.0084816326530017</v>
      </c>
      <c r="E351" s="18">
        <v>289</v>
      </c>
    </row>
    <row r="352" spans="1:5" ht="26.25">
      <c r="A352" s="6" t="s">
        <v>503</v>
      </c>
      <c r="B352" s="40">
        <v>0</v>
      </c>
      <c r="C352" s="40">
        <v>-0.30200000000030514</v>
      </c>
      <c r="D352" s="4">
        <f>C352+'756'!E10</f>
        <v>-0.6740000000002624</v>
      </c>
      <c r="E352" s="18" t="s">
        <v>967</v>
      </c>
    </row>
    <row r="353" spans="1:5" ht="26.25">
      <c r="A353" s="6" t="s">
        <v>504</v>
      </c>
      <c r="B353" s="40">
        <v>0.8994666666666262</v>
      </c>
      <c r="C353" s="40">
        <v>0.8994666666666262</v>
      </c>
      <c r="D353" s="4">
        <f>C353</f>
        <v>0.8994666666666262</v>
      </c>
      <c r="E353" s="18">
        <v>149</v>
      </c>
    </row>
    <row r="354" spans="1:5" ht="26.25">
      <c r="A354" s="6" t="s">
        <v>505</v>
      </c>
      <c r="B354" s="40">
        <v>0</v>
      </c>
      <c r="C354" s="40">
        <v>-0.06690000000054397</v>
      </c>
      <c r="D354" s="4">
        <f>C354</f>
        <v>-0.06690000000054397</v>
      </c>
      <c r="E354" s="18" t="s">
        <v>506</v>
      </c>
    </row>
    <row r="355" spans="1:5" ht="26.25">
      <c r="A355" s="6" t="s">
        <v>507</v>
      </c>
      <c r="B355" s="40">
        <v>0</v>
      </c>
      <c r="C355" s="40">
        <v>-0.6683750000004238</v>
      </c>
      <c r="D355" s="4">
        <f>C355</f>
        <v>-0.6683750000004238</v>
      </c>
      <c r="E355" s="18" t="s">
        <v>508</v>
      </c>
    </row>
    <row r="356" spans="1:5" ht="62.25">
      <c r="A356" s="6" t="s">
        <v>509</v>
      </c>
      <c r="B356" s="40">
        <v>7.980903214015342</v>
      </c>
      <c r="C356" s="40">
        <v>0.0507341702594033</v>
      </c>
      <c r="D356" s="4">
        <f>C356+'747'!E7</f>
        <v>-0.34206582974061917</v>
      </c>
      <c r="E356" s="19" t="s">
        <v>968</v>
      </c>
    </row>
    <row r="357" spans="1:5" ht="26.25">
      <c r="A357" s="6" t="s">
        <v>510</v>
      </c>
      <c r="B357" s="40">
        <v>0</v>
      </c>
      <c r="C357" s="40">
        <v>-0.33320000000003347</v>
      </c>
      <c r="D357" s="4">
        <f>C357</f>
        <v>-0.33320000000003347</v>
      </c>
      <c r="E357" s="19">
        <v>317</v>
      </c>
    </row>
    <row r="358" spans="1:5" ht="32.25">
      <c r="A358" s="6" t="s">
        <v>511</v>
      </c>
      <c r="B358" s="40">
        <v>0</v>
      </c>
      <c r="C358" s="40">
        <v>-0.13255000000040695</v>
      </c>
      <c r="D358" s="4">
        <f>C358</f>
        <v>-0.13255000000040695</v>
      </c>
      <c r="E358" s="19" t="s">
        <v>512</v>
      </c>
    </row>
    <row r="359" spans="1:5" ht="26.25">
      <c r="A359" s="82" t="s">
        <v>925</v>
      </c>
      <c r="B359" s="40"/>
      <c r="C359" s="40"/>
      <c r="D359" s="4">
        <f>'740'!F6</f>
        <v>-0.5665700000000129</v>
      </c>
      <c r="E359" s="18">
        <v>740</v>
      </c>
    </row>
    <row r="360" spans="1:5" ht="26.25">
      <c r="A360" s="6" t="s">
        <v>513</v>
      </c>
      <c r="B360" s="40">
        <v>0</v>
      </c>
      <c r="C360" s="40">
        <v>-0.4237000000000535</v>
      </c>
      <c r="D360" s="4">
        <f>C360</f>
        <v>-0.4237000000000535</v>
      </c>
      <c r="E360" s="19">
        <v>527</v>
      </c>
    </row>
    <row r="361" spans="1:5" ht="26.25">
      <c r="A361" s="6" t="s">
        <v>514</v>
      </c>
      <c r="B361" s="40">
        <v>0</v>
      </c>
      <c r="C361" s="40">
        <v>-0.4493199999998865</v>
      </c>
      <c r="D361" s="4">
        <f>C361+'767'!E9</f>
        <v>-0.44015999999982114</v>
      </c>
      <c r="E361" s="19" t="s">
        <v>1022</v>
      </c>
    </row>
    <row r="362" spans="1:5" ht="26.25">
      <c r="A362" s="6" t="s">
        <v>515</v>
      </c>
      <c r="B362" s="40">
        <v>0</v>
      </c>
      <c r="C362" s="40">
        <v>-0.3348000000001434</v>
      </c>
      <c r="D362" s="4">
        <f aca="true" t="shared" si="22" ref="D362:D372">C362</f>
        <v>-0.3348000000001434</v>
      </c>
      <c r="E362" s="19" t="s">
        <v>516</v>
      </c>
    </row>
    <row r="363" spans="1:5" ht="32.25">
      <c r="A363" s="6" t="s">
        <v>517</v>
      </c>
      <c r="B363" s="40">
        <v>0</v>
      </c>
      <c r="C363" s="40">
        <v>110.01491209468338</v>
      </c>
      <c r="D363" s="4">
        <f t="shared" si="22"/>
        <v>110.01491209468338</v>
      </c>
      <c r="E363" s="19" t="s">
        <v>518</v>
      </c>
    </row>
    <row r="364" spans="1:5" ht="47.25">
      <c r="A364" s="6" t="s">
        <v>519</v>
      </c>
      <c r="B364" s="40">
        <v>1.2556274174827422</v>
      </c>
      <c r="C364" s="40">
        <v>-0.22213728583432157</v>
      </c>
      <c r="D364" s="4">
        <f t="shared" si="22"/>
        <v>-0.22213728583432157</v>
      </c>
      <c r="E364" s="19" t="s">
        <v>520</v>
      </c>
    </row>
    <row r="365" spans="1:5" ht="32.25">
      <c r="A365" s="6" t="s">
        <v>521</v>
      </c>
      <c r="B365" s="40">
        <v>-10.115194395506933</v>
      </c>
      <c r="C365" s="40">
        <v>-409.4506943955073</v>
      </c>
      <c r="D365" s="4">
        <f t="shared" si="22"/>
        <v>-409.4506943955073</v>
      </c>
      <c r="E365" s="19" t="s">
        <v>522</v>
      </c>
    </row>
    <row r="366" spans="1:5" ht="26.25">
      <c r="A366" s="6" t="s">
        <v>523</v>
      </c>
      <c r="B366" s="40">
        <v>2.50513107620381</v>
      </c>
      <c r="C366" s="40">
        <v>0.06169774286996699</v>
      </c>
      <c r="D366" s="4">
        <f t="shared" si="22"/>
        <v>0.06169774286996699</v>
      </c>
      <c r="E366" s="19" t="s">
        <v>524</v>
      </c>
    </row>
    <row r="367" spans="1:5" ht="26.25">
      <c r="A367" s="6" t="s">
        <v>525</v>
      </c>
      <c r="B367" s="40">
        <v>46.592575448599746</v>
      </c>
      <c r="C367" s="40">
        <v>46.592575448599746</v>
      </c>
      <c r="D367" s="4">
        <f t="shared" si="22"/>
        <v>46.592575448599746</v>
      </c>
      <c r="E367" s="19" t="s">
        <v>526</v>
      </c>
    </row>
    <row r="368" spans="1:5" ht="26.25">
      <c r="A368" s="6" t="s">
        <v>527</v>
      </c>
      <c r="B368" s="40">
        <v>0</v>
      </c>
      <c r="C368" s="40">
        <v>-0.27602500000011787</v>
      </c>
      <c r="D368" s="4">
        <f t="shared" si="22"/>
        <v>-0.27602500000011787</v>
      </c>
      <c r="E368" s="18">
        <v>739</v>
      </c>
    </row>
    <row r="369" spans="1:5" ht="26.25">
      <c r="A369" s="6" t="s">
        <v>528</v>
      </c>
      <c r="B369" s="40">
        <v>0</v>
      </c>
      <c r="C369" s="40">
        <v>-0.6190580000000523</v>
      </c>
      <c r="D369" s="4">
        <f t="shared" si="22"/>
        <v>-0.6190580000000523</v>
      </c>
      <c r="E369" s="19" t="s">
        <v>529</v>
      </c>
    </row>
    <row r="370" spans="1:5" ht="26.25">
      <c r="A370" s="6" t="s">
        <v>530</v>
      </c>
      <c r="B370" s="40">
        <v>0</v>
      </c>
      <c r="C370" s="40">
        <v>-0.39031999999997424</v>
      </c>
      <c r="D370" s="4">
        <f t="shared" si="22"/>
        <v>-0.39031999999997424</v>
      </c>
      <c r="E370" s="18">
        <v>683</v>
      </c>
    </row>
    <row r="371" spans="1:5" ht="26.25">
      <c r="A371" s="6" t="s">
        <v>531</v>
      </c>
      <c r="B371" s="40">
        <v>0</v>
      </c>
      <c r="C371" s="40">
        <v>10.986999999999966</v>
      </c>
      <c r="D371" s="4">
        <f t="shared" si="22"/>
        <v>10.986999999999966</v>
      </c>
      <c r="E371" s="19" t="s">
        <v>532</v>
      </c>
    </row>
    <row r="372" spans="1:5" ht="26.25">
      <c r="A372" s="6" t="s">
        <v>533</v>
      </c>
      <c r="B372" s="40">
        <v>-33.09544626569698</v>
      </c>
      <c r="C372" s="40">
        <v>-33.09544626569698</v>
      </c>
      <c r="D372" s="4">
        <f t="shared" si="22"/>
        <v>-33.09544626569698</v>
      </c>
      <c r="E372" s="19" t="s">
        <v>534</v>
      </c>
    </row>
    <row r="373" spans="1:5" ht="26.25">
      <c r="A373" s="6" t="s">
        <v>535</v>
      </c>
      <c r="B373" s="40">
        <v>0</v>
      </c>
      <c r="C373" s="40">
        <v>-0.5248000000000275</v>
      </c>
      <c r="D373" s="4">
        <f>C373+'740'!F12+'745'!F10+'748'!E9+'750'!E6</f>
        <v>180.32571000000007</v>
      </c>
      <c r="E373" s="19" t="s">
        <v>969</v>
      </c>
    </row>
    <row r="374" spans="1:5" ht="26.25">
      <c r="A374" s="6" t="s">
        <v>536</v>
      </c>
      <c r="B374" s="40">
        <v>0</v>
      </c>
      <c r="C374" s="40">
        <v>-15.800000000000011</v>
      </c>
      <c r="D374" s="4">
        <f aca="true" t="shared" si="23" ref="D374:D380">C374</f>
        <v>-15.800000000000011</v>
      </c>
      <c r="E374" s="19">
        <v>379</v>
      </c>
    </row>
    <row r="375" spans="1:5" ht="26.25">
      <c r="A375" s="6" t="s">
        <v>537</v>
      </c>
      <c r="B375" s="40">
        <v>0</v>
      </c>
      <c r="C375" s="40">
        <v>0.28880000000003747</v>
      </c>
      <c r="D375" s="4">
        <f t="shared" si="23"/>
        <v>0.28880000000003747</v>
      </c>
      <c r="E375" s="19" t="s">
        <v>538</v>
      </c>
    </row>
    <row r="376" spans="1:5" ht="26.25">
      <c r="A376" s="6" t="s">
        <v>539</v>
      </c>
      <c r="B376" s="40"/>
      <c r="C376" s="40">
        <v>0.4819249999999897</v>
      </c>
      <c r="D376" s="4">
        <f t="shared" si="23"/>
        <v>0.4819249999999897</v>
      </c>
      <c r="E376" s="18">
        <v>690</v>
      </c>
    </row>
    <row r="377" spans="1:5" ht="26.25">
      <c r="A377" s="6" t="s">
        <v>540</v>
      </c>
      <c r="B377" s="40">
        <v>-4.52523529411792</v>
      </c>
      <c r="C377" s="40">
        <v>-4.52523529411792</v>
      </c>
      <c r="D377" s="4">
        <f t="shared" si="23"/>
        <v>-4.52523529411792</v>
      </c>
      <c r="E377" s="19">
        <v>246</v>
      </c>
    </row>
    <row r="378" spans="1:5" ht="26.25">
      <c r="A378" s="6" t="s">
        <v>541</v>
      </c>
      <c r="B378" s="40">
        <v>0</v>
      </c>
      <c r="C378" s="40">
        <v>-0.45079999999998677</v>
      </c>
      <c r="D378" s="4">
        <f t="shared" si="23"/>
        <v>-0.45079999999998677</v>
      </c>
      <c r="E378" s="19">
        <v>618</v>
      </c>
    </row>
    <row r="379" spans="1:5" ht="26.25">
      <c r="A379" s="6" t="s">
        <v>542</v>
      </c>
      <c r="B379" s="40">
        <v>0</v>
      </c>
      <c r="C379" s="40">
        <v>-0.32199999999988904</v>
      </c>
      <c r="D379" s="4">
        <f t="shared" si="23"/>
        <v>-0.32199999999988904</v>
      </c>
      <c r="E379" s="19">
        <v>548</v>
      </c>
    </row>
    <row r="380" spans="1:5" ht="26.25">
      <c r="A380" s="6" t="s">
        <v>543</v>
      </c>
      <c r="B380" s="40">
        <v>0</v>
      </c>
      <c r="C380" s="40">
        <v>-0.14105999999986807</v>
      </c>
      <c r="D380" s="4">
        <f t="shared" si="23"/>
        <v>-0.14105999999986807</v>
      </c>
      <c r="E380" s="19" t="s">
        <v>544</v>
      </c>
    </row>
    <row r="381" spans="1:5" ht="62.25">
      <c r="A381" s="73" t="s">
        <v>545</v>
      </c>
      <c r="B381" s="40">
        <v>0</v>
      </c>
      <c r="C381" s="40">
        <v>-1.5377523012541587</v>
      </c>
      <c r="D381" s="4">
        <f>C381+'766'!E10+'770'!E6</f>
        <v>-2.4137523012543625</v>
      </c>
      <c r="E381" s="19" t="s">
        <v>1023</v>
      </c>
    </row>
    <row r="382" spans="1:5" ht="26.25">
      <c r="A382" s="6" t="s">
        <v>546</v>
      </c>
      <c r="B382" s="40"/>
      <c r="C382" s="40">
        <v>0.04069999999990159</v>
      </c>
      <c r="D382" s="4">
        <f>C382+'759'!E5</f>
        <v>0.2500999999998612</v>
      </c>
      <c r="E382" s="19" t="s">
        <v>1024</v>
      </c>
    </row>
    <row r="383" spans="1:5" ht="26.25">
      <c r="A383" s="6" t="s">
        <v>547</v>
      </c>
      <c r="B383" s="40">
        <v>0.004197183098654023</v>
      </c>
      <c r="C383" s="40">
        <v>0.004197183098654023</v>
      </c>
      <c r="D383" s="4">
        <f>C383</f>
        <v>0.004197183098654023</v>
      </c>
      <c r="E383" s="19">
        <v>216</v>
      </c>
    </row>
    <row r="384" spans="1:5" ht="26.25">
      <c r="A384" s="6" t="s">
        <v>548</v>
      </c>
      <c r="B384" s="40">
        <v>0.6226805273834088</v>
      </c>
      <c r="C384" s="40">
        <v>211.3542205273834</v>
      </c>
      <c r="D384" s="4">
        <f>C384</f>
        <v>211.3542205273834</v>
      </c>
      <c r="E384" s="19" t="s">
        <v>549</v>
      </c>
    </row>
    <row r="385" spans="1:5" ht="26.25">
      <c r="A385" s="6" t="s">
        <v>550</v>
      </c>
      <c r="B385" s="40">
        <v>0</v>
      </c>
      <c r="C385" s="40">
        <v>-1.0998000000003003</v>
      </c>
      <c r="D385" s="4">
        <f>C385+'768'!E6</f>
        <v>-0.8198000000003276</v>
      </c>
      <c r="E385" s="19" t="s">
        <v>1025</v>
      </c>
    </row>
    <row r="386" spans="1:5" ht="26.25">
      <c r="A386" s="6" t="s">
        <v>551</v>
      </c>
      <c r="B386" s="40">
        <v>0</v>
      </c>
      <c r="C386" s="40">
        <v>-0.1819799999998395</v>
      </c>
      <c r="D386" s="4">
        <f aca="true" t="shared" si="24" ref="D386:D391">C386</f>
        <v>-0.1819799999998395</v>
      </c>
      <c r="E386" s="19">
        <v>358</v>
      </c>
    </row>
    <row r="387" spans="1:5" ht="26.25">
      <c r="A387" s="6" t="s">
        <v>552</v>
      </c>
      <c r="B387" s="40">
        <v>0</v>
      </c>
      <c r="C387" s="40">
        <v>-0.17340000000058353</v>
      </c>
      <c r="D387" s="4">
        <f t="shared" si="24"/>
        <v>-0.17340000000058353</v>
      </c>
      <c r="E387" s="19">
        <v>502</v>
      </c>
    </row>
    <row r="388" spans="1:5" ht="26.25">
      <c r="A388" s="6" t="s">
        <v>553</v>
      </c>
      <c r="B388" s="40">
        <v>4.240088475836416</v>
      </c>
      <c r="C388" s="40">
        <v>21.463988475835805</v>
      </c>
      <c r="D388" s="4">
        <f t="shared" si="24"/>
        <v>21.463988475835805</v>
      </c>
      <c r="E388" s="19" t="s">
        <v>554</v>
      </c>
    </row>
    <row r="389" spans="1:5" ht="26.25">
      <c r="A389" s="6" t="s">
        <v>555</v>
      </c>
      <c r="B389" s="40"/>
      <c r="C389" s="40">
        <v>-0.053200000000060754</v>
      </c>
      <c r="D389" s="4">
        <f t="shared" si="24"/>
        <v>-0.053200000000060754</v>
      </c>
      <c r="E389" s="19">
        <v>647</v>
      </c>
    </row>
    <row r="390" spans="1:5" ht="26.25">
      <c r="A390" s="6" t="s">
        <v>556</v>
      </c>
      <c r="B390" s="40">
        <v>0</v>
      </c>
      <c r="C390" s="40">
        <v>-0.14240000000012287</v>
      </c>
      <c r="D390" s="4">
        <f t="shared" si="24"/>
        <v>-0.14240000000012287</v>
      </c>
      <c r="E390" s="19" t="s">
        <v>557</v>
      </c>
    </row>
    <row r="391" spans="1:5" ht="26.25">
      <c r="A391" s="6" t="s">
        <v>558</v>
      </c>
      <c r="B391" s="40">
        <v>0</v>
      </c>
      <c r="C391" s="40">
        <v>0.007100000000036744</v>
      </c>
      <c r="D391" s="4">
        <f t="shared" si="24"/>
        <v>0.007100000000036744</v>
      </c>
      <c r="E391" s="19">
        <v>623</v>
      </c>
    </row>
    <row r="392" spans="1:5" ht="47.25">
      <c r="A392" s="73" t="s">
        <v>559</v>
      </c>
      <c r="B392" s="40">
        <v>3.09982620842743</v>
      </c>
      <c r="C392" s="40">
        <v>-1.0660595447120045</v>
      </c>
      <c r="D392" s="4">
        <f>C392+'741'!F6+'747'!E9+'773'!E6</f>
        <v>-1287.346659544712</v>
      </c>
      <c r="E392" s="19" t="s">
        <v>1048</v>
      </c>
    </row>
    <row r="393" spans="1:5" ht="26.25">
      <c r="A393" s="6" t="s">
        <v>560</v>
      </c>
      <c r="B393" s="40">
        <v>0</v>
      </c>
      <c r="C393" s="40">
        <v>0.21720000000004802</v>
      </c>
      <c r="D393" s="4">
        <f>C393</f>
        <v>0.21720000000004802</v>
      </c>
      <c r="E393" s="18">
        <v>664</v>
      </c>
    </row>
    <row r="394" spans="1:5" ht="26.25">
      <c r="A394" s="6" t="s">
        <v>561</v>
      </c>
      <c r="B394" s="40">
        <v>0</v>
      </c>
      <c r="C394" s="40">
        <v>0.10860000000019454</v>
      </c>
      <c r="D394" s="4">
        <f>C394</f>
        <v>0.10860000000019454</v>
      </c>
      <c r="E394" s="19">
        <v>446</v>
      </c>
    </row>
    <row r="395" spans="1:5" ht="32.25">
      <c r="A395" s="6" t="s">
        <v>562</v>
      </c>
      <c r="B395" s="40">
        <v>0</v>
      </c>
      <c r="C395" s="40">
        <v>26.40289999999959</v>
      </c>
      <c r="D395" s="4">
        <f>C395</f>
        <v>26.40289999999959</v>
      </c>
      <c r="E395" s="19" t="s">
        <v>563</v>
      </c>
    </row>
    <row r="396" spans="1:5" ht="26.25">
      <c r="A396" s="6" t="s">
        <v>564</v>
      </c>
      <c r="B396" s="40">
        <v>6.8688965212755875</v>
      </c>
      <c r="C396" s="40">
        <v>6.8688965212755875</v>
      </c>
      <c r="D396" s="4">
        <f>C396</f>
        <v>6.8688965212755875</v>
      </c>
      <c r="E396" s="19" t="s">
        <v>565</v>
      </c>
    </row>
    <row r="397" spans="1:5" ht="32.25">
      <c r="A397" s="86" t="s">
        <v>566</v>
      </c>
      <c r="B397" s="40">
        <v>0</v>
      </c>
      <c r="C397" s="40">
        <v>-0.18883612903277935</v>
      </c>
      <c r="D397" s="4">
        <f>C397+'754'!E5+'757'!E8+'762'!E6</f>
        <v>8.906763870967097</v>
      </c>
      <c r="E397" s="19" t="s">
        <v>1026</v>
      </c>
    </row>
    <row r="398" spans="1:5" ht="26.25">
      <c r="A398" s="82" t="s">
        <v>918</v>
      </c>
      <c r="B398" s="40"/>
      <c r="C398" s="40"/>
      <c r="D398" s="4">
        <f>'745'!F6</f>
        <v>0.157449999999983</v>
      </c>
      <c r="E398" s="18">
        <v>745</v>
      </c>
    </row>
    <row r="399" spans="1:5" ht="47.25">
      <c r="A399" s="6" t="s">
        <v>567</v>
      </c>
      <c r="B399" s="40">
        <v>6.585061122225625</v>
      </c>
      <c r="C399" s="40">
        <v>-0.16307726914817522</v>
      </c>
      <c r="D399" s="4">
        <f aca="true" t="shared" si="25" ref="D399:D405">C399</f>
        <v>-0.16307726914817522</v>
      </c>
      <c r="E399" s="19" t="s">
        <v>568</v>
      </c>
    </row>
    <row r="400" spans="1:5" ht="26.25">
      <c r="A400" s="6" t="s">
        <v>569</v>
      </c>
      <c r="B400" s="40">
        <v>-0.38766391911256903</v>
      </c>
      <c r="C400" s="40">
        <v>17.67043608088717</v>
      </c>
      <c r="D400" s="4">
        <f t="shared" si="25"/>
        <v>17.67043608088717</v>
      </c>
      <c r="E400" s="19" t="s">
        <v>570</v>
      </c>
    </row>
    <row r="401" spans="1:5" ht="26.25">
      <c r="A401" s="6" t="s">
        <v>571</v>
      </c>
      <c r="B401" s="40">
        <v>0.7507510204081314</v>
      </c>
      <c r="C401" s="40">
        <v>-0.9760735469451731</v>
      </c>
      <c r="D401" s="4">
        <f t="shared" si="25"/>
        <v>-0.9760735469451731</v>
      </c>
      <c r="E401" s="19" t="s">
        <v>572</v>
      </c>
    </row>
    <row r="402" spans="1:5" ht="26.25">
      <c r="A402" s="6" t="s">
        <v>573</v>
      </c>
      <c r="B402" s="40">
        <v>-6.313964477611904</v>
      </c>
      <c r="C402" s="40">
        <v>-6.313964477611904</v>
      </c>
      <c r="D402" s="4">
        <f t="shared" si="25"/>
        <v>-6.313964477611904</v>
      </c>
      <c r="E402" s="19" t="s">
        <v>574</v>
      </c>
    </row>
    <row r="403" spans="1:5" ht="26.25">
      <c r="A403" s="6" t="s">
        <v>575</v>
      </c>
      <c r="B403" s="40">
        <v>0</v>
      </c>
      <c r="C403" s="40">
        <v>0.02720000000010714</v>
      </c>
      <c r="D403" s="4">
        <f t="shared" si="25"/>
        <v>0.02720000000010714</v>
      </c>
      <c r="E403" s="19" t="s">
        <v>576</v>
      </c>
    </row>
    <row r="404" spans="1:5" ht="26.25">
      <c r="A404" s="6" t="s">
        <v>577</v>
      </c>
      <c r="B404" s="40">
        <v>0</v>
      </c>
      <c r="C404" s="40">
        <v>0.27299999999991087</v>
      </c>
      <c r="D404" s="4">
        <f t="shared" si="25"/>
        <v>0.27299999999991087</v>
      </c>
      <c r="E404" s="19">
        <v>414</v>
      </c>
    </row>
    <row r="405" spans="1:5" ht="26.25">
      <c r="A405" s="6" t="s">
        <v>578</v>
      </c>
      <c r="B405" s="40">
        <v>0</v>
      </c>
      <c r="C405" s="40">
        <v>0.37800000000004275</v>
      </c>
      <c r="D405" s="4">
        <f t="shared" si="25"/>
        <v>0.37800000000004275</v>
      </c>
      <c r="E405" s="19">
        <v>443</v>
      </c>
    </row>
    <row r="406" spans="1:5" ht="32.25">
      <c r="A406" s="6" t="s">
        <v>579</v>
      </c>
      <c r="B406" s="40">
        <v>19.751527991240096</v>
      </c>
      <c r="C406" s="40">
        <v>-1.8130608564960085</v>
      </c>
      <c r="D406" s="4">
        <f>C406+'745'!F5+'752'!E4</f>
        <v>-66.3063008564958</v>
      </c>
      <c r="E406" s="19" t="s">
        <v>970</v>
      </c>
    </row>
    <row r="407" spans="1:5" ht="26.25">
      <c r="A407" s="6" t="s">
        <v>580</v>
      </c>
      <c r="B407" s="40">
        <v>42.77319291282765</v>
      </c>
      <c r="C407" s="40">
        <v>0.196350807564329</v>
      </c>
      <c r="D407" s="4">
        <f>C407</f>
        <v>0.196350807564329</v>
      </c>
      <c r="E407" s="19" t="s">
        <v>581</v>
      </c>
    </row>
    <row r="408" spans="1:5" ht="26.25">
      <c r="A408" s="6" t="s">
        <v>582</v>
      </c>
      <c r="B408" s="40">
        <v>0</v>
      </c>
      <c r="C408" s="40">
        <v>-0.38557500000024447</v>
      </c>
      <c r="D408" s="4">
        <f>C408</f>
        <v>-0.38557500000024447</v>
      </c>
      <c r="E408" s="18">
        <v>723</v>
      </c>
    </row>
    <row r="409" spans="1:5" ht="26.25">
      <c r="A409" s="6" t="s">
        <v>583</v>
      </c>
      <c r="B409" s="40">
        <v>0</v>
      </c>
      <c r="C409" s="40">
        <v>0.08390000000002829</v>
      </c>
      <c r="D409" s="4">
        <f>C409</f>
        <v>0.08390000000002829</v>
      </c>
      <c r="E409" s="19" t="s">
        <v>584</v>
      </c>
    </row>
    <row r="410" spans="1:5" ht="26.25">
      <c r="A410" s="82" t="s">
        <v>915</v>
      </c>
      <c r="B410" s="40"/>
      <c r="C410" s="40"/>
      <c r="D410" s="4">
        <f>'747'!E8</f>
        <v>-0.46079999999994925</v>
      </c>
      <c r="E410" s="18">
        <v>747</v>
      </c>
    </row>
    <row r="411" spans="1:5" ht="26.25">
      <c r="A411" s="6" t="s">
        <v>585</v>
      </c>
      <c r="B411" s="40">
        <v>0</v>
      </c>
      <c r="C411" s="40">
        <v>-0.08040000000050895</v>
      </c>
      <c r="D411" s="4">
        <f>C411</f>
        <v>-0.08040000000050895</v>
      </c>
      <c r="E411" s="19" t="s">
        <v>586</v>
      </c>
    </row>
    <row r="412" spans="1:5" ht="26.25">
      <c r="A412" s="6" t="s">
        <v>587</v>
      </c>
      <c r="B412" s="40">
        <v>1.4049868694856968</v>
      </c>
      <c r="C412" s="40">
        <v>-0.43429313051422014</v>
      </c>
      <c r="D412" s="4">
        <f>C412+'756'!E7</f>
        <v>-0.04829313051425288</v>
      </c>
      <c r="E412" s="19" t="s">
        <v>971</v>
      </c>
    </row>
    <row r="413" spans="1:5" ht="26.25">
      <c r="A413" s="6" t="s">
        <v>588</v>
      </c>
      <c r="B413" s="40"/>
      <c r="C413" s="40">
        <v>13.437830000000076</v>
      </c>
      <c r="D413" s="4">
        <f>C413+'751'!E6</f>
        <v>13.116230000000087</v>
      </c>
      <c r="E413" s="18" t="s">
        <v>972</v>
      </c>
    </row>
    <row r="414" spans="1:5" ht="26.25">
      <c r="A414" s="6" t="s">
        <v>589</v>
      </c>
      <c r="B414" s="40">
        <v>0</v>
      </c>
      <c r="C414" s="40">
        <v>0.2698753564152412</v>
      </c>
      <c r="D414" s="4">
        <f>C414</f>
        <v>0.2698753564152412</v>
      </c>
      <c r="E414" s="19" t="s">
        <v>590</v>
      </c>
    </row>
    <row r="415" spans="1:5" ht="26.25">
      <c r="A415" s="6" t="s">
        <v>591</v>
      </c>
      <c r="B415" s="40"/>
      <c r="C415" s="40">
        <v>-3.693454999999858</v>
      </c>
      <c r="D415" s="4">
        <f>C415</f>
        <v>-3.693454999999858</v>
      </c>
      <c r="E415" s="18" t="s">
        <v>592</v>
      </c>
    </row>
    <row r="416" spans="1:5" ht="26.25">
      <c r="A416" s="6" t="s">
        <v>593</v>
      </c>
      <c r="B416" s="40">
        <v>0</v>
      </c>
      <c r="C416" s="40">
        <v>-0.0925999999996634</v>
      </c>
      <c r="D416" s="4">
        <f>C416</f>
        <v>-0.0925999999996634</v>
      </c>
      <c r="E416" s="19" t="s">
        <v>594</v>
      </c>
    </row>
    <row r="417" spans="1:5" ht="26.25">
      <c r="A417" s="20" t="s">
        <v>595</v>
      </c>
      <c r="B417" s="40"/>
      <c r="C417" s="40">
        <v>0.3375000000005457</v>
      </c>
      <c r="D417" s="4">
        <f>C417+'741'!F7</f>
        <v>0.162810000000718</v>
      </c>
      <c r="E417" s="19" t="s">
        <v>973</v>
      </c>
    </row>
    <row r="418" spans="1:5" ht="26.25">
      <c r="A418" s="6" t="s">
        <v>596</v>
      </c>
      <c r="B418" s="40">
        <v>1.9091505617977305</v>
      </c>
      <c r="C418" s="40">
        <v>1.9091505617977305</v>
      </c>
      <c r="D418" s="4">
        <f>C418</f>
        <v>1.9091505617977305</v>
      </c>
      <c r="E418" s="19">
        <v>60</v>
      </c>
    </row>
    <row r="419" spans="1:5" ht="26.25">
      <c r="A419" s="6" t="s">
        <v>597</v>
      </c>
      <c r="B419" s="40">
        <v>0</v>
      </c>
      <c r="C419" s="40">
        <v>67.42345000000012</v>
      </c>
      <c r="D419" s="4">
        <f>C419+'748'!E6</f>
        <v>67.3202500000001</v>
      </c>
      <c r="E419" s="19" t="s">
        <v>974</v>
      </c>
    </row>
    <row r="420" spans="1:5" ht="26.25">
      <c r="A420" s="6" t="s">
        <v>598</v>
      </c>
      <c r="B420" s="40">
        <v>0</v>
      </c>
      <c r="C420" s="40">
        <v>-0.0420000000000158</v>
      </c>
      <c r="D420" s="4">
        <f>C420</f>
        <v>-0.0420000000000158</v>
      </c>
      <c r="E420" s="18">
        <v>688</v>
      </c>
    </row>
    <row r="421" spans="1:5" ht="26.25">
      <c r="A421" s="73" t="s">
        <v>1006</v>
      </c>
      <c r="B421" s="40">
        <v>0</v>
      </c>
      <c r="C421" s="40">
        <v>0</v>
      </c>
      <c r="D421" s="4">
        <f>'765'!E7+'769'!E7</f>
        <v>-0.6920000000000641</v>
      </c>
      <c r="E421" s="18" t="s">
        <v>1027</v>
      </c>
    </row>
    <row r="422" spans="1:5" ht="26.25">
      <c r="A422" s="6" t="s">
        <v>599</v>
      </c>
      <c r="B422" s="40">
        <v>0.018533333333266455</v>
      </c>
      <c r="C422" s="40">
        <v>0.018533333333266455</v>
      </c>
      <c r="D422" s="4">
        <f aca="true" t="shared" si="26" ref="D422:D427">C422</f>
        <v>0.018533333333266455</v>
      </c>
      <c r="E422" s="19">
        <v>128</v>
      </c>
    </row>
    <row r="423" spans="1:5" ht="26.25">
      <c r="A423" s="6" t="s">
        <v>600</v>
      </c>
      <c r="B423" s="40">
        <v>20.188039907978293</v>
      </c>
      <c r="C423" s="40">
        <v>20.188039907978293</v>
      </c>
      <c r="D423" s="4">
        <f t="shared" si="26"/>
        <v>20.188039907978293</v>
      </c>
      <c r="E423" s="19" t="s">
        <v>601</v>
      </c>
    </row>
    <row r="424" spans="1:5" ht="26.25">
      <c r="A424" s="6" t="s">
        <v>602</v>
      </c>
      <c r="B424" s="40">
        <v>0.06890895522383289</v>
      </c>
      <c r="C424" s="40">
        <v>0.06890895522383289</v>
      </c>
      <c r="D424" s="4">
        <f t="shared" si="26"/>
        <v>0.06890895522383289</v>
      </c>
      <c r="E424" s="19">
        <v>282</v>
      </c>
    </row>
    <row r="425" spans="1:5" ht="26.25">
      <c r="A425" s="6" t="s">
        <v>603</v>
      </c>
      <c r="B425" s="40">
        <v>0.3344244551705202</v>
      </c>
      <c r="C425" s="40">
        <v>-1.6595755448294511</v>
      </c>
      <c r="D425" s="4">
        <f t="shared" si="26"/>
        <v>-1.6595755448294511</v>
      </c>
      <c r="E425" s="19" t="s">
        <v>604</v>
      </c>
    </row>
    <row r="426" spans="1:5" ht="26.25">
      <c r="A426" s="6" t="s">
        <v>605</v>
      </c>
      <c r="B426" s="40">
        <v>0</v>
      </c>
      <c r="C426" s="40">
        <v>-0.26089999999970814</v>
      </c>
      <c r="D426" s="4">
        <f t="shared" si="26"/>
        <v>-0.26089999999970814</v>
      </c>
      <c r="E426" s="19" t="s">
        <v>606</v>
      </c>
    </row>
    <row r="427" spans="1:5" ht="26.25">
      <c r="A427" s="6" t="s">
        <v>607</v>
      </c>
      <c r="B427" s="40">
        <v>0.051307254353105236</v>
      </c>
      <c r="C427" s="40">
        <v>0.051307254353105236</v>
      </c>
      <c r="D427" s="4">
        <f t="shared" si="26"/>
        <v>0.051307254353105236</v>
      </c>
      <c r="E427" s="19" t="s">
        <v>608</v>
      </c>
    </row>
    <row r="428" spans="1:5" ht="26.25">
      <c r="A428" s="6" t="s">
        <v>912</v>
      </c>
      <c r="B428" s="40">
        <v>0.051307254353105236</v>
      </c>
      <c r="C428" s="40">
        <v>0.051307254353105236</v>
      </c>
      <c r="D428" s="4">
        <f>'748'!E7+'753'!E6+'761'!E5</f>
        <v>0.16230000000007294</v>
      </c>
      <c r="E428" s="18" t="s">
        <v>975</v>
      </c>
    </row>
    <row r="429" spans="1:5" ht="26.25">
      <c r="A429" s="6" t="s">
        <v>609</v>
      </c>
      <c r="B429" s="40">
        <v>0</v>
      </c>
      <c r="C429" s="40">
        <v>-0.007099999999923057</v>
      </c>
      <c r="D429" s="4">
        <f aca="true" t="shared" si="27" ref="D429:D435">C429</f>
        <v>-0.007099999999923057</v>
      </c>
      <c r="E429" s="18">
        <v>722</v>
      </c>
    </row>
    <row r="430" spans="1:5" ht="26.25">
      <c r="A430" s="6" t="s">
        <v>610</v>
      </c>
      <c r="B430" s="40">
        <v>0</v>
      </c>
      <c r="C430" s="40">
        <v>-0.4735000000000582</v>
      </c>
      <c r="D430" s="4">
        <f t="shared" si="27"/>
        <v>-0.4735000000000582</v>
      </c>
      <c r="E430" s="19" t="s">
        <v>611</v>
      </c>
    </row>
    <row r="431" spans="1:5" ht="26.25">
      <c r="A431" s="6" t="s">
        <v>612</v>
      </c>
      <c r="B431" s="40"/>
      <c r="C431" s="40">
        <v>0.3124000000000251</v>
      </c>
      <c r="D431" s="4">
        <f t="shared" si="27"/>
        <v>0.3124000000000251</v>
      </c>
      <c r="E431" s="19" t="s">
        <v>613</v>
      </c>
    </row>
    <row r="432" spans="1:5" ht="26.25">
      <c r="A432" s="6" t="s">
        <v>614</v>
      </c>
      <c r="B432" s="40">
        <v>0</v>
      </c>
      <c r="C432" s="40">
        <v>-0.3626000000001568</v>
      </c>
      <c r="D432" s="4">
        <f t="shared" si="27"/>
        <v>-0.3626000000001568</v>
      </c>
      <c r="E432" s="19" t="s">
        <v>615</v>
      </c>
    </row>
    <row r="433" spans="1:5" ht="26.25">
      <c r="A433" s="6" t="s">
        <v>616</v>
      </c>
      <c r="B433" s="40">
        <v>0</v>
      </c>
      <c r="C433" s="40">
        <v>0.004823232323246884</v>
      </c>
      <c r="D433" s="4">
        <f t="shared" si="27"/>
        <v>0.004823232323246884</v>
      </c>
      <c r="E433" s="19">
        <v>321</v>
      </c>
    </row>
    <row r="434" spans="1:5" ht="26.25">
      <c r="A434" s="20" t="s">
        <v>617</v>
      </c>
      <c r="B434" s="40">
        <v>0</v>
      </c>
      <c r="C434" s="40">
        <v>-0.7447157992914981</v>
      </c>
      <c r="D434" s="4">
        <f t="shared" si="27"/>
        <v>-0.7447157992914981</v>
      </c>
      <c r="E434" s="19" t="s">
        <v>618</v>
      </c>
    </row>
    <row r="435" spans="1:5" ht="26.25">
      <c r="A435" s="6" t="s">
        <v>619</v>
      </c>
      <c r="B435" s="40">
        <v>0</v>
      </c>
      <c r="C435" s="40">
        <v>-0.1652000000000271</v>
      </c>
      <c r="D435" s="4">
        <f t="shared" si="27"/>
        <v>-0.1652000000000271</v>
      </c>
      <c r="E435" s="18">
        <v>704</v>
      </c>
    </row>
    <row r="436" spans="1:5" ht="32.25">
      <c r="A436" s="6" t="s">
        <v>620</v>
      </c>
      <c r="B436" s="40">
        <v>0.2963173666980765</v>
      </c>
      <c r="C436" s="40">
        <v>0.03528456491451948</v>
      </c>
      <c r="D436" s="4">
        <f>C436+'756'!E5+'774'!E7</f>
        <v>-1335.8151154350855</v>
      </c>
      <c r="E436" s="19" t="s">
        <v>1053</v>
      </c>
    </row>
    <row r="437" spans="1:5" ht="26.25">
      <c r="A437" s="21" t="s">
        <v>621</v>
      </c>
      <c r="B437" s="40">
        <v>0</v>
      </c>
      <c r="C437" s="40">
        <v>-0.10980000000017753</v>
      </c>
      <c r="D437" s="4">
        <f>C437+'744'!F5</f>
        <v>-0.25743500000021413</v>
      </c>
      <c r="E437" s="19" t="s">
        <v>1028</v>
      </c>
    </row>
    <row r="438" spans="1:5" ht="26.25">
      <c r="A438" s="6" t="s">
        <v>622</v>
      </c>
      <c r="B438" s="40">
        <v>0</v>
      </c>
      <c r="C438" s="40">
        <v>0.5592700000003106</v>
      </c>
      <c r="D438" s="4">
        <f>C438+'745'!F11</f>
        <v>0.6077200000003131</v>
      </c>
      <c r="E438" s="19" t="s">
        <v>1029</v>
      </c>
    </row>
    <row r="439" spans="1:5" ht="26.25">
      <c r="A439" s="6" t="s">
        <v>623</v>
      </c>
      <c r="B439" s="40">
        <v>-2.9425373134328083</v>
      </c>
      <c r="C439" s="40">
        <v>-2.9425373134328083</v>
      </c>
      <c r="D439" s="4">
        <f>C439</f>
        <v>-2.9425373134328083</v>
      </c>
      <c r="E439" s="19">
        <v>241</v>
      </c>
    </row>
    <row r="440" spans="1:5" ht="26.25">
      <c r="A440" s="6" t="s">
        <v>624</v>
      </c>
      <c r="B440" s="40">
        <v>0</v>
      </c>
      <c r="C440" s="40">
        <v>0.17950499999915337</v>
      </c>
      <c r="D440" s="4">
        <f>C440</f>
        <v>0.17950499999915337</v>
      </c>
      <c r="E440" s="19" t="s">
        <v>625</v>
      </c>
    </row>
    <row r="441" spans="1:5" ht="26.25">
      <c r="A441" s="6" t="s">
        <v>626</v>
      </c>
      <c r="B441" s="40">
        <v>1.0937563218390096</v>
      </c>
      <c r="C441" s="40">
        <v>1.0937563218390096</v>
      </c>
      <c r="D441" s="4">
        <f>C441</f>
        <v>1.0937563218390096</v>
      </c>
      <c r="E441" s="19">
        <v>150</v>
      </c>
    </row>
    <row r="442" spans="1:5" ht="26.25">
      <c r="A442" s="82" t="s">
        <v>929</v>
      </c>
      <c r="B442" s="40"/>
      <c r="C442" s="40"/>
      <c r="D442" s="4">
        <f>'752'!E9</f>
        <v>-0.41649999999981446</v>
      </c>
      <c r="E442" s="18">
        <v>752</v>
      </c>
    </row>
    <row r="443" spans="1:5" ht="26.25">
      <c r="A443" s="6" t="s">
        <v>627</v>
      </c>
      <c r="B443" s="40">
        <v>0.17467951318462838</v>
      </c>
      <c r="C443" s="40">
        <v>-0.27392750084356976</v>
      </c>
      <c r="D443" s="4">
        <f>C443</f>
        <v>-0.27392750084356976</v>
      </c>
      <c r="E443" s="19" t="s">
        <v>628</v>
      </c>
    </row>
    <row r="444" spans="1:5" ht="26.25">
      <c r="A444" s="6" t="s">
        <v>627</v>
      </c>
      <c r="B444" s="40">
        <v>0</v>
      </c>
      <c r="C444" s="40">
        <v>-0.09200000000009823</v>
      </c>
      <c r="D444" s="4">
        <f>C444</f>
        <v>-0.09200000000009823</v>
      </c>
      <c r="E444" s="18">
        <v>637</v>
      </c>
    </row>
    <row r="445" spans="1:5" ht="32.25">
      <c r="A445" s="73" t="s">
        <v>629</v>
      </c>
      <c r="B445" s="40">
        <v>0</v>
      </c>
      <c r="C445" s="40">
        <v>-0.2028999999991754</v>
      </c>
      <c r="D445" s="4">
        <f>C445+'754'!E6+'769'!E6</f>
        <v>-1.0594999999992467</v>
      </c>
      <c r="E445" s="19" t="s">
        <v>1030</v>
      </c>
    </row>
    <row r="446" spans="1:5" ht="26.25">
      <c r="A446" s="6" t="s">
        <v>630</v>
      </c>
      <c r="B446" s="40">
        <v>0</v>
      </c>
      <c r="C446" s="40">
        <v>0.05041000000005624</v>
      </c>
      <c r="D446" s="4">
        <f aca="true" t="shared" si="28" ref="D446:D451">C446</f>
        <v>0.05041000000005624</v>
      </c>
      <c r="E446" s="18">
        <v>712</v>
      </c>
    </row>
    <row r="447" spans="1:5" ht="26.25">
      <c r="A447" s="6" t="s">
        <v>631</v>
      </c>
      <c r="B447" s="40">
        <v>0</v>
      </c>
      <c r="C447" s="40">
        <v>-0.9511899999990874</v>
      </c>
      <c r="D447" s="4">
        <f t="shared" si="28"/>
        <v>-0.9511899999990874</v>
      </c>
      <c r="E447" s="19" t="s">
        <v>632</v>
      </c>
    </row>
    <row r="448" spans="1:5" ht="26.25">
      <c r="A448" s="6" t="s">
        <v>633</v>
      </c>
      <c r="B448" s="40">
        <v>6.030189069854316</v>
      </c>
      <c r="C448" s="40">
        <v>-2.06791593014583</v>
      </c>
      <c r="D448" s="4">
        <f t="shared" si="28"/>
        <v>-2.06791593014583</v>
      </c>
      <c r="E448" s="18" t="s">
        <v>634</v>
      </c>
    </row>
    <row r="449" spans="1:5" ht="26.25">
      <c r="A449" s="6" t="s">
        <v>635</v>
      </c>
      <c r="B449" s="40">
        <v>-3.07000000000005</v>
      </c>
      <c r="C449" s="40">
        <v>-3.07000000000005</v>
      </c>
      <c r="D449" s="4">
        <f t="shared" si="28"/>
        <v>-3.07000000000005</v>
      </c>
      <c r="E449" s="18">
        <v>224</v>
      </c>
    </row>
    <row r="450" spans="1:5" ht="26.25">
      <c r="A450" s="6" t="s">
        <v>636</v>
      </c>
      <c r="B450" s="40">
        <v>0</v>
      </c>
      <c r="C450" s="40">
        <v>0.008599999999205465</v>
      </c>
      <c r="D450" s="4">
        <f t="shared" si="28"/>
        <v>0.008599999999205465</v>
      </c>
      <c r="E450" s="18">
        <v>585</v>
      </c>
    </row>
    <row r="451" spans="1:5" ht="26.25">
      <c r="A451" s="6" t="s">
        <v>637</v>
      </c>
      <c r="B451" s="40">
        <v>35.121483693857414</v>
      </c>
      <c r="C451" s="40">
        <v>35.121483693857414</v>
      </c>
      <c r="D451" s="4">
        <f t="shared" si="28"/>
        <v>35.121483693857414</v>
      </c>
      <c r="E451" s="18" t="s">
        <v>638</v>
      </c>
    </row>
    <row r="452" spans="1:5" ht="26.25">
      <c r="A452" s="73" t="s">
        <v>1004</v>
      </c>
      <c r="B452" s="40">
        <v>0</v>
      </c>
      <c r="C452" s="40">
        <v>0.2680000000000291</v>
      </c>
      <c r="D452" s="4">
        <f>'767'!E12</f>
        <v>0.1939199999999346</v>
      </c>
      <c r="E452" s="18">
        <v>767</v>
      </c>
    </row>
    <row r="453" spans="1:5" ht="47.25">
      <c r="A453" s="6" t="s">
        <v>639</v>
      </c>
      <c r="B453" s="40">
        <v>0</v>
      </c>
      <c r="C453" s="40">
        <v>4.026220373778187</v>
      </c>
      <c r="D453" s="4">
        <f>C453+'746'!F4</f>
        <v>5.370620373778138</v>
      </c>
      <c r="E453" s="18" t="s">
        <v>1031</v>
      </c>
    </row>
    <row r="454" spans="1:5" ht="26.25">
      <c r="A454" s="6" t="s">
        <v>640</v>
      </c>
      <c r="B454" s="40">
        <v>0</v>
      </c>
      <c r="C454" s="40">
        <v>-0.20337927565391567</v>
      </c>
      <c r="D454" s="4">
        <f>C454</f>
        <v>-0.20337927565391567</v>
      </c>
      <c r="E454" s="18">
        <v>300</v>
      </c>
    </row>
    <row r="455" spans="1:5" ht="26.25">
      <c r="A455" s="6" t="s">
        <v>641</v>
      </c>
      <c r="B455" s="40">
        <v>0</v>
      </c>
      <c r="C455" s="40">
        <v>0.39527999999990016</v>
      </c>
      <c r="D455" s="4">
        <f>C455+'747'!E14+'767'!E11</f>
        <v>0.18627999999995382</v>
      </c>
      <c r="E455" s="18" t="s">
        <v>1032</v>
      </c>
    </row>
    <row r="456" spans="1:5" ht="32.25">
      <c r="A456" s="6" t="s">
        <v>642</v>
      </c>
      <c r="B456" s="40">
        <v>6.7210111524161675</v>
      </c>
      <c r="C456" s="40">
        <v>4.975913136008359</v>
      </c>
      <c r="D456" s="4">
        <f>C456+'747'!E14</f>
        <v>4.717513136008421</v>
      </c>
      <c r="E456" s="19" t="s">
        <v>1033</v>
      </c>
    </row>
    <row r="457" spans="1:5" ht="32.25">
      <c r="A457" s="6" t="s">
        <v>643</v>
      </c>
      <c r="B457" s="40">
        <v>18.961397682707343</v>
      </c>
      <c r="C457" s="40">
        <v>0.8343375246619757</v>
      </c>
      <c r="D457" s="4">
        <f aca="true" t="shared" si="29" ref="D457:D464">C457</f>
        <v>0.8343375246619757</v>
      </c>
      <c r="E457" s="19" t="s">
        <v>644</v>
      </c>
    </row>
    <row r="458" spans="1:5" ht="26.25">
      <c r="A458" s="6" t="s">
        <v>645</v>
      </c>
      <c r="B458" s="40">
        <v>0</v>
      </c>
      <c r="C458" s="40">
        <v>0.10049999999989723</v>
      </c>
      <c r="D458" s="4">
        <f t="shared" si="29"/>
        <v>0.10049999999989723</v>
      </c>
      <c r="E458" s="19">
        <v>604</v>
      </c>
    </row>
    <row r="459" spans="1:5" ht="26.25">
      <c r="A459" s="6" t="s">
        <v>646</v>
      </c>
      <c r="B459" s="40">
        <v>2.9230177121770566</v>
      </c>
      <c r="C459" s="40">
        <v>2.9230177121770566</v>
      </c>
      <c r="D459" s="4">
        <f t="shared" si="29"/>
        <v>2.9230177121770566</v>
      </c>
      <c r="E459" s="18">
        <v>194</v>
      </c>
    </row>
    <row r="460" spans="1:5" ht="26.25">
      <c r="A460" s="6" t="s">
        <v>647</v>
      </c>
      <c r="B460" s="40">
        <v>0</v>
      </c>
      <c r="C460" s="40">
        <v>0.11195999999983997</v>
      </c>
      <c r="D460" s="4">
        <f t="shared" si="29"/>
        <v>0.11195999999983997</v>
      </c>
      <c r="E460" s="18" t="s">
        <v>648</v>
      </c>
    </row>
    <row r="461" spans="1:5" ht="26.25">
      <c r="A461" s="6" t="s">
        <v>649</v>
      </c>
      <c r="B461" s="40">
        <v>2.701133157960683</v>
      </c>
      <c r="C461" s="40">
        <v>0.32893315796066247</v>
      </c>
      <c r="D461" s="4">
        <f t="shared" si="29"/>
        <v>0.32893315796066247</v>
      </c>
      <c r="E461" s="18" t="s">
        <v>650</v>
      </c>
    </row>
    <row r="462" spans="1:5" ht="26.25">
      <c r="A462" s="6" t="s">
        <v>651</v>
      </c>
      <c r="B462" s="40">
        <v>0</v>
      </c>
      <c r="C462" s="40">
        <v>0.10169999999874335</v>
      </c>
      <c r="D462" s="4">
        <f t="shared" si="29"/>
        <v>0.10169999999874335</v>
      </c>
      <c r="E462" s="18" t="s">
        <v>652</v>
      </c>
    </row>
    <row r="463" spans="1:5" ht="26.25">
      <c r="A463" s="6" t="s">
        <v>653</v>
      </c>
      <c r="B463" s="40">
        <v>0</v>
      </c>
      <c r="C463" s="40">
        <v>18.67429999999922</v>
      </c>
      <c r="D463" s="4">
        <f t="shared" si="29"/>
        <v>18.67429999999922</v>
      </c>
      <c r="E463" s="18" t="s">
        <v>654</v>
      </c>
    </row>
    <row r="464" spans="1:5" ht="26.25">
      <c r="A464" s="6" t="s">
        <v>655</v>
      </c>
      <c r="B464" s="40">
        <v>0</v>
      </c>
      <c r="C464" s="40">
        <v>-0.18170000000009168</v>
      </c>
      <c r="D464" s="4">
        <f t="shared" si="29"/>
        <v>-0.18170000000009168</v>
      </c>
      <c r="E464" s="18">
        <v>525</v>
      </c>
    </row>
    <row r="465" spans="1:5" ht="26.25">
      <c r="A465" s="6" t="s">
        <v>656</v>
      </c>
      <c r="B465" s="40">
        <v>0</v>
      </c>
      <c r="C465" s="40">
        <v>-0.4650500000007014</v>
      </c>
      <c r="D465" s="4">
        <f>C465+'763'!E10</f>
        <v>-0.3669500000007133</v>
      </c>
      <c r="E465" s="18" t="s">
        <v>1034</v>
      </c>
    </row>
    <row r="466" spans="1:5" ht="26.25">
      <c r="A466" s="6" t="s">
        <v>657</v>
      </c>
      <c r="B466" s="40">
        <v>0</v>
      </c>
      <c r="C466" s="40">
        <v>0.43012999999700696</v>
      </c>
      <c r="D466" s="4">
        <f aca="true" t="shared" si="30" ref="D466:D471">C466</f>
        <v>0.43012999999700696</v>
      </c>
      <c r="E466" s="19" t="s">
        <v>658</v>
      </c>
    </row>
    <row r="467" spans="1:5" ht="26.25">
      <c r="A467" s="6" t="s">
        <v>659</v>
      </c>
      <c r="B467" s="40">
        <v>0</v>
      </c>
      <c r="C467" s="40">
        <v>-0.8145000000005211</v>
      </c>
      <c r="D467" s="4">
        <f t="shared" si="30"/>
        <v>-0.8145000000005211</v>
      </c>
      <c r="E467" s="19" t="s">
        <v>660</v>
      </c>
    </row>
    <row r="468" spans="1:5" ht="26.25">
      <c r="A468" s="6" t="s">
        <v>661</v>
      </c>
      <c r="B468" s="40">
        <v>0</v>
      </c>
      <c r="C468" s="40">
        <v>-0.26519999999982247</v>
      </c>
      <c r="D468" s="4">
        <f t="shared" si="30"/>
        <v>-0.26519999999982247</v>
      </c>
      <c r="E468" s="19" t="s">
        <v>662</v>
      </c>
    </row>
    <row r="469" spans="1:5" ht="26.25">
      <c r="A469" s="6" t="s">
        <v>663</v>
      </c>
      <c r="B469" s="40">
        <v>0</v>
      </c>
      <c r="C469" s="40">
        <v>0.2808999999997468</v>
      </c>
      <c r="D469" s="4">
        <f t="shared" si="30"/>
        <v>0.2808999999997468</v>
      </c>
      <c r="E469" s="18" t="s">
        <v>664</v>
      </c>
    </row>
    <row r="470" spans="1:5" ht="26.25">
      <c r="A470" s="6" t="s">
        <v>665</v>
      </c>
      <c r="B470" s="40">
        <v>0</v>
      </c>
      <c r="C470" s="40">
        <v>35.92743999999925</v>
      </c>
      <c r="D470" s="4">
        <f t="shared" si="30"/>
        <v>35.92743999999925</v>
      </c>
      <c r="E470" s="19" t="s">
        <v>666</v>
      </c>
    </row>
    <row r="471" spans="1:5" ht="26.25">
      <c r="A471" s="6" t="s">
        <v>667</v>
      </c>
      <c r="B471" s="40"/>
      <c r="C471" s="40">
        <v>0.23959999999999582</v>
      </c>
      <c r="D471" s="4">
        <f t="shared" si="30"/>
        <v>0.23959999999999582</v>
      </c>
      <c r="E471" s="19">
        <v>657</v>
      </c>
    </row>
    <row r="472" spans="1:5" ht="32.25">
      <c r="A472" s="73" t="s">
        <v>668</v>
      </c>
      <c r="B472" s="40">
        <v>-0.3702024190243378</v>
      </c>
      <c r="C472" s="40">
        <v>0.04446415412115812</v>
      </c>
      <c r="D472" s="4">
        <f>C472+'766'!E6</f>
        <v>-358.01837584587884</v>
      </c>
      <c r="E472" s="19" t="s">
        <v>1035</v>
      </c>
    </row>
    <row r="473" spans="1:5" ht="26.25">
      <c r="A473" s="6" t="s">
        <v>669</v>
      </c>
      <c r="B473" s="40">
        <v>0</v>
      </c>
      <c r="C473" s="40">
        <v>5.50649999999996</v>
      </c>
      <c r="D473" s="4">
        <f aca="true" t="shared" si="31" ref="D473:D480">C473</f>
        <v>5.50649999999996</v>
      </c>
      <c r="E473" s="19">
        <v>431</v>
      </c>
    </row>
    <row r="474" spans="1:5" ht="26.25">
      <c r="A474" s="6" t="s">
        <v>670</v>
      </c>
      <c r="B474" s="40">
        <v>0</v>
      </c>
      <c r="C474" s="40">
        <v>12.801242000000002</v>
      </c>
      <c r="D474" s="4">
        <f t="shared" si="31"/>
        <v>12.801242000000002</v>
      </c>
      <c r="E474" s="19" t="s">
        <v>671</v>
      </c>
    </row>
    <row r="475" spans="1:5" ht="26.25">
      <c r="A475" s="6" t="s">
        <v>672</v>
      </c>
      <c r="B475" s="40">
        <v>0</v>
      </c>
      <c r="C475" s="40">
        <v>0.41849999999999454</v>
      </c>
      <c r="D475" s="4">
        <f t="shared" si="31"/>
        <v>0.41849999999999454</v>
      </c>
      <c r="E475" s="19">
        <v>644</v>
      </c>
    </row>
    <row r="476" spans="1:5" ht="26.25">
      <c r="A476" s="6" t="s">
        <v>673</v>
      </c>
      <c r="B476" s="40">
        <v>36.861355375757796</v>
      </c>
      <c r="C476" s="40">
        <v>-5.510241398435653</v>
      </c>
      <c r="D476" s="4">
        <f t="shared" si="31"/>
        <v>-5.510241398435653</v>
      </c>
      <c r="E476" s="19" t="s">
        <v>674</v>
      </c>
    </row>
    <row r="477" spans="1:5" ht="26.25">
      <c r="A477" s="6" t="s">
        <v>675</v>
      </c>
      <c r="B477" s="40">
        <v>7.176805092936775</v>
      </c>
      <c r="C477" s="40">
        <v>7.176805092936775</v>
      </c>
      <c r="D477" s="4">
        <f t="shared" si="31"/>
        <v>7.176805092936775</v>
      </c>
      <c r="E477" s="19">
        <v>47</v>
      </c>
    </row>
    <row r="478" spans="1:5" ht="26.25">
      <c r="A478" s="6" t="s">
        <v>676</v>
      </c>
      <c r="B478" s="40">
        <v>1.1924749487498048</v>
      </c>
      <c r="C478" s="40">
        <v>1.1924749487498048</v>
      </c>
      <c r="D478" s="4">
        <f t="shared" si="31"/>
        <v>1.1924749487498048</v>
      </c>
      <c r="E478" s="19" t="s">
        <v>677</v>
      </c>
    </row>
    <row r="479" spans="1:5" ht="26.25">
      <c r="A479" s="6" t="s">
        <v>678</v>
      </c>
      <c r="B479" s="40">
        <v>0</v>
      </c>
      <c r="C479" s="40">
        <v>4.804733842235976</v>
      </c>
      <c r="D479" s="4">
        <f t="shared" si="31"/>
        <v>4.804733842235976</v>
      </c>
      <c r="E479" s="19" t="s">
        <v>679</v>
      </c>
    </row>
    <row r="480" spans="1:5" ht="26.25">
      <c r="A480" s="6" t="s">
        <v>680</v>
      </c>
      <c r="B480" s="40">
        <v>0</v>
      </c>
      <c r="C480" s="40">
        <v>-0.37609999999955335</v>
      </c>
      <c r="D480" s="4">
        <f t="shared" si="31"/>
        <v>-0.37609999999955335</v>
      </c>
      <c r="E480" s="19" t="s">
        <v>681</v>
      </c>
    </row>
    <row r="481" spans="1:5" ht="32.25">
      <c r="A481" s="73" t="s">
        <v>682</v>
      </c>
      <c r="B481" s="40">
        <v>0</v>
      </c>
      <c r="C481" s="40">
        <v>0.23562999999995782</v>
      </c>
      <c r="D481" s="4">
        <f>C481+'740'!F11+'746'!F5+'749'!E4+'747'!E12+'753'!E13+'756'!E11+'761'!E4+'762'!E4+'765'!E6+'769'!E11+'770'!E4+'773'!E7</f>
        <v>-2409.47661</v>
      </c>
      <c r="E481" s="19" t="s">
        <v>1049</v>
      </c>
    </row>
    <row r="482" spans="1:5" ht="26.25">
      <c r="A482" s="6" t="s">
        <v>683</v>
      </c>
      <c r="B482" s="40">
        <v>2.442424242424238</v>
      </c>
      <c r="C482" s="40">
        <v>-0.7045357575756839</v>
      </c>
      <c r="D482" s="4">
        <f>C482</f>
        <v>-0.7045357575756839</v>
      </c>
      <c r="E482" s="19" t="s">
        <v>684</v>
      </c>
    </row>
    <row r="483" spans="1:5" ht="26.25">
      <c r="A483" s="6" t="s">
        <v>685</v>
      </c>
      <c r="B483" s="40">
        <v>0</v>
      </c>
      <c r="C483" s="40">
        <v>0.6947999999999865</v>
      </c>
      <c r="D483" s="4">
        <f>C483</f>
        <v>0.6947999999999865</v>
      </c>
      <c r="E483" s="18">
        <v>663</v>
      </c>
    </row>
    <row r="484" spans="1:5" ht="26.25">
      <c r="A484" s="6" t="s">
        <v>686</v>
      </c>
      <c r="B484" s="40">
        <v>0</v>
      </c>
      <c r="C484" s="40">
        <v>0.24734000000012202</v>
      </c>
      <c r="D484" s="4">
        <f>C484+'766'!E4</f>
        <v>0.643340000000137</v>
      </c>
      <c r="E484" s="18" t="s">
        <v>1036</v>
      </c>
    </row>
    <row r="485" spans="1:5" ht="26.25">
      <c r="A485" s="6" t="s">
        <v>687</v>
      </c>
      <c r="B485" s="40">
        <v>0</v>
      </c>
      <c r="C485" s="40">
        <v>0.011999999999943611</v>
      </c>
      <c r="D485" s="4">
        <f>C485</f>
        <v>0.011999999999943611</v>
      </c>
      <c r="E485" s="18">
        <v>705</v>
      </c>
    </row>
    <row r="486" spans="1:5" ht="26.25">
      <c r="A486" s="6" t="s">
        <v>688</v>
      </c>
      <c r="B486" s="40">
        <v>0</v>
      </c>
      <c r="C486" s="40">
        <v>-0.7811899999999241</v>
      </c>
      <c r="D486" s="4">
        <f>C486+'740'!F9+'757'!E10</f>
        <v>-0.48329999999987194</v>
      </c>
      <c r="E486" s="19" t="s">
        <v>991</v>
      </c>
    </row>
    <row r="487" spans="1:5" ht="26.25">
      <c r="A487" s="6" t="s">
        <v>689</v>
      </c>
      <c r="B487" s="40">
        <v>0</v>
      </c>
      <c r="C487" s="40">
        <v>0.25322000000005573</v>
      </c>
      <c r="D487" s="4">
        <f>C487</f>
        <v>0.25322000000005573</v>
      </c>
      <c r="E487" s="18">
        <v>692</v>
      </c>
    </row>
    <row r="488" spans="1:5" ht="26.25">
      <c r="A488" s="6" t="s">
        <v>690</v>
      </c>
      <c r="B488" s="40">
        <v>0</v>
      </c>
      <c r="C488" s="40">
        <v>-0.48285800000002155</v>
      </c>
      <c r="D488" s="4">
        <f>C488</f>
        <v>-0.48285800000002155</v>
      </c>
      <c r="E488" s="19">
        <v>350</v>
      </c>
    </row>
    <row r="489" spans="1:5" ht="26.25">
      <c r="A489" s="6" t="s">
        <v>691</v>
      </c>
      <c r="B489" s="40">
        <v>0</v>
      </c>
      <c r="C489" s="40">
        <v>0.620200000000068</v>
      </c>
      <c r="D489" s="4">
        <f>C489</f>
        <v>0.620200000000068</v>
      </c>
      <c r="E489" s="18">
        <v>580</v>
      </c>
    </row>
    <row r="490" spans="1:5" ht="26.25">
      <c r="A490" s="6" t="s">
        <v>692</v>
      </c>
      <c r="B490" s="40"/>
      <c r="C490" s="40">
        <v>-0.327900000000227</v>
      </c>
      <c r="D490" s="4">
        <f>C490+'751'!E4</f>
        <v>-0.3105000000000473</v>
      </c>
      <c r="E490" s="18" t="s">
        <v>987</v>
      </c>
    </row>
    <row r="491" spans="1:5" ht="26.25">
      <c r="A491" s="6" t="s">
        <v>693</v>
      </c>
      <c r="B491" s="40">
        <v>1.1351302597282427</v>
      </c>
      <c r="C491" s="40">
        <v>1.1351302597282427</v>
      </c>
      <c r="D491" s="4">
        <f>C491</f>
        <v>1.1351302597282427</v>
      </c>
      <c r="E491" s="18" t="s">
        <v>694</v>
      </c>
    </row>
    <row r="492" spans="1:5" ht="26.25">
      <c r="A492" s="6" t="s">
        <v>695</v>
      </c>
      <c r="B492" s="40">
        <v>6.017449376720265</v>
      </c>
      <c r="C492" s="40">
        <v>6.017449376720265</v>
      </c>
      <c r="D492" s="4">
        <f>C492</f>
        <v>6.017449376720265</v>
      </c>
      <c r="E492" s="19" t="s">
        <v>696</v>
      </c>
    </row>
    <row r="493" spans="1:5" ht="26.25">
      <c r="A493" s="82" t="s">
        <v>697</v>
      </c>
      <c r="B493" s="40">
        <v>0</v>
      </c>
      <c r="C493" s="40">
        <v>2.285950000000014</v>
      </c>
      <c r="D493" s="4">
        <f>C493+'753'!E12+'758'!E5+'760'!E4</f>
        <v>-1.4069499999998811</v>
      </c>
      <c r="E493" s="18" t="s">
        <v>986</v>
      </c>
    </row>
    <row r="494" spans="1:5" ht="26.25">
      <c r="A494" s="82" t="s">
        <v>698</v>
      </c>
      <c r="B494" s="40">
        <v>-14.301456186530174</v>
      </c>
      <c r="C494" s="40">
        <v>-14.301456186530174</v>
      </c>
      <c r="D494" s="4">
        <f>C494</f>
        <v>-14.301456186530174</v>
      </c>
      <c r="E494" s="18" t="s">
        <v>699</v>
      </c>
    </row>
    <row r="495" spans="1:5" ht="26.25">
      <c r="A495" s="82" t="s">
        <v>700</v>
      </c>
      <c r="B495" s="40">
        <v>-88.34230000000025</v>
      </c>
      <c r="C495" s="40">
        <v>-88.34230000000025</v>
      </c>
      <c r="D495" s="4">
        <f>C495</f>
        <v>-88.34230000000025</v>
      </c>
      <c r="E495" s="18">
        <v>179</v>
      </c>
    </row>
    <row r="496" spans="1:5" ht="26.25">
      <c r="A496" s="82" t="s">
        <v>701</v>
      </c>
      <c r="B496" s="40">
        <v>-0.37727988284905223</v>
      </c>
      <c r="C496" s="40">
        <v>-0.37727988284905223</v>
      </c>
      <c r="D496" s="4">
        <f>C496</f>
        <v>-0.37727988284905223</v>
      </c>
      <c r="E496" s="18" t="s">
        <v>702</v>
      </c>
    </row>
    <row r="497" spans="1:5" ht="26.25">
      <c r="A497" s="82" t="s">
        <v>703</v>
      </c>
      <c r="B497" s="40">
        <v>0</v>
      </c>
      <c r="C497" s="40">
        <v>-0.11290000000008149</v>
      </c>
      <c r="D497" s="4">
        <f>C497</f>
        <v>-0.11290000000008149</v>
      </c>
      <c r="E497" s="18">
        <v>692</v>
      </c>
    </row>
    <row r="498" spans="1:5" ht="26.25">
      <c r="A498" s="82" t="s">
        <v>942</v>
      </c>
      <c r="B498" s="40"/>
      <c r="C498" s="40"/>
      <c r="D498" s="4">
        <f>'757'!E7</f>
        <v>-0.28140000000007603</v>
      </c>
      <c r="E498" s="18">
        <v>757</v>
      </c>
    </row>
    <row r="499" spans="1:5" ht="26.25">
      <c r="A499" s="6" t="s">
        <v>704</v>
      </c>
      <c r="B499" s="40">
        <v>0</v>
      </c>
      <c r="C499" s="40">
        <v>1.8954000000001088</v>
      </c>
      <c r="D499" s="4">
        <f>C499</f>
        <v>1.8954000000001088</v>
      </c>
      <c r="E499" s="18" t="s">
        <v>705</v>
      </c>
    </row>
    <row r="500" spans="1:5" ht="26.25">
      <c r="A500" s="6" t="s">
        <v>706</v>
      </c>
      <c r="B500" s="40">
        <v>0</v>
      </c>
      <c r="C500" s="40">
        <v>-0.4239999999997508</v>
      </c>
      <c r="D500" s="4">
        <f>C500</f>
        <v>-0.4239999999997508</v>
      </c>
      <c r="E500" s="18">
        <v>544</v>
      </c>
    </row>
    <row r="501" spans="1:5" ht="26.25">
      <c r="A501" s="6" t="s">
        <v>707</v>
      </c>
      <c r="B501" s="40">
        <v>-1.2860804541588777</v>
      </c>
      <c r="C501" s="40">
        <v>-1.2860804541588777</v>
      </c>
      <c r="D501" s="4">
        <f>C501</f>
        <v>-1.2860804541588777</v>
      </c>
      <c r="E501" s="18" t="s">
        <v>708</v>
      </c>
    </row>
    <row r="502" spans="1:5" ht="26.25">
      <c r="A502" s="6" t="s">
        <v>709</v>
      </c>
      <c r="B502" s="40">
        <v>0</v>
      </c>
      <c r="C502" s="40">
        <v>1.7317999999999074</v>
      </c>
      <c r="D502" s="4">
        <f>C502</f>
        <v>1.7317999999999074</v>
      </c>
      <c r="E502" s="18" t="s">
        <v>710</v>
      </c>
    </row>
    <row r="503" spans="1:5" ht="32.25">
      <c r="A503" s="6" t="s">
        <v>711</v>
      </c>
      <c r="B503" s="40">
        <v>0</v>
      </c>
      <c r="C503" s="40">
        <v>0.04559400000005098</v>
      </c>
      <c r="D503" s="4">
        <f>C503+'765'!E5+'772'!E6</f>
        <v>-0.023206000000129734</v>
      </c>
      <c r="E503" s="18" t="s">
        <v>1045</v>
      </c>
    </row>
    <row r="504" spans="1:5" ht="26.25">
      <c r="A504" s="6" t="s">
        <v>712</v>
      </c>
      <c r="B504" s="40">
        <v>0</v>
      </c>
      <c r="C504" s="40">
        <v>-0.23919999999998254</v>
      </c>
      <c r="D504" s="4">
        <f>C504</f>
        <v>-0.23919999999998254</v>
      </c>
      <c r="E504" s="18">
        <v>722</v>
      </c>
    </row>
    <row r="505" spans="1:5" ht="26.25">
      <c r="A505" s="6" t="s">
        <v>713</v>
      </c>
      <c r="B505" s="40">
        <v>0</v>
      </c>
      <c r="C505" s="40">
        <v>0.017600000000015825</v>
      </c>
      <c r="D505" s="4">
        <f>C505</f>
        <v>0.017600000000015825</v>
      </c>
      <c r="E505" s="18">
        <v>601</v>
      </c>
    </row>
    <row r="506" spans="1:5" ht="62.25">
      <c r="A506" s="20" t="s">
        <v>714</v>
      </c>
      <c r="B506" s="40">
        <v>0</v>
      </c>
      <c r="C506" s="40">
        <v>-0.8851550000003385</v>
      </c>
      <c r="D506" s="4">
        <f>C506+'744'!F6+'764'!E6+'765'!E4</f>
        <v>-1.3578150000002438</v>
      </c>
      <c r="E506" s="18" t="s">
        <v>998</v>
      </c>
    </row>
    <row r="507" spans="1:5" ht="26.25">
      <c r="A507" s="6" t="s">
        <v>715</v>
      </c>
      <c r="B507" s="40">
        <v>8.620830279867448</v>
      </c>
      <c r="C507" s="40">
        <v>8.620830279867448</v>
      </c>
      <c r="D507" s="4">
        <f>C507</f>
        <v>8.620830279867448</v>
      </c>
      <c r="E507" s="18" t="s">
        <v>716</v>
      </c>
    </row>
    <row r="508" spans="1:5" ht="26.25">
      <c r="A508" s="6" t="s">
        <v>717</v>
      </c>
      <c r="B508" s="40">
        <v>6.633252505582078</v>
      </c>
      <c r="C508" s="40">
        <v>6.633252505582078</v>
      </c>
      <c r="D508" s="4">
        <f>C508</f>
        <v>6.633252505582078</v>
      </c>
      <c r="E508" s="18" t="s">
        <v>718</v>
      </c>
    </row>
    <row r="509" spans="1:5" ht="26.25">
      <c r="A509" s="6" t="s">
        <v>719</v>
      </c>
      <c r="B509" s="40">
        <v>0</v>
      </c>
      <c r="C509" s="40">
        <v>-0.46415000000069995</v>
      </c>
      <c r="D509" s="4">
        <f>C509</f>
        <v>-0.46415000000069995</v>
      </c>
      <c r="E509" s="18" t="s">
        <v>720</v>
      </c>
    </row>
    <row r="510" spans="1:5" ht="32.25">
      <c r="A510" s="6" t="s">
        <v>721</v>
      </c>
      <c r="B510" s="40">
        <v>0</v>
      </c>
      <c r="C510" s="40">
        <v>-0.9920950000005888</v>
      </c>
      <c r="D510" s="4">
        <f>C510+'743'!F7+'743'!F7</f>
        <v>-1.6997550000005077</v>
      </c>
      <c r="E510" s="18" t="s">
        <v>990</v>
      </c>
    </row>
    <row r="511" spans="1:5" ht="26.25">
      <c r="A511" s="6" t="s">
        <v>722</v>
      </c>
      <c r="B511" s="40">
        <v>0</v>
      </c>
      <c r="C511" s="40">
        <v>0.8650250000005144</v>
      </c>
      <c r="D511" s="4">
        <f>C511</f>
        <v>0.8650250000005144</v>
      </c>
      <c r="E511" s="18" t="s">
        <v>723</v>
      </c>
    </row>
    <row r="512" spans="1:5" ht="26.25">
      <c r="A512" s="82" t="s">
        <v>724</v>
      </c>
      <c r="B512" s="40">
        <v>0</v>
      </c>
      <c r="C512" s="40">
        <v>-0.1962749999999005</v>
      </c>
      <c r="D512" s="4">
        <f>C512+'761'!E6</f>
        <v>-0.5814749999998412</v>
      </c>
      <c r="E512" s="18" t="s">
        <v>985</v>
      </c>
    </row>
    <row r="513" spans="1:5" ht="26.25">
      <c r="A513" s="6" t="s">
        <v>725</v>
      </c>
      <c r="B513" s="40">
        <v>0</v>
      </c>
      <c r="C513" s="40">
        <v>-1.0138349999999718</v>
      </c>
      <c r="D513" s="4">
        <f>C513+'740'!F4</f>
        <v>-1.1388449999999466</v>
      </c>
      <c r="E513" s="18" t="s">
        <v>984</v>
      </c>
    </row>
    <row r="514" spans="1:5" ht="26.25">
      <c r="A514" s="6" t="s">
        <v>726</v>
      </c>
      <c r="B514" s="40">
        <v>0.1448835820901877</v>
      </c>
      <c r="C514" s="40">
        <v>0.4615835820893608</v>
      </c>
      <c r="D514" s="4">
        <f>C514</f>
        <v>0.4615835820893608</v>
      </c>
      <c r="E514" s="18" t="s">
        <v>727</v>
      </c>
    </row>
    <row r="515" spans="1:5" ht="26.25">
      <c r="A515" s="6" t="s">
        <v>728</v>
      </c>
      <c r="B515" s="40">
        <v>-0.2964344827586558</v>
      </c>
      <c r="C515" s="40">
        <v>-0.2964344827586558</v>
      </c>
      <c r="D515" s="4">
        <f>C515</f>
        <v>-0.2964344827586558</v>
      </c>
      <c r="E515" s="18">
        <v>176</v>
      </c>
    </row>
    <row r="516" spans="1:5" ht="26.25">
      <c r="A516" s="6" t="s">
        <v>729</v>
      </c>
      <c r="B516" s="40">
        <v>0</v>
      </c>
      <c r="C516" s="40">
        <v>0.4699999999997999</v>
      </c>
      <c r="D516" s="4">
        <f>C516+'745'!F8+'747'!E4</f>
        <v>-0.23253000000016755</v>
      </c>
      <c r="E516" s="18" t="s">
        <v>992</v>
      </c>
    </row>
    <row r="517" spans="1:5" ht="26.25">
      <c r="A517" s="82" t="s">
        <v>730</v>
      </c>
      <c r="B517" s="40">
        <v>0</v>
      </c>
      <c r="C517" s="40">
        <v>0.952344999999923</v>
      </c>
      <c r="D517" s="4">
        <f>C517+'758'!E4+'765'!E8</f>
        <v>0.5354449999997541</v>
      </c>
      <c r="E517" s="18" t="s">
        <v>999</v>
      </c>
    </row>
    <row r="518" spans="1:5" ht="26.25">
      <c r="A518" s="6" t="s">
        <v>731</v>
      </c>
      <c r="B518" s="40">
        <v>0</v>
      </c>
      <c r="C518" s="40">
        <v>-2.054399999999987</v>
      </c>
      <c r="D518" s="4">
        <f aca="true" t="shared" si="32" ref="D518:D544">C518</f>
        <v>-2.054399999999987</v>
      </c>
      <c r="E518" s="18">
        <v>488</v>
      </c>
    </row>
    <row r="519" spans="1:5" ht="26.25">
      <c r="A519" s="6" t="s">
        <v>732</v>
      </c>
      <c r="B519" s="40">
        <v>-1.9700000000000273</v>
      </c>
      <c r="C519" s="40">
        <v>-1.9700000000000273</v>
      </c>
      <c r="D519" s="4">
        <f t="shared" si="32"/>
        <v>-1.9700000000000273</v>
      </c>
      <c r="E519" s="18">
        <v>224</v>
      </c>
    </row>
    <row r="520" spans="1:5" ht="26.25">
      <c r="A520" s="6" t="s">
        <v>733</v>
      </c>
      <c r="B520" s="40">
        <v>0</v>
      </c>
      <c r="C520" s="40">
        <v>0.23240000000009786</v>
      </c>
      <c r="D520" s="4">
        <f t="shared" si="32"/>
        <v>0.23240000000009786</v>
      </c>
      <c r="E520" s="18" t="s">
        <v>734</v>
      </c>
    </row>
    <row r="521" spans="1:5" ht="26.25">
      <c r="A521" s="6" t="s">
        <v>735</v>
      </c>
      <c r="B521" s="40">
        <v>0</v>
      </c>
      <c r="C521" s="40">
        <v>-0.17629000000005135</v>
      </c>
      <c r="D521" s="4">
        <f t="shared" si="32"/>
        <v>-0.17629000000005135</v>
      </c>
      <c r="E521" s="18" t="s">
        <v>736</v>
      </c>
    </row>
    <row r="522" spans="1:5" ht="26.25">
      <c r="A522" s="6" t="s">
        <v>737</v>
      </c>
      <c r="B522" s="40">
        <v>0</v>
      </c>
      <c r="C522" s="40">
        <v>0.12073902439010453</v>
      </c>
      <c r="D522" s="4">
        <f t="shared" si="32"/>
        <v>0.12073902439010453</v>
      </c>
      <c r="E522" s="18" t="s">
        <v>738</v>
      </c>
    </row>
    <row r="523" spans="1:5" ht="32.25">
      <c r="A523" s="6" t="s">
        <v>739</v>
      </c>
      <c r="B523" s="40">
        <v>-0.1150172419457931</v>
      </c>
      <c r="C523" s="40">
        <v>0.3773988691651766</v>
      </c>
      <c r="D523" s="4">
        <f t="shared" si="32"/>
        <v>0.3773988691651766</v>
      </c>
      <c r="E523" s="19" t="s">
        <v>740</v>
      </c>
    </row>
    <row r="524" spans="1:5" ht="26.25">
      <c r="A524" s="6" t="s">
        <v>741</v>
      </c>
      <c r="B524" s="40">
        <v>0</v>
      </c>
      <c r="C524" s="40">
        <v>0.4459999999999127</v>
      </c>
      <c r="D524" s="4">
        <f t="shared" si="32"/>
        <v>0.4459999999999127</v>
      </c>
      <c r="E524" s="19">
        <v>609</v>
      </c>
    </row>
    <row r="525" spans="1:5" ht="32.25">
      <c r="A525" s="6" t="s">
        <v>742</v>
      </c>
      <c r="B525" s="40">
        <v>0</v>
      </c>
      <c r="C525" s="40">
        <v>-0.20000000000004547</v>
      </c>
      <c r="D525" s="4">
        <f t="shared" si="32"/>
        <v>-0.20000000000004547</v>
      </c>
      <c r="E525" s="19">
        <v>482</v>
      </c>
    </row>
    <row r="526" spans="1:5" ht="26.25">
      <c r="A526" s="21" t="s">
        <v>743</v>
      </c>
      <c r="B526" s="40">
        <v>0</v>
      </c>
      <c r="C526" s="40">
        <v>-0.2991999999998143</v>
      </c>
      <c r="D526" s="4">
        <f t="shared" si="32"/>
        <v>-0.2991999999998143</v>
      </c>
      <c r="E526" s="19" t="s">
        <v>744</v>
      </c>
    </row>
    <row r="527" spans="1:5" ht="26.25">
      <c r="A527" s="6" t="s">
        <v>745</v>
      </c>
      <c r="B527" s="40">
        <v>1.9459866171004023</v>
      </c>
      <c r="C527" s="40">
        <v>0.45126657702022044</v>
      </c>
      <c r="D527" s="4">
        <f t="shared" si="32"/>
        <v>0.45126657702022044</v>
      </c>
      <c r="E527" s="19" t="s">
        <v>746</v>
      </c>
    </row>
    <row r="528" spans="1:5" ht="26.25">
      <c r="A528" s="6" t="s">
        <v>747</v>
      </c>
      <c r="B528" s="40">
        <v>0</v>
      </c>
      <c r="C528" s="40">
        <v>0.42429999999990287</v>
      </c>
      <c r="D528" s="4">
        <f t="shared" si="32"/>
        <v>0.42429999999990287</v>
      </c>
      <c r="E528" s="19" t="s">
        <v>748</v>
      </c>
    </row>
    <row r="529" spans="1:5" ht="26.25">
      <c r="A529" s="6" t="s">
        <v>749</v>
      </c>
      <c r="B529" s="40">
        <v>0</v>
      </c>
      <c r="C529" s="40">
        <v>-0.1465400000001864</v>
      </c>
      <c r="D529" s="4">
        <f t="shared" si="32"/>
        <v>-0.1465400000001864</v>
      </c>
      <c r="E529" s="18">
        <v>699</v>
      </c>
    </row>
    <row r="530" spans="1:5" ht="26.25">
      <c r="A530" s="6" t="s">
        <v>750</v>
      </c>
      <c r="B530" s="40">
        <v>0</v>
      </c>
      <c r="C530" s="40">
        <v>-17.24165000000039</v>
      </c>
      <c r="D530" s="4">
        <f t="shared" si="32"/>
        <v>-17.24165000000039</v>
      </c>
      <c r="E530" s="19">
        <v>362</v>
      </c>
    </row>
    <row r="531" spans="1:5" ht="26.25">
      <c r="A531" s="6" t="s">
        <v>751</v>
      </c>
      <c r="B531" s="40">
        <v>0</v>
      </c>
      <c r="C531" s="40">
        <v>0.1470000000000482</v>
      </c>
      <c r="D531" s="4">
        <f t="shared" si="32"/>
        <v>0.1470000000000482</v>
      </c>
      <c r="E531" s="19" t="s">
        <v>752</v>
      </c>
    </row>
    <row r="532" spans="1:5" ht="26.25">
      <c r="A532" s="6" t="s">
        <v>753</v>
      </c>
      <c r="B532" s="40">
        <v>0</v>
      </c>
      <c r="C532" s="40">
        <v>0.2127800000002935</v>
      </c>
      <c r="D532" s="4">
        <f t="shared" si="32"/>
        <v>0.2127800000002935</v>
      </c>
      <c r="E532" s="19" t="s">
        <v>754</v>
      </c>
    </row>
    <row r="533" spans="1:5" ht="26.25">
      <c r="A533" s="6" t="s">
        <v>755</v>
      </c>
      <c r="B533" s="40">
        <v>0</v>
      </c>
      <c r="C533" s="40">
        <v>-0.34669999999999845</v>
      </c>
      <c r="D533" s="4">
        <f t="shared" si="32"/>
        <v>-0.34669999999999845</v>
      </c>
      <c r="E533" s="19">
        <v>448</v>
      </c>
    </row>
    <row r="534" spans="1:5" ht="26.25">
      <c r="A534" s="6" t="s">
        <v>756</v>
      </c>
      <c r="B534" s="40">
        <v>0</v>
      </c>
      <c r="C534" s="40">
        <v>-0.3227999999995177</v>
      </c>
      <c r="D534" s="4">
        <f t="shared" si="32"/>
        <v>-0.3227999999995177</v>
      </c>
      <c r="E534" s="19" t="s">
        <v>757</v>
      </c>
    </row>
    <row r="535" spans="1:5" ht="26.25">
      <c r="A535" s="6" t="s">
        <v>758</v>
      </c>
      <c r="B535" s="43">
        <v>-1.948836693129607</v>
      </c>
      <c r="C535" s="43">
        <v>-1.948836693129607</v>
      </c>
      <c r="D535" s="4">
        <f t="shared" si="32"/>
        <v>-1.948836693129607</v>
      </c>
      <c r="E535" s="19" t="s">
        <v>759</v>
      </c>
    </row>
    <row r="536" spans="1:5" ht="26.25">
      <c r="A536" s="6" t="s">
        <v>760</v>
      </c>
      <c r="B536" s="40">
        <v>0</v>
      </c>
      <c r="C536" s="40">
        <v>0.43270000000006803</v>
      </c>
      <c r="D536" s="4">
        <f t="shared" si="32"/>
        <v>0.43270000000006803</v>
      </c>
      <c r="E536" s="19">
        <v>586</v>
      </c>
    </row>
    <row r="537" spans="1:5" ht="26.25">
      <c r="A537" s="6" t="s">
        <v>761</v>
      </c>
      <c r="B537" s="40"/>
      <c r="C537" s="40">
        <v>0.31693999999998823</v>
      </c>
      <c r="D537" s="4">
        <f t="shared" si="32"/>
        <v>0.31693999999998823</v>
      </c>
      <c r="E537" s="18">
        <v>687</v>
      </c>
    </row>
    <row r="538" spans="1:5" ht="26.25">
      <c r="A538" s="13" t="s">
        <v>762</v>
      </c>
      <c r="B538" s="40">
        <v>0.7379448639157431</v>
      </c>
      <c r="C538" s="40">
        <v>0.7379448639157431</v>
      </c>
      <c r="D538" s="4">
        <f t="shared" si="32"/>
        <v>0.7379448639157431</v>
      </c>
      <c r="E538" s="19" t="s">
        <v>763</v>
      </c>
    </row>
    <row r="539" spans="1:5" ht="26.25">
      <c r="A539" s="13" t="s">
        <v>764</v>
      </c>
      <c r="B539" s="40">
        <v>0.16304337137825087</v>
      </c>
      <c r="C539" s="40">
        <v>0.16304337137825087</v>
      </c>
      <c r="D539" s="4">
        <f t="shared" si="32"/>
        <v>0.16304337137825087</v>
      </c>
      <c r="E539" s="19" t="s">
        <v>763</v>
      </c>
    </row>
    <row r="540" spans="1:5" ht="26.25">
      <c r="A540" s="6" t="s">
        <v>765</v>
      </c>
      <c r="B540" s="40"/>
      <c r="C540" s="40">
        <v>-0.25959999999986394</v>
      </c>
      <c r="D540" s="4">
        <f t="shared" si="32"/>
        <v>-0.25959999999986394</v>
      </c>
      <c r="E540" s="19">
        <v>653</v>
      </c>
    </row>
    <row r="541" spans="1:5" ht="26.25">
      <c r="A541" s="6" t="s">
        <v>766</v>
      </c>
      <c r="B541" s="40">
        <v>0.2373907806690454</v>
      </c>
      <c r="C541" s="40">
        <v>0.2373907806690454</v>
      </c>
      <c r="D541" s="4">
        <f t="shared" si="32"/>
        <v>0.2373907806690454</v>
      </c>
      <c r="E541" s="19" t="s">
        <v>767</v>
      </c>
    </row>
    <row r="542" spans="1:5" ht="26.25">
      <c r="A542" s="6" t="s">
        <v>768</v>
      </c>
      <c r="B542" s="40">
        <v>0.6719600314401077</v>
      </c>
      <c r="C542" s="40">
        <v>-1.2079886030980447</v>
      </c>
      <c r="D542" s="4">
        <f t="shared" si="32"/>
        <v>-1.2079886030980447</v>
      </c>
      <c r="E542" s="19" t="s">
        <v>769</v>
      </c>
    </row>
    <row r="543" spans="1:5" ht="26.25">
      <c r="A543" s="6" t="s">
        <v>770</v>
      </c>
      <c r="B543" s="40">
        <v>0</v>
      </c>
      <c r="C543" s="40">
        <v>-0.049999999999954525</v>
      </c>
      <c r="D543" s="4">
        <f t="shared" si="32"/>
        <v>-0.049999999999954525</v>
      </c>
      <c r="E543" s="19">
        <v>466</v>
      </c>
    </row>
    <row r="544" spans="1:5" ht="26.25">
      <c r="A544" s="6" t="s">
        <v>771</v>
      </c>
      <c r="B544" s="40">
        <v>-0.7358782287822123</v>
      </c>
      <c r="C544" s="40">
        <v>-0.7358782287822123</v>
      </c>
      <c r="D544" s="4">
        <f t="shared" si="32"/>
        <v>-0.7358782287822123</v>
      </c>
      <c r="E544" s="19">
        <v>97</v>
      </c>
    </row>
    <row r="545" spans="1:5" ht="26.25">
      <c r="A545" s="82" t="s">
        <v>940</v>
      </c>
      <c r="B545" s="40">
        <v>0</v>
      </c>
      <c r="C545" s="40">
        <v>0</v>
      </c>
      <c r="D545" s="4">
        <f>'757'!E4+'759'!E4</f>
        <v>9.095999999999947</v>
      </c>
      <c r="E545" s="18" t="s">
        <v>989</v>
      </c>
    </row>
    <row r="546" spans="1:5" ht="26.25">
      <c r="A546" s="6" t="s">
        <v>772</v>
      </c>
      <c r="B546" s="40">
        <v>0</v>
      </c>
      <c r="C546" s="40">
        <v>0.15529000000003634</v>
      </c>
      <c r="D546" s="4">
        <f aca="true" t="shared" si="33" ref="D546:D558">C546</f>
        <v>0.15529000000003634</v>
      </c>
      <c r="E546" s="18" t="s">
        <v>773</v>
      </c>
    </row>
    <row r="547" spans="1:5" ht="26.25">
      <c r="A547" s="6" t="s">
        <v>774</v>
      </c>
      <c r="B547" s="40">
        <v>0</v>
      </c>
      <c r="C547" s="40">
        <v>-0.12023233352209672</v>
      </c>
      <c r="D547" s="4">
        <f t="shared" si="33"/>
        <v>-0.12023233352209672</v>
      </c>
      <c r="E547" s="19" t="s">
        <v>775</v>
      </c>
    </row>
    <row r="548" spans="1:5" ht="26.25">
      <c r="A548" s="6" t="s">
        <v>776</v>
      </c>
      <c r="B548" s="40">
        <v>11.393464426315745</v>
      </c>
      <c r="C548" s="40">
        <v>11.393464426315745</v>
      </c>
      <c r="D548" s="4">
        <f t="shared" si="33"/>
        <v>11.393464426315745</v>
      </c>
      <c r="E548" s="19">
        <v>18</v>
      </c>
    </row>
    <row r="549" spans="1:5" ht="26.25">
      <c r="A549" s="6" t="s">
        <v>777</v>
      </c>
      <c r="B549" s="40">
        <v>0</v>
      </c>
      <c r="C549" s="40">
        <v>-0.03840000000002419</v>
      </c>
      <c r="D549" s="4">
        <f t="shared" si="33"/>
        <v>-0.03840000000002419</v>
      </c>
      <c r="E549" s="19" t="s">
        <v>778</v>
      </c>
    </row>
    <row r="550" spans="1:5" ht="26.25">
      <c r="A550" s="6" t="s">
        <v>779</v>
      </c>
      <c r="B550" s="40">
        <v>0</v>
      </c>
      <c r="C550" s="40">
        <v>0.7104000000000497</v>
      </c>
      <c r="D550" s="4">
        <f t="shared" si="33"/>
        <v>0.7104000000000497</v>
      </c>
      <c r="E550" s="19">
        <v>465</v>
      </c>
    </row>
    <row r="551" spans="1:6" ht="26.25">
      <c r="A551" s="6" t="s">
        <v>780</v>
      </c>
      <c r="B551" s="40">
        <v>0</v>
      </c>
      <c r="C551" s="40">
        <v>23.69360000000006</v>
      </c>
      <c r="D551" s="4">
        <f t="shared" si="33"/>
        <v>23.69360000000006</v>
      </c>
      <c r="E551" s="19">
        <v>390</v>
      </c>
      <c r="F551" s="22"/>
    </row>
    <row r="552" spans="1:5" ht="26.25">
      <c r="A552" s="6" t="s">
        <v>781</v>
      </c>
      <c r="B552" s="40">
        <v>5.942128301886839</v>
      </c>
      <c r="C552" s="40">
        <v>0.04558817968762696</v>
      </c>
      <c r="D552" s="4">
        <f t="shared" si="33"/>
        <v>0.04558817968762696</v>
      </c>
      <c r="E552" s="19" t="s">
        <v>782</v>
      </c>
    </row>
    <row r="553" spans="1:5" ht="77.25">
      <c r="A553" s="6" t="s">
        <v>783</v>
      </c>
      <c r="B553" s="40">
        <v>0</v>
      </c>
      <c r="C553" s="40">
        <v>0.7395150000003241</v>
      </c>
      <c r="D553" s="4">
        <f t="shared" si="33"/>
        <v>0.7395150000003241</v>
      </c>
      <c r="E553" s="19" t="s">
        <v>784</v>
      </c>
    </row>
    <row r="554" spans="1:6" ht="26.25">
      <c r="A554" s="6" t="s">
        <v>785</v>
      </c>
      <c r="B554" s="40">
        <v>0.7951898989899746</v>
      </c>
      <c r="C554" s="40">
        <v>0.7951898989899746</v>
      </c>
      <c r="D554" s="4">
        <f t="shared" si="33"/>
        <v>0.7951898989899746</v>
      </c>
      <c r="E554" s="19">
        <v>288</v>
      </c>
      <c r="F554" s="22"/>
    </row>
    <row r="555" spans="1:6" ht="26.25">
      <c r="A555" s="6" t="s">
        <v>786</v>
      </c>
      <c r="B555" s="40">
        <v>0</v>
      </c>
      <c r="C555" s="40">
        <v>-0.310799999999972</v>
      </c>
      <c r="D555" s="4">
        <f t="shared" si="33"/>
        <v>-0.310799999999972</v>
      </c>
      <c r="E555" s="19">
        <v>410</v>
      </c>
      <c r="F555" s="22"/>
    </row>
    <row r="556" spans="1:6" ht="26.25">
      <c r="A556" s="6" t="s">
        <v>787</v>
      </c>
      <c r="B556" s="40">
        <v>0</v>
      </c>
      <c r="C556" s="40">
        <v>-0.2659859719439055</v>
      </c>
      <c r="D556" s="4">
        <f t="shared" si="33"/>
        <v>-0.2659859719439055</v>
      </c>
      <c r="E556" s="19" t="s">
        <v>788</v>
      </c>
      <c r="F556" s="22"/>
    </row>
    <row r="557" spans="1:6" ht="26.25">
      <c r="A557" s="6" t="s">
        <v>789</v>
      </c>
      <c r="B557" s="40">
        <v>0</v>
      </c>
      <c r="C557" s="40">
        <v>-0.4597999999998592</v>
      </c>
      <c r="D557" s="4">
        <f t="shared" si="33"/>
        <v>-0.4597999999998592</v>
      </c>
      <c r="E557" s="19" t="s">
        <v>790</v>
      </c>
      <c r="F557" s="22"/>
    </row>
    <row r="558" spans="1:6" ht="26.25">
      <c r="A558" s="6" t="s">
        <v>791</v>
      </c>
      <c r="B558" s="40">
        <v>0</v>
      </c>
      <c r="C558" s="40">
        <v>-0.2519000000000915</v>
      </c>
      <c r="D558" s="4">
        <f t="shared" si="33"/>
        <v>-0.2519000000000915</v>
      </c>
      <c r="E558" s="19">
        <v>538</v>
      </c>
      <c r="F558" s="22"/>
    </row>
    <row r="559" spans="1:5" ht="26.25">
      <c r="A559" s="82" t="s">
        <v>792</v>
      </c>
      <c r="B559" s="40">
        <v>7.131369924571686</v>
      </c>
      <c r="C559" s="40">
        <v>-0.38211783053009185</v>
      </c>
      <c r="D559" s="4">
        <f>C559+'763'!E8</f>
        <v>0.40658216946974335</v>
      </c>
      <c r="E559" s="19" t="s">
        <v>988</v>
      </c>
    </row>
    <row r="560" spans="1:5" ht="26.25">
      <c r="A560" s="6" t="s">
        <v>793</v>
      </c>
      <c r="B560" s="40"/>
      <c r="C560" s="40">
        <v>-0.43831999999997606</v>
      </c>
      <c r="D560" s="4">
        <f>C560</f>
        <v>-0.43831999999997606</v>
      </c>
      <c r="E560" s="18">
        <v>719</v>
      </c>
    </row>
    <row r="561" spans="1:5" ht="26.25">
      <c r="A561" s="13" t="s">
        <v>794</v>
      </c>
      <c r="B561" s="40">
        <v>31.191849100083118</v>
      </c>
      <c r="C561" s="40">
        <v>83.9179281141673</v>
      </c>
      <c r="D561" s="4">
        <f>C561+'745'!F7</f>
        <v>83.7010131141673</v>
      </c>
      <c r="E561" s="19" t="s">
        <v>982</v>
      </c>
    </row>
    <row r="562" spans="1:5" ht="26.25">
      <c r="A562" s="82" t="s">
        <v>932</v>
      </c>
      <c r="B562" s="40"/>
      <c r="C562" s="40"/>
      <c r="D562" s="4">
        <f>'753'!E11</f>
        <v>-0.4410000000000309</v>
      </c>
      <c r="E562" s="18">
        <v>753</v>
      </c>
    </row>
    <row r="563" spans="1:5" ht="26.25">
      <c r="A563" s="6" t="s">
        <v>795</v>
      </c>
      <c r="B563" s="40">
        <v>0</v>
      </c>
      <c r="C563" s="40">
        <v>0.03190000000000737</v>
      </c>
      <c r="D563" s="4">
        <f>C563</f>
        <v>0.03190000000000737</v>
      </c>
      <c r="E563" s="19">
        <v>618</v>
      </c>
    </row>
    <row r="564" spans="1:6" ht="26.25">
      <c r="A564" s="82" t="s">
        <v>907</v>
      </c>
      <c r="B564" s="40">
        <v>22.0176997375017</v>
      </c>
      <c r="C564" s="40">
        <v>31.414399737501427</v>
      </c>
      <c r="D564" s="4">
        <f>C564+'750'!E4+'767'!E10</f>
        <v>34.22829973750153</v>
      </c>
      <c r="E564" s="19" t="s">
        <v>1037</v>
      </c>
      <c r="F564" s="22"/>
    </row>
    <row r="565" spans="1:5" ht="26.25">
      <c r="A565" s="6" t="s">
        <v>796</v>
      </c>
      <c r="B565" s="40"/>
      <c r="C565" s="40">
        <v>-0.33732499999996435</v>
      </c>
      <c r="D565" s="4">
        <f>C565</f>
        <v>-0.33732499999996435</v>
      </c>
      <c r="E565" s="19" t="s">
        <v>797</v>
      </c>
    </row>
    <row r="566" spans="1:6" ht="26.25">
      <c r="A566" s="6" t="s">
        <v>798</v>
      </c>
      <c r="B566" s="40">
        <v>0</v>
      </c>
      <c r="C566" s="40">
        <v>-0.0017000000000280124</v>
      </c>
      <c r="D566" s="4">
        <f>C566</f>
        <v>-0.0017000000000280124</v>
      </c>
      <c r="E566" s="19" t="s">
        <v>799</v>
      </c>
      <c r="F566" s="22"/>
    </row>
    <row r="567" spans="1:5" ht="26.25">
      <c r="A567" s="82" t="s">
        <v>934</v>
      </c>
      <c r="B567" s="40"/>
      <c r="C567" s="40"/>
      <c r="D567" s="4">
        <f>'755'!E5</f>
        <v>0.36439999999993233</v>
      </c>
      <c r="E567" s="18">
        <v>755</v>
      </c>
    </row>
    <row r="568" spans="1:6" ht="26.25">
      <c r="A568" s="82" t="s">
        <v>800</v>
      </c>
      <c r="B568" s="40">
        <v>0</v>
      </c>
      <c r="C568" s="40">
        <v>0.031638888888210204</v>
      </c>
      <c r="D568" s="4">
        <f>C568+'760'!E6</f>
        <v>-0.42046111111199025</v>
      </c>
      <c r="E568" s="19" t="s">
        <v>983</v>
      </c>
      <c r="F568" s="22"/>
    </row>
    <row r="569" spans="1:6" ht="26.25">
      <c r="A569" s="6" t="s">
        <v>801</v>
      </c>
      <c r="B569" s="40">
        <v>-7.881811764705844</v>
      </c>
      <c r="C569" s="40">
        <v>-0.46430946017915176</v>
      </c>
      <c r="D569" s="4">
        <f aca="true" t="shared" si="34" ref="D569:D576">C569</f>
        <v>-0.46430946017915176</v>
      </c>
      <c r="E569" s="19" t="s">
        <v>802</v>
      </c>
      <c r="F569" s="22"/>
    </row>
    <row r="570" spans="1:5" ht="26.25">
      <c r="A570" s="9" t="s">
        <v>803</v>
      </c>
      <c r="B570" s="40">
        <v>0</v>
      </c>
      <c r="C570" s="40">
        <v>0.16419999999948232</v>
      </c>
      <c r="D570" s="4">
        <f t="shared" si="34"/>
        <v>0.16419999999948232</v>
      </c>
      <c r="E570" s="19" t="s">
        <v>804</v>
      </c>
    </row>
    <row r="571" spans="1:6" ht="26.25">
      <c r="A571" s="6" t="s">
        <v>805</v>
      </c>
      <c r="B571" s="40">
        <v>0</v>
      </c>
      <c r="C571" s="40">
        <v>16.30911018434881</v>
      </c>
      <c r="D571" s="4">
        <f t="shared" si="34"/>
        <v>16.30911018434881</v>
      </c>
      <c r="E571" s="19" t="s">
        <v>806</v>
      </c>
      <c r="F571" s="22"/>
    </row>
    <row r="572" spans="1:6" ht="26.25">
      <c r="A572" s="6" t="s">
        <v>807</v>
      </c>
      <c r="B572" s="40">
        <v>0</v>
      </c>
      <c r="C572" s="40">
        <v>-3.6231900000000223</v>
      </c>
      <c r="D572" s="4">
        <f t="shared" si="34"/>
        <v>-3.6231900000000223</v>
      </c>
      <c r="E572" s="19" t="s">
        <v>808</v>
      </c>
      <c r="F572" s="22"/>
    </row>
    <row r="573" spans="1:5" ht="26.25">
      <c r="A573" s="6" t="s">
        <v>809</v>
      </c>
      <c r="B573" s="40">
        <v>0</v>
      </c>
      <c r="C573" s="40">
        <v>-0.23743000000007441</v>
      </c>
      <c r="D573" s="4">
        <f t="shared" si="34"/>
        <v>-0.23743000000007441</v>
      </c>
      <c r="E573" s="18" t="s">
        <v>810</v>
      </c>
    </row>
    <row r="574" spans="1:6" ht="26.25">
      <c r="A574" s="6" t="s">
        <v>811</v>
      </c>
      <c r="B574" s="40">
        <v>0</v>
      </c>
      <c r="C574" s="40">
        <v>0.058800000000246655</v>
      </c>
      <c r="D574" s="4">
        <f t="shared" si="34"/>
        <v>0.058800000000246655</v>
      </c>
      <c r="E574" s="19">
        <v>465</v>
      </c>
      <c r="F574" s="22"/>
    </row>
    <row r="575" spans="1:5" ht="26.25">
      <c r="A575" s="9" t="s">
        <v>812</v>
      </c>
      <c r="B575" s="40">
        <v>-0.34808717845774595</v>
      </c>
      <c r="C575" s="40">
        <v>-0.34808717845774595</v>
      </c>
      <c r="D575" s="4">
        <f t="shared" si="34"/>
        <v>-0.34808717845774595</v>
      </c>
      <c r="E575" s="19" t="s">
        <v>813</v>
      </c>
    </row>
    <row r="576" spans="1:5" ht="26.25">
      <c r="A576" s="9" t="s">
        <v>814</v>
      </c>
      <c r="B576" s="40">
        <v>0</v>
      </c>
      <c r="C576" s="40">
        <v>0.21100000000001273</v>
      </c>
      <c r="D576" s="4">
        <f t="shared" si="34"/>
        <v>0.21100000000001273</v>
      </c>
      <c r="E576" s="19">
        <v>556</v>
      </c>
    </row>
    <row r="577" spans="1:5" ht="26.25">
      <c r="A577" s="6" t="s">
        <v>815</v>
      </c>
      <c r="B577" s="40">
        <v>0</v>
      </c>
      <c r="C577" s="40">
        <v>-0.1734999999998763</v>
      </c>
      <c r="D577" s="4">
        <f>C577+'746'!F9</f>
        <v>-0.4806999999996151</v>
      </c>
      <c r="E577" s="18" t="s">
        <v>977</v>
      </c>
    </row>
    <row r="578" spans="1:5" ht="26.25">
      <c r="A578" s="6" t="s">
        <v>1042</v>
      </c>
      <c r="B578" s="40">
        <v>0</v>
      </c>
      <c r="C578" s="40">
        <v>-0.1734999999998763</v>
      </c>
      <c r="D578" s="4">
        <f>'772'!E5</f>
        <v>-1.9320000000002437</v>
      </c>
      <c r="E578" s="18">
        <v>772</v>
      </c>
    </row>
    <row r="579" spans="1:5" ht="26.25">
      <c r="A579" s="9" t="s">
        <v>816</v>
      </c>
      <c r="B579" s="40">
        <v>-0.4378757609922559</v>
      </c>
      <c r="C579" s="40">
        <v>-0.4378757609922559</v>
      </c>
      <c r="D579" s="4">
        <f>C579</f>
        <v>-0.4378757609922559</v>
      </c>
      <c r="E579" s="19">
        <v>254</v>
      </c>
    </row>
    <row r="580" spans="1:5" ht="26.25">
      <c r="A580" s="9" t="s">
        <v>817</v>
      </c>
      <c r="B580" s="40">
        <v>0</v>
      </c>
      <c r="C580" s="40">
        <v>0.15239999999994325</v>
      </c>
      <c r="D580" s="4">
        <f>C580</f>
        <v>0.15239999999994325</v>
      </c>
      <c r="E580" s="19" t="s">
        <v>818</v>
      </c>
    </row>
    <row r="581" spans="1:5" ht="26.25">
      <c r="A581" s="82" t="s">
        <v>935</v>
      </c>
      <c r="B581" s="40"/>
      <c r="C581" s="40"/>
      <c r="D581" s="4">
        <f>'755'!E6</f>
        <v>-0.47230000000013206</v>
      </c>
      <c r="E581" s="18">
        <v>755</v>
      </c>
    </row>
    <row r="582" spans="1:5" ht="26.25">
      <c r="A582" s="6" t="s">
        <v>819</v>
      </c>
      <c r="B582" s="40">
        <v>1.1311475065616605</v>
      </c>
      <c r="C582" s="40">
        <v>1.1311475065616605</v>
      </c>
      <c r="D582" s="4">
        <f>C582</f>
        <v>1.1311475065616605</v>
      </c>
      <c r="E582" s="19" t="s">
        <v>820</v>
      </c>
    </row>
    <row r="583" spans="1:5" ht="26.25">
      <c r="A583" s="6" t="s">
        <v>821</v>
      </c>
      <c r="B583" s="40">
        <v>0</v>
      </c>
      <c r="C583" s="40">
        <v>0.3629999999999427</v>
      </c>
      <c r="D583" s="4">
        <f>C583</f>
        <v>0.3629999999999427</v>
      </c>
      <c r="E583" s="19">
        <v>442</v>
      </c>
    </row>
    <row r="584" spans="1:5" ht="26.25">
      <c r="A584" s="6" t="s">
        <v>822</v>
      </c>
      <c r="B584" s="40">
        <v>34.15341870059831</v>
      </c>
      <c r="C584" s="40">
        <v>-0.6721012994017315</v>
      </c>
      <c r="D584" s="4">
        <f>C584+'766'!E7</f>
        <v>-0.6526212994017442</v>
      </c>
      <c r="E584" s="19" t="s">
        <v>1038</v>
      </c>
    </row>
    <row r="585" spans="1:5" ht="26.25">
      <c r="A585" s="6" t="s">
        <v>823</v>
      </c>
      <c r="B585" s="40">
        <v>0</v>
      </c>
      <c r="C585" s="40">
        <v>9.391599999999926</v>
      </c>
      <c r="D585" s="4">
        <f aca="true" t="shared" si="35" ref="D585:D591">C585</f>
        <v>9.391599999999926</v>
      </c>
      <c r="E585" s="19">
        <v>486</v>
      </c>
    </row>
    <row r="586" spans="1:5" ht="26.25">
      <c r="A586" s="6" t="s">
        <v>824</v>
      </c>
      <c r="B586" s="40">
        <v>0</v>
      </c>
      <c r="C586" s="40">
        <v>0.020222222222230357</v>
      </c>
      <c r="D586" s="4">
        <f t="shared" si="35"/>
        <v>0.020222222222230357</v>
      </c>
      <c r="E586" s="19" t="s">
        <v>825</v>
      </c>
    </row>
    <row r="587" spans="1:5" ht="26.25">
      <c r="A587" s="13" t="s">
        <v>826</v>
      </c>
      <c r="B587" s="40">
        <v>17.847172187281444</v>
      </c>
      <c r="C587" s="40">
        <v>17.847172187281444</v>
      </c>
      <c r="D587" s="4">
        <f t="shared" si="35"/>
        <v>17.847172187281444</v>
      </c>
      <c r="E587" s="18" t="s">
        <v>827</v>
      </c>
    </row>
    <row r="588" spans="1:5" ht="26.25">
      <c r="A588" s="6" t="s">
        <v>828</v>
      </c>
      <c r="B588" s="40"/>
      <c r="C588" s="40">
        <v>-3.2939999999999827</v>
      </c>
      <c r="D588" s="4">
        <f t="shared" si="35"/>
        <v>-3.2939999999999827</v>
      </c>
      <c r="E588" s="18">
        <v>718</v>
      </c>
    </row>
    <row r="589" spans="1:5" ht="26.25">
      <c r="A589" s="6" t="s">
        <v>829</v>
      </c>
      <c r="B589" s="40">
        <v>0</v>
      </c>
      <c r="C589" s="40">
        <v>-0.0440800000001218</v>
      </c>
      <c r="D589" s="4">
        <f t="shared" si="35"/>
        <v>-0.0440800000001218</v>
      </c>
      <c r="E589" s="18">
        <v>672</v>
      </c>
    </row>
    <row r="590" spans="1:5" ht="26.25">
      <c r="A590" s="6" t="s">
        <v>830</v>
      </c>
      <c r="B590" s="40">
        <v>0</v>
      </c>
      <c r="C590" s="40">
        <v>-0.4512999999999465</v>
      </c>
      <c r="D590" s="4">
        <f t="shared" si="35"/>
        <v>-0.4512999999999465</v>
      </c>
      <c r="E590" s="19" t="s">
        <v>831</v>
      </c>
    </row>
    <row r="591" spans="1:5" ht="26.25">
      <c r="A591" s="6" t="s">
        <v>832</v>
      </c>
      <c r="B591" s="40">
        <v>0</v>
      </c>
      <c r="C591" s="40">
        <v>-5.50923000000023</v>
      </c>
      <c r="D591" s="4">
        <f t="shared" si="35"/>
        <v>-5.50923000000023</v>
      </c>
      <c r="E591" s="19" t="s">
        <v>833</v>
      </c>
    </row>
    <row r="592" spans="1:5" ht="26.25">
      <c r="A592" s="73" t="s">
        <v>834</v>
      </c>
      <c r="B592" s="40">
        <v>0</v>
      </c>
      <c r="C592" s="40">
        <v>0.3507749999999987</v>
      </c>
      <c r="D592" s="4">
        <f>C592+'770'!E7</f>
        <v>0.6947749999999928</v>
      </c>
      <c r="E592" s="19" t="s">
        <v>1039</v>
      </c>
    </row>
    <row r="593" spans="1:5" ht="26.25">
      <c r="A593" s="13" t="s">
        <v>835</v>
      </c>
      <c r="B593" s="40">
        <v>0</v>
      </c>
      <c r="C593" s="40">
        <v>0.47640000000001237</v>
      </c>
      <c r="D593" s="4">
        <f aca="true" t="shared" si="36" ref="D593:D616">C593</f>
        <v>0.47640000000001237</v>
      </c>
      <c r="E593" s="19" t="s">
        <v>836</v>
      </c>
    </row>
    <row r="594" spans="1:5" ht="26.25">
      <c r="A594" s="13" t="s">
        <v>837</v>
      </c>
      <c r="B594" s="40">
        <v>0</v>
      </c>
      <c r="C594" s="40">
        <v>0.41599999999994</v>
      </c>
      <c r="D594" s="4">
        <f t="shared" si="36"/>
        <v>0.41599999999994</v>
      </c>
      <c r="E594" s="19">
        <v>459</v>
      </c>
    </row>
    <row r="595" spans="1:5" ht="26.25">
      <c r="A595" s="6" t="s">
        <v>838</v>
      </c>
      <c r="B595" s="40">
        <v>-0.2740235955055823</v>
      </c>
      <c r="C595" s="40">
        <v>-0.2740235955055823</v>
      </c>
      <c r="D595" s="4">
        <f t="shared" si="36"/>
        <v>-0.2740235955055823</v>
      </c>
      <c r="E595" s="18">
        <v>135</v>
      </c>
    </row>
    <row r="596" spans="1:5" ht="32.25">
      <c r="A596" s="6" t="s">
        <v>839</v>
      </c>
      <c r="B596" s="40">
        <v>0</v>
      </c>
      <c r="C596" s="40">
        <v>0.2784950000000208</v>
      </c>
      <c r="D596" s="4">
        <f t="shared" si="36"/>
        <v>0.2784950000000208</v>
      </c>
      <c r="E596" s="19">
        <v>668</v>
      </c>
    </row>
    <row r="597" spans="1:5" ht="26.25">
      <c r="A597" s="6" t="s">
        <v>840</v>
      </c>
      <c r="B597" s="40">
        <v>0</v>
      </c>
      <c r="C597" s="40">
        <v>-0.5678750000000719</v>
      </c>
      <c r="D597" s="4">
        <f t="shared" si="36"/>
        <v>-0.5678750000000719</v>
      </c>
      <c r="E597" s="18" t="s">
        <v>841</v>
      </c>
    </row>
    <row r="598" spans="1:5" ht="26.25">
      <c r="A598" s="6" t="s">
        <v>842</v>
      </c>
      <c r="B598" s="40">
        <v>0</v>
      </c>
      <c r="C598" s="40">
        <v>0.29619999999965785</v>
      </c>
      <c r="D598" s="4">
        <f t="shared" si="36"/>
        <v>0.29619999999965785</v>
      </c>
      <c r="E598" s="19" t="s">
        <v>843</v>
      </c>
    </row>
    <row r="599" spans="1:5" ht="32.25">
      <c r="A599" s="6" t="s">
        <v>844</v>
      </c>
      <c r="B599" s="40">
        <v>27.73621123595467</v>
      </c>
      <c r="C599" s="40">
        <v>0.45401846211552765</v>
      </c>
      <c r="D599" s="4">
        <f t="shared" si="36"/>
        <v>0.45401846211552765</v>
      </c>
      <c r="E599" s="18" t="s">
        <v>845</v>
      </c>
    </row>
    <row r="600" spans="1:5" ht="26.25">
      <c r="A600" s="6" t="s">
        <v>846</v>
      </c>
      <c r="B600" s="40">
        <v>0</v>
      </c>
      <c r="C600" s="40">
        <v>-0.28025000000002365</v>
      </c>
      <c r="D600" s="4">
        <f t="shared" si="36"/>
        <v>-0.28025000000002365</v>
      </c>
      <c r="E600" s="18">
        <v>680</v>
      </c>
    </row>
    <row r="601" spans="1:5" ht="26.25">
      <c r="A601" s="6" t="s">
        <v>847</v>
      </c>
      <c r="B601" s="40">
        <v>0.3924204326317806</v>
      </c>
      <c r="C601" s="40">
        <v>0.3924204326317806</v>
      </c>
      <c r="D601" s="4">
        <f t="shared" si="36"/>
        <v>0.3924204326317806</v>
      </c>
      <c r="E601" s="18" t="s">
        <v>848</v>
      </c>
    </row>
    <row r="602" spans="1:5" ht="26.25">
      <c r="A602" s="6" t="s">
        <v>849</v>
      </c>
      <c r="B602" s="40">
        <v>-0.19644444444446663</v>
      </c>
      <c r="C602" s="40">
        <v>-0.19644444444446663</v>
      </c>
      <c r="D602" s="4">
        <f t="shared" si="36"/>
        <v>-0.19644444444446663</v>
      </c>
      <c r="E602" s="18">
        <v>3</v>
      </c>
    </row>
    <row r="603" spans="1:5" ht="26.25">
      <c r="A603" s="6" t="s">
        <v>850</v>
      </c>
      <c r="B603" s="40">
        <v>4.417925842696633</v>
      </c>
      <c r="C603" s="40">
        <v>4.417925842696633</v>
      </c>
      <c r="D603" s="4">
        <f t="shared" si="36"/>
        <v>4.417925842696633</v>
      </c>
      <c r="E603" s="18">
        <v>89</v>
      </c>
    </row>
    <row r="604" spans="1:5" ht="26.25">
      <c r="A604" s="6" t="s">
        <v>851</v>
      </c>
      <c r="B604" s="40">
        <v>0</v>
      </c>
      <c r="C604" s="40">
        <v>0.21739999999999782</v>
      </c>
      <c r="D604" s="4">
        <f t="shared" si="36"/>
        <v>0.21739999999999782</v>
      </c>
      <c r="E604" s="18">
        <v>336</v>
      </c>
    </row>
    <row r="605" spans="1:5" ht="26.25">
      <c r="A605" s="6" t="s">
        <v>852</v>
      </c>
      <c r="B605" s="40">
        <v>0</v>
      </c>
      <c r="C605" s="40">
        <v>0.32300000000009277</v>
      </c>
      <c r="D605" s="4">
        <f t="shared" si="36"/>
        <v>0.32300000000009277</v>
      </c>
      <c r="E605" s="18">
        <v>602</v>
      </c>
    </row>
    <row r="606" spans="1:5" ht="26.25">
      <c r="A606" s="6" t="s">
        <v>853</v>
      </c>
      <c r="B606" s="40">
        <v>0</v>
      </c>
      <c r="C606" s="40">
        <v>-1.4253999999999678</v>
      </c>
      <c r="D606" s="4">
        <f t="shared" si="36"/>
        <v>-1.4253999999999678</v>
      </c>
      <c r="E606" s="18">
        <v>369</v>
      </c>
    </row>
    <row r="607" spans="1:5" ht="26.25">
      <c r="A607" s="6" t="s">
        <v>854</v>
      </c>
      <c r="B607" s="40">
        <v>0</v>
      </c>
      <c r="C607" s="40">
        <v>-0.4295649999999114</v>
      </c>
      <c r="D607" s="4">
        <f t="shared" si="36"/>
        <v>-0.4295649999999114</v>
      </c>
      <c r="E607" s="18">
        <v>676</v>
      </c>
    </row>
    <row r="608" spans="1:5" ht="26.25">
      <c r="A608" s="6" t="s">
        <v>855</v>
      </c>
      <c r="B608" s="40">
        <v>0</v>
      </c>
      <c r="C608" s="40">
        <v>35.107159999999965</v>
      </c>
      <c r="D608" s="4">
        <f t="shared" si="36"/>
        <v>35.107159999999965</v>
      </c>
      <c r="E608" s="18" t="s">
        <v>856</v>
      </c>
    </row>
    <row r="609" spans="1:5" ht="26.25">
      <c r="A609" s="6" t="s">
        <v>857</v>
      </c>
      <c r="B609" s="40">
        <v>0</v>
      </c>
      <c r="C609" s="40">
        <v>-2.9074170340677483</v>
      </c>
      <c r="D609" s="4">
        <f t="shared" si="36"/>
        <v>-2.9074170340677483</v>
      </c>
      <c r="E609" s="18" t="s">
        <v>858</v>
      </c>
    </row>
    <row r="610" spans="1:5" ht="26.25">
      <c r="A610" s="6" t="s">
        <v>859</v>
      </c>
      <c r="B610" s="40">
        <v>0</v>
      </c>
      <c r="C610" s="40">
        <v>-0.5490999999999531</v>
      </c>
      <c r="D610" s="4">
        <f t="shared" si="36"/>
        <v>-0.5490999999999531</v>
      </c>
      <c r="E610" s="18">
        <v>675</v>
      </c>
    </row>
    <row r="611" spans="1:5" ht="26.25">
      <c r="A611" s="6" t="s">
        <v>860</v>
      </c>
      <c r="B611" s="40">
        <v>0</v>
      </c>
      <c r="C611" s="40">
        <v>0.4559999999999036</v>
      </c>
      <c r="D611" s="4">
        <f t="shared" si="36"/>
        <v>0.4559999999999036</v>
      </c>
      <c r="E611" s="18">
        <v>571.611</v>
      </c>
    </row>
    <row r="612" spans="1:5" ht="26.25">
      <c r="A612" s="6" t="s">
        <v>861</v>
      </c>
      <c r="B612" s="40">
        <v>-0.15499136260604018</v>
      </c>
      <c r="C612" s="40">
        <v>-0.19533072003531515</v>
      </c>
      <c r="D612" s="4">
        <f t="shared" si="36"/>
        <v>-0.19533072003531515</v>
      </c>
      <c r="E612" s="19" t="s">
        <v>862</v>
      </c>
    </row>
    <row r="613" spans="1:5" ht="26.25">
      <c r="A613" s="6" t="s">
        <v>863</v>
      </c>
      <c r="B613" s="40">
        <v>0</v>
      </c>
      <c r="C613" s="40">
        <v>0.05270999999993364</v>
      </c>
      <c r="D613" s="4">
        <f t="shared" si="36"/>
        <v>0.05270999999993364</v>
      </c>
      <c r="E613" s="18">
        <v>357</v>
      </c>
    </row>
    <row r="614" spans="1:5" ht="26.25">
      <c r="A614" s="6" t="s">
        <v>864</v>
      </c>
      <c r="B614" s="40">
        <v>0</v>
      </c>
      <c r="C614" s="40">
        <v>0</v>
      </c>
      <c r="D614" s="4">
        <f t="shared" si="36"/>
        <v>0</v>
      </c>
      <c r="E614" s="18">
        <v>703</v>
      </c>
    </row>
    <row r="615" spans="1:5" ht="26.25">
      <c r="A615" s="6" t="s">
        <v>865</v>
      </c>
      <c r="B615" s="40">
        <v>0</v>
      </c>
      <c r="C615" s="40">
        <v>-0.04130000000054679</v>
      </c>
      <c r="D615" s="4">
        <f t="shared" si="36"/>
        <v>-0.04130000000054679</v>
      </c>
      <c r="E615" s="18" t="s">
        <v>866</v>
      </c>
    </row>
    <row r="616" spans="1:5" ht="26.25">
      <c r="A616" s="6" t="s">
        <v>867</v>
      </c>
      <c r="B616" s="40">
        <v>0.2698507100316121</v>
      </c>
      <c r="C616" s="40">
        <v>-0.09564146508817117</v>
      </c>
      <c r="D616" s="4">
        <f t="shared" si="36"/>
        <v>-0.09564146508817117</v>
      </c>
      <c r="E616" s="18" t="s">
        <v>868</v>
      </c>
    </row>
    <row r="617" spans="1:5" ht="26.25">
      <c r="A617" s="6" t="s">
        <v>869</v>
      </c>
      <c r="B617" s="40">
        <v>0</v>
      </c>
      <c r="C617" s="40">
        <v>1.036100000000033</v>
      </c>
      <c r="D617" s="4">
        <f>C617+'750'!E5</f>
        <v>0.5848000000000297</v>
      </c>
      <c r="E617" s="18" t="s">
        <v>976</v>
      </c>
    </row>
    <row r="618" spans="1:5" ht="26.25">
      <c r="A618" s="73" t="s">
        <v>870</v>
      </c>
      <c r="B618" s="40"/>
      <c r="C618" s="40">
        <v>0.44245000000006485</v>
      </c>
      <c r="D618" s="4">
        <f>C618+'740'!F7+'743'!F8+'746'!F6+'753'!E4+'769'!E10</f>
        <v>0.14344999999980246</v>
      </c>
      <c r="E618" s="18" t="s">
        <v>1040</v>
      </c>
    </row>
    <row r="619" spans="1:5" ht="26.25">
      <c r="A619" s="73" t="s">
        <v>871</v>
      </c>
      <c r="B619" s="40">
        <v>0</v>
      </c>
      <c r="C619" s="40">
        <v>-0.2879299999995055</v>
      </c>
      <c r="D619" s="4">
        <f>C619+'744'!F4+'747'!E11+'763'!E7+'768'!E5</f>
        <v>137.2525950000005</v>
      </c>
      <c r="E619" s="18" t="s">
        <v>1041</v>
      </c>
    </row>
    <row r="620" spans="1:5" ht="26.25">
      <c r="A620" s="6" t="s">
        <v>872</v>
      </c>
      <c r="B620" s="40">
        <v>0</v>
      </c>
      <c r="C620" s="40">
        <v>0.18499999999994543</v>
      </c>
      <c r="D620" s="4">
        <f aca="true" t="shared" si="37" ref="D620:D626">C620</f>
        <v>0.18499999999994543</v>
      </c>
      <c r="E620" s="18">
        <v>579</v>
      </c>
    </row>
    <row r="621" spans="1:5" ht="26.25">
      <c r="A621" s="6" t="s">
        <v>873</v>
      </c>
      <c r="B621" s="40">
        <v>23.718100432324235</v>
      </c>
      <c r="C621" s="40">
        <v>23.718100432324235</v>
      </c>
      <c r="D621" s="4">
        <f t="shared" si="37"/>
        <v>23.718100432324235</v>
      </c>
      <c r="E621" s="18" t="s">
        <v>874</v>
      </c>
    </row>
    <row r="622" spans="1:5" ht="26.25">
      <c r="A622" s="6" t="s">
        <v>875</v>
      </c>
      <c r="B622" s="40">
        <v>0</v>
      </c>
      <c r="C622" s="40">
        <v>-0.28825000000017553</v>
      </c>
      <c r="D622" s="4">
        <f t="shared" si="37"/>
        <v>-0.28825000000017553</v>
      </c>
      <c r="E622" s="18">
        <v>729</v>
      </c>
    </row>
    <row r="623" spans="1:5" ht="26.25">
      <c r="A623" s="6" t="s">
        <v>876</v>
      </c>
      <c r="B623" s="40">
        <v>-0.36963409120745894</v>
      </c>
      <c r="C623" s="40">
        <v>-0.36963409120745894</v>
      </c>
      <c r="D623" s="4">
        <f t="shared" si="37"/>
        <v>-0.36963409120745894</v>
      </c>
      <c r="E623" s="18" t="s">
        <v>877</v>
      </c>
    </row>
    <row r="624" spans="1:5" ht="26.25">
      <c r="A624" s="6" t="s">
        <v>878</v>
      </c>
      <c r="B624" s="40">
        <v>0</v>
      </c>
      <c r="C624" s="40">
        <v>0.31739999999990687</v>
      </c>
      <c r="D624" s="4">
        <f t="shared" si="37"/>
        <v>0.31739999999990687</v>
      </c>
      <c r="E624" s="18">
        <v>520</v>
      </c>
    </row>
    <row r="625" spans="1:6" ht="26.25">
      <c r="A625" s="13" t="s">
        <v>879</v>
      </c>
      <c r="B625" s="40">
        <v>0</v>
      </c>
      <c r="C625" s="40">
        <v>-0.17178000000001248</v>
      </c>
      <c r="D625" s="4">
        <f t="shared" si="37"/>
        <v>-0.17178000000001248</v>
      </c>
      <c r="E625" s="18" t="s">
        <v>880</v>
      </c>
      <c r="F625" s="23"/>
    </row>
    <row r="626" spans="1:5" ht="26.25">
      <c r="A626" s="6" t="s">
        <v>881</v>
      </c>
      <c r="B626" s="40">
        <v>0</v>
      </c>
      <c r="C626" s="40">
        <v>0.2680000000000291</v>
      </c>
      <c r="D626" s="4">
        <f t="shared" si="37"/>
        <v>0.2680000000000291</v>
      </c>
      <c r="E626" s="18">
        <v>649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88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 t="s">
        <v>1000</v>
      </c>
      <c r="C1" s="49" t="s">
        <v>886</v>
      </c>
      <c r="D1" s="50">
        <v>57.08</v>
      </c>
      <c r="E1" s="51" t="s">
        <v>887</v>
      </c>
    </row>
    <row r="2" s="51" customFormat="1" ht="1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5">
      <c r="A4" s="12" t="s">
        <v>686</v>
      </c>
      <c r="B4" s="57">
        <f>7*0.9</f>
        <v>6.3</v>
      </c>
      <c r="C4" s="58">
        <f aca="true" t="shared" si="0" ref="C4:C10">(B4)*$D$1</f>
        <v>359.604</v>
      </c>
      <c r="D4" s="74">
        <v>360</v>
      </c>
      <c r="E4" s="60">
        <f aca="true" t="shared" si="1" ref="E4:E10">-C4+D4</f>
        <v>0.396000000000015</v>
      </c>
      <c r="F4" s="61"/>
    </row>
    <row r="5" spans="1:6" s="56" customFormat="1" ht="15">
      <c r="A5" s="12" t="s">
        <v>909</v>
      </c>
      <c r="B5" s="57">
        <f>11.46*0.9</f>
        <v>10.314000000000002</v>
      </c>
      <c r="C5" s="58">
        <f t="shared" si="0"/>
        <v>588.7231200000001</v>
      </c>
      <c r="D5" s="59">
        <v>589</v>
      </c>
      <c r="E5" s="60">
        <f t="shared" si="1"/>
        <v>0.2768799999998919</v>
      </c>
      <c r="F5" s="61"/>
    </row>
    <row r="6" spans="1:6" s="56" customFormat="1" ht="15">
      <c r="A6" s="12" t="s">
        <v>668</v>
      </c>
      <c r="B6" s="57">
        <f>6.97*0.9</f>
        <v>6.273</v>
      </c>
      <c r="C6" s="58">
        <f t="shared" si="0"/>
        <v>358.06284</v>
      </c>
      <c r="D6" s="75"/>
      <c r="E6" s="60">
        <f t="shared" si="1"/>
        <v>-358.06284</v>
      </c>
      <c r="F6" s="61"/>
    </row>
    <row r="7" spans="1:6" s="56" customFormat="1" ht="15">
      <c r="A7" s="12" t="s">
        <v>822</v>
      </c>
      <c r="B7" s="57">
        <f>6.91*0.9</f>
        <v>6.219</v>
      </c>
      <c r="C7" s="58">
        <f t="shared" si="0"/>
        <v>354.98052</v>
      </c>
      <c r="D7" s="59">
        <v>355</v>
      </c>
      <c r="E7" s="60">
        <f t="shared" si="1"/>
        <v>0.019479999999987285</v>
      </c>
      <c r="F7" s="61"/>
    </row>
    <row r="8" spans="1:6" s="56" customFormat="1" ht="15">
      <c r="A8" s="12" t="s">
        <v>316</v>
      </c>
      <c r="B8" s="57">
        <f>17.93*0.9</f>
        <v>16.137</v>
      </c>
      <c r="C8" s="58">
        <f t="shared" si="0"/>
        <v>921.09996</v>
      </c>
      <c r="D8" s="59">
        <v>921</v>
      </c>
      <c r="E8" s="60">
        <f>-C8+D8</f>
        <v>-0.09996000000001004</v>
      </c>
      <c r="F8" s="61"/>
    </row>
    <row r="9" spans="1:6" s="56" customFormat="1" ht="15">
      <c r="A9" s="12" t="s">
        <v>979</v>
      </c>
      <c r="B9" s="57">
        <f>23.16*0.9</f>
        <v>20.844</v>
      </c>
      <c r="C9" s="58">
        <f t="shared" si="0"/>
        <v>1189.7755200000001</v>
      </c>
      <c r="D9" s="74">
        <v>1190</v>
      </c>
      <c r="E9" s="60">
        <f t="shared" si="1"/>
        <v>0.22447999999985768</v>
      </c>
      <c r="F9" s="61"/>
    </row>
    <row r="10" spans="1:6" s="56" customFormat="1" ht="15">
      <c r="A10" s="12" t="s">
        <v>1001</v>
      </c>
      <c r="B10" s="57">
        <f>39*0.9</f>
        <v>35.1</v>
      </c>
      <c r="C10" s="58">
        <f t="shared" si="0"/>
        <v>2003.508</v>
      </c>
      <c r="D10" s="74">
        <v>2003</v>
      </c>
      <c r="E10" s="60">
        <f t="shared" si="1"/>
        <v>-0.5080000000000382</v>
      </c>
      <c r="F10" s="61"/>
    </row>
    <row r="11" spans="1:5" s="63" customFormat="1" ht="15">
      <c r="A11" s="62"/>
      <c r="B11" s="62"/>
      <c r="C11" s="62"/>
      <c r="D11" s="62"/>
      <c r="E11" s="62"/>
    </row>
    <row r="15" ht="15">
      <c r="B15" s="64"/>
    </row>
    <row r="16" ht="15">
      <c r="B16" s="64"/>
    </row>
    <row r="17" ht="15">
      <c r="B17" s="64"/>
    </row>
    <row r="21" spans="4:5" ht="15">
      <c r="D21" s="22"/>
      <c r="E21" s="26"/>
    </row>
    <row r="32" spans="4:5" ht="15">
      <c r="D32" s="22"/>
      <c r="E32" s="26"/>
    </row>
    <row r="100" spans="4:5" ht="15">
      <c r="D100" s="22">
        <f>'[1]539'!G12+'[1]564'!G9</f>
        <v>0.21879999999998745</v>
      </c>
      <c r="E100" t="s">
        <v>893</v>
      </c>
    </row>
    <row r="117" spans="4:5" ht="15">
      <c r="D117" s="22">
        <f>'[1]562'!G7+'[1]564'!G10</f>
        <v>-0.48919999999986885</v>
      </c>
      <c r="E117" t="s">
        <v>249</v>
      </c>
    </row>
    <row r="128" spans="4:5" ht="15">
      <c r="D128" s="22">
        <f>B128+C128+'[1]309'!G4+'[1]316'!G4+'[1]319'!G4+'[1]339'!G9+'[1]340'!G4+'[1]372'!G7+'[1]381'!G4+'[1]391'!G7+'[1]404'!G6+'[1]411'!G4+'[1]412'!G8+'[1]416'!G4+'[1]429'!G4+'[1]485'!G4+'[1]522'!G5</f>
        <v>4.579371965812413</v>
      </c>
      <c r="E128" s="26" t="s">
        <v>894</v>
      </c>
    </row>
    <row r="133" spans="4:5" ht="15">
      <c r="D133" s="22">
        <f>B133+C133+'[1]325'!G9+'[1]328'!G5+'[1]344'!G9+'[1]378'!G7+'[1]384'!G6+'[1]387'!G4+'[1]391'!G9+'[1]399'!G4+'[1]441'!G4+'[1]522'!G4</f>
        <v>-1.887614562767908</v>
      </c>
      <c r="E133" s="26" t="s">
        <v>895</v>
      </c>
    </row>
    <row r="170" spans="1:5" ht="15">
      <c r="A170" t="s">
        <v>403</v>
      </c>
      <c r="B170">
        <v>0</v>
      </c>
      <c r="D170" s="22">
        <f>'[1]522'!G7</f>
        <v>0.15050000000002228</v>
      </c>
      <c r="E170">
        <v>522</v>
      </c>
    </row>
    <row r="182" spans="4:5" ht="15">
      <c r="D182" s="22">
        <f>'[1]469'!G6+'[1]564'!G8</f>
        <v>0.0795999999995729</v>
      </c>
      <c r="E182" t="s">
        <v>896</v>
      </c>
    </row>
    <row r="189" spans="4:5" ht="15">
      <c r="D189" s="22">
        <f>'[1]388'!G4+'[1]413'!G5+'[1]427'!G5+'[1]428'!G6+'[1]560'!G7+'[1]561'!G4+'[1]564'!G4</f>
        <v>0.6078799999989428</v>
      </c>
      <c r="E189" t="s">
        <v>897</v>
      </c>
    </row>
    <row r="258" spans="4:5" ht="15">
      <c r="D258" s="22">
        <f>B258+C258+'[1]306'!G6+'[1]344'!G5+'[1]348'!G9+'[1]394'!G4+'[1]395'!G6+'[1]397'!G4+'[1]487'!G4+'[1]564'!G5</f>
        <v>0.2569838709675878</v>
      </c>
      <c r="E258" s="26" t="s">
        <v>898</v>
      </c>
    </row>
    <row r="264" spans="4:5" ht="15">
      <c r="D264" s="22">
        <f>'[1]435'!G4+'[1]521'!G6</f>
        <v>0.19920000000001892</v>
      </c>
      <c r="E264" t="s">
        <v>899</v>
      </c>
    </row>
    <row r="290" spans="4:5" ht="15">
      <c r="D290" s="22">
        <f>B290+C290+'[1]344'!G7+'[1]442'!G5+'[1]475'!G12+'[1]511'!G5+'[1]517'!G8+'[1]564'!G12</f>
        <v>0.18759999999952015</v>
      </c>
      <c r="E290" t="s">
        <v>900</v>
      </c>
    </row>
    <row r="322" spans="4:5" ht="15">
      <c r="D322" s="22">
        <f>B322+C322+'[1]339'!G6+'[1]359'!G7+'[1]362'!G8+'[1]422'!G4+'[1]425'!G7+'[1]470'!G6+'[1]479'!G7+'[1]514'!G6+'[1]522'!G6</f>
        <v>-0.18308000000028812</v>
      </c>
      <c r="E322" t="s">
        <v>901</v>
      </c>
    </row>
    <row r="352" spans="2:5" ht="15">
      <c r="B352">
        <v>0</v>
      </c>
      <c r="D352" s="22">
        <f>'[1]485'!G8+'[1]488'!G6+'[1]489'!G6+'[1]491'!G4+'[1]494'!G6+'[1]495'!G4+'[1]498'!G8+'[1]502'!G5+'[1]504'!G4+'[1]508'!G5+'[1]511'!G4+'[1]514'!G7+'[1]521'!G4+'[1]522'!G8</f>
        <v>0.3647999999984677</v>
      </c>
      <c r="E352" t="s">
        <v>902</v>
      </c>
    </row>
    <row r="354" spans="4:5" ht="15">
      <c r="D354" s="22">
        <f>'[1]485'!G8+'[1]488'!G6+'[1]489'!G6+'[1]491'!G4+'[1]494'!G6+'[1]495'!G4+'[1]498'!G8+'[1]502'!G5+'[1]504'!G4+'[1]508'!G5+'[1]511'!G4+'[1]514'!G7+'[1]521'!G4</f>
        <v>-0.41860000000156106</v>
      </c>
      <c r="E354" t="s">
        <v>903</v>
      </c>
    </row>
    <row r="373" spans="4:5" ht="15">
      <c r="D373" s="22">
        <f>'[1]381'!G5+'[1]411'!G5+'[1]419'!G6+'[1]468'!G4+'[1]506'!G7+'[1]511'!G6+'[1]528'!G4+'[1]531'!G6+'[1]554'!G8+'[1]558'!G5+'[1]559'!G9+'[1]564'!G11</f>
        <v>0.12918000000126995</v>
      </c>
      <c r="E373" t="s">
        <v>904</v>
      </c>
    </row>
    <row r="388" spans="4:5" ht="15">
      <c r="D388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86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 t="s">
        <v>994</v>
      </c>
      <c r="C1" s="49" t="s">
        <v>886</v>
      </c>
      <c r="D1" s="50">
        <v>57.68</v>
      </c>
      <c r="E1" s="51" t="s">
        <v>887</v>
      </c>
    </row>
    <row r="2" s="51" customFormat="1" ht="1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5">
      <c r="A4" s="12" t="s">
        <v>714</v>
      </c>
      <c r="B4" s="57">
        <v>16.88</v>
      </c>
      <c r="C4" s="58">
        <f>(B4)*$D$1</f>
        <v>973.6383999999999</v>
      </c>
      <c r="D4" s="59">
        <v>974</v>
      </c>
      <c r="E4" s="60">
        <f>-C4+D4</f>
        <v>0.36160000000006676</v>
      </c>
      <c r="F4" s="61"/>
    </row>
    <row r="5" spans="1:6" s="56" customFormat="1" ht="15">
      <c r="A5" s="12" t="s">
        <v>996</v>
      </c>
      <c r="B5" s="57">
        <v>17.51</v>
      </c>
      <c r="C5" s="58">
        <f>(B5)*$D$1</f>
        <v>1009.9768000000001</v>
      </c>
      <c r="D5" s="74">
        <v>1010</v>
      </c>
      <c r="E5" s="60">
        <f>-C5+D5</f>
        <v>0.023199999999860665</v>
      </c>
      <c r="F5" s="61"/>
    </row>
    <row r="6" spans="1:6" s="56" customFormat="1" ht="15">
      <c r="A6" s="12" t="s">
        <v>682</v>
      </c>
      <c r="B6" s="57">
        <v>5.99</v>
      </c>
      <c r="C6" s="58">
        <f>(B6)*$D$1</f>
        <v>345.5032</v>
      </c>
      <c r="D6" s="75"/>
      <c r="E6" s="60">
        <f>-C6+D6</f>
        <v>-345.5032</v>
      </c>
      <c r="F6" s="61"/>
    </row>
    <row r="7" spans="1:6" s="56" customFormat="1" ht="15">
      <c r="A7" s="12" t="s">
        <v>997</v>
      </c>
      <c r="B7" s="57">
        <v>5.5</v>
      </c>
      <c r="C7" s="58">
        <f>(B7)*$D$1</f>
        <v>317.24</v>
      </c>
      <c r="D7" s="59">
        <v>317</v>
      </c>
      <c r="E7" s="60">
        <f>-C7+D7</f>
        <v>-0.2400000000000091</v>
      </c>
      <c r="F7" s="61"/>
    </row>
    <row r="8" spans="1:6" s="56" customFormat="1" ht="15">
      <c r="A8" s="12" t="s">
        <v>730</v>
      </c>
      <c r="B8" s="57">
        <v>11.33</v>
      </c>
      <c r="C8" s="58">
        <f>(B8)*$D$1</f>
        <v>653.5144</v>
      </c>
      <c r="D8" s="74">
        <v>653</v>
      </c>
      <c r="E8" s="60">
        <f>-C8+D8</f>
        <v>-0.5144000000000233</v>
      </c>
      <c r="F8" s="61"/>
    </row>
    <row r="9" spans="1:5" s="63" customFormat="1" ht="15">
      <c r="A9" s="62"/>
      <c r="B9" s="62"/>
      <c r="C9" s="62"/>
      <c r="D9" s="62"/>
      <c r="E9" s="62"/>
    </row>
    <row r="13" ht="15">
      <c r="B13" s="64"/>
    </row>
    <row r="14" ht="15">
      <c r="B14" s="64"/>
    </row>
    <row r="15" ht="15">
      <c r="B15" s="64"/>
    </row>
    <row r="19" spans="4:5" ht="15">
      <c r="D19" s="22"/>
      <c r="E19" s="26"/>
    </row>
    <row r="30" spans="4:5" ht="15">
      <c r="D30" s="22"/>
      <c r="E30" s="26"/>
    </row>
    <row r="98" spans="4:5" ht="15">
      <c r="D98" s="22">
        <f>'[1]539'!G12+'[1]564'!G9</f>
        <v>0.21879999999998745</v>
      </c>
      <c r="E98" t="s">
        <v>893</v>
      </c>
    </row>
    <row r="115" spans="4:5" ht="15">
      <c r="D115" s="22">
        <f>'[1]562'!G7+'[1]564'!G10</f>
        <v>-0.48919999999986885</v>
      </c>
      <c r="E115" t="s">
        <v>249</v>
      </c>
    </row>
    <row r="126" spans="4:5" ht="15">
      <c r="D126" s="22">
        <f>B126+C126+'[1]309'!G4+'[1]316'!G4+'[1]319'!G4+'[1]339'!G9+'[1]340'!G4+'[1]372'!G7+'[1]381'!G4+'[1]391'!G7+'[1]404'!G6+'[1]411'!G4+'[1]412'!G8+'[1]416'!G4+'[1]429'!G4+'[1]485'!G4+'[1]522'!G5</f>
        <v>4.579371965812413</v>
      </c>
      <c r="E126" s="26" t="s">
        <v>894</v>
      </c>
    </row>
    <row r="131" spans="4:5" ht="15">
      <c r="D131" s="22">
        <f>B131+C131+'[1]325'!G9+'[1]328'!G5+'[1]344'!G9+'[1]378'!G7+'[1]384'!G6+'[1]387'!G4+'[1]391'!G9+'[1]399'!G4+'[1]441'!G4+'[1]522'!G4</f>
        <v>-1.887614562767908</v>
      </c>
      <c r="E131" s="26" t="s">
        <v>895</v>
      </c>
    </row>
    <row r="168" spans="1:5" ht="15">
      <c r="A168" t="s">
        <v>403</v>
      </c>
      <c r="B168">
        <v>0</v>
      </c>
      <c r="D168" s="22">
        <f>'[1]522'!G7</f>
        <v>0.15050000000002228</v>
      </c>
      <c r="E168">
        <v>522</v>
      </c>
    </row>
    <row r="180" spans="4:5" ht="15">
      <c r="D180" s="22">
        <f>'[1]469'!G6+'[1]564'!G8</f>
        <v>0.0795999999995729</v>
      </c>
      <c r="E180" t="s">
        <v>896</v>
      </c>
    </row>
    <row r="187" spans="4:5" ht="15">
      <c r="D187" s="22">
        <f>'[1]388'!G4+'[1]413'!G5+'[1]427'!G5+'[1]428'!G6+'[1]560'!G7+'[1]561'!G4+'[1]564'!G4</f>
        <v>0.6078799999989428</v>
      </c>
      <c r="E187" t="s">
        <v>897</v>
      </c>
    </row>
    <row r="256" spans="4:5" ht="15">
      <c r="D256" s="22">
        <f>B256+C256+'[1]306'!G6+'[1]344'!G5+'[1]348'!G9+'[1]394'!G4+'[1]395'!G6+'[1]397'!G4+'[1]487'!G4+'[1]564'!G5</f>
        <v>0.2569838709675878</v>
      </c>
      <c r="E256" s="26" t="s">
        <v>898</v>
      </c>
    </row>
    <row r="262" spans="4:5" ht="15">
      <c r="D262" s="22">
        <f>'[1]435'!G4+'[1]521'!G6</f>
        <v>0.19920000000001892</v>
      </c>
      <c r="E262" t="s">
        <v>899</v>
      </c>
    </row>
    <row r="288" spans="4:5" ht="15">
      <c r="D288" s="22">
        <f>B288+C288+'[1]344'!G7+'[1]442'!G5+'[1]475'!G12+'[1]511'!G5+'[1]517'!G8+'[1]564'!G12</f>
        <v>0.18759999999952015</v>
      </c>
      <c r="E288" t="s">
        <v>900</v>
      </c>
    </row>
    <row r="320" spans="4:5" ht="15">
      <c r="D320" s="22">
        <f>B320+C320+'[1]339'!G6+'[1]359'!G7+'[1]362'!G8+'[1]422'!G4+'[1]425'!G7+'[1]470'!G6+'[1]479'!G7+'[1]514'!G6+'[1]522'!G6</f>
        <v>-0.18308000000028812</v>
      </c>
      <c r="E320" t="s">
        <v>901</v>
      </c>
    </row>
    <row r="350" spans="2:5" ht="15">
      <c r="B350">
        <v>0</v>
      </c>
      <c r="D350" s="22">
        <f>'[1]485'!G8+'[1]488'!G6+'[1]489'!G6+'[1]491'!G4+'[1]494'!G6+'[1]495'!G4+'[1]498'!G8+'[1]502'!G5+'[1]504'!G4+'[1]508'!G5+'[1]511'!G4+'[1]514'!G7+'[1]521'!G4+'[1]522'!G8</f>
        <v>0.3647999999984677</v>
      </c>
      <c r="E350" t="s">
        <v>902</v>
      </c>
    </row>
    <row r="352" spans="4:5" ht="15">
      <c r="D352" s="22">
        <f>'[1]485'!G8+'[1]488'!G6+'[1]489'!G6+'[1]491'!G4+'[1]494'!G6+'[1]495'!G4+'[1]498'!G8+'[1]502'!G5+'[1]504'!G4+'[1]508'!G5+'[1]511'!G4+'[1]514'!G7+'[1]521'!G4</f>
        <v>-0.41860000000156106</v>
      </c>
      <c r="E352" t="s">
        <v>903</v>
      </c>
    </row>
    <row r="371" spans="4:5" ht="15">
      <c r="D371" s="22">
        <f>'[1]381'!G5+'[1]411'!G5+'[1]419'!G6+'[1]468'!G4+'[1]506'!G7+'[1]511'!G6+'[1]528'!G4+'[1]531'!G6+'[1]554'!G8+'[1]558'!G5+'[1]559'!G9+'[1]564'!G11</f>
        <v>0.12918000000126995</v>
      </c>
      <c r="E371" t="s">
        <v>904</v>
      </c>
    </row>
    <row r="386" spans="4:5" ht="15">
      <c r="D386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 t="s">
        <v>994</v>
      </c>
      <c r="C1" s="49" t="s">
        <v>886</v>
      </c>
      <c r="D1" s="50">
        <v>57.54</v>
      </c>
      <c r="E1" s="51" t="s">
        <v>887</v>
      </c>
    </row>
    <row r="2" s="51" customFormat="1" ht="1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5">
      <c r="A4" s="12" t="s">
        <v>995</v>
      </c>
      <c r="B4" s="57">
        <v>32.41</v>
      </c>
      <c r="C4" s="58">
        <f>(B4)*$D$1</f>
        <v>1864.8713999999998</v>
      </c>
      <c r="D4" s="74">
        <v>1865</v>
      </c>
      <c r="E4" s="60">
        <f>-C4+D4</f>
        <v>0.1286000000002332</v>
      </c>
      <c r="F4" s="61"/>
    </row>
    <row r="5" spans="1:6" s="56" customFormat="1" ht="15">
      <c r="A5" s="12" t="s">
        <v>979</v>
      </c>
      <c r="B5" s="57">
        <v>35.11</v>
      </c>
      <c r="C5" s="58">
        <f>(B5)*$D$1</f>
        <v>2020.2294</v>
      </c>
      <c r="D5" s="75">
        <v>2020</v>
      </c>
      <c r="E5" s="60">
        <f>-C5+D5</f>
        <v>-0.22939999999994143</v>
      </c>
      <c r="F5" s="61"/>
    </row>
    <row r="6" spans="1:6" s="56" customFormat="1" ht="15">
      <c r="A6" s="12" t="s">
        <v>714</v>
      </c>
      <c r="B6" s="57">
        <v>16.15</v>
      </c>
      <c r="C6" s="58">
        <f>(B6)*$D$1</f>
        <v>929.271</v>
      </c>
      <c r="D6" s="75">
        <v>929</v>
      </c>
      <c r="E6" s="60">
        <f>-C6+D6</f>
        <v>-0.27099999999995816</v>
      </c>
      <c r="F6" s="61"/>
    </row>
    <row r="7" spans="1:5" s="63" customFormat="1" ht="15">
      <c r="A7" s="62"/>
      <c r="B7" s="62"/>
      <c r="C7" s="62"/>
      <c r="D7" s="62"/>
      <c r="E7" s="62"/>
    </row>
    <row r="11" ht="15">
      <c r="B11" s="64"/>
    </row>
    <row r="12" ht="15">
      <c r="B12" s="64"/>
    </row>
    <row r="13" ht="15">
      <c r="B13" s="64"/>
    </row>
    <row r="17" spans="4:5" ht="15">
      <c r="D17" s="22"/>
      <c r="E17" s="26"/>
    </row>
    <row r="28" spans="4:5" ht="15">
      <c r="D28" s="22"/>
      <c r="E28" s="26"/>
    </row>
    <row r="96" spans="4:5" ht="15">
      <c r="D96" s="22">
        <f>'[1]539'!G12+'[1]564'!G9</f>
        <v>0.21879999999998745</v>
      </c>
      <c r="E96" t="s">
        <v>893</v>
      </c>
    </row>
    <row r="113" spans="4:5" ht="15">
      <c r="D113" s="22">
        <f>'[1]562'!G7+'[1]564'!G10</f>
        <v>-0.48919999999986885</v>
      </c>
      <c r="E113" t="s">
        <v>249</v>
      </c>
    </row>
    <row r="124" spans="4:5" ht="15">
      <c r="D124" s="22">
        <f>B124+C124+'[1]309'!G4+'[1]316'!G4+'[1]319'!G4+'[1]339'!G9+'[1]340'!G4+'[1]372'!G7+'[1]381'!G4+'[1]391'!G7+'[1]404'!G6+'[1]411'!G4+'[1]412'!G8+'[1]416'!G4+'[1]429'!G4+'[1]485'!G4+'[1]522'!G5</f>
        <v>4.579371965812413</v>
      </c>
      <c r="E124" s="26" t="s">
        <v>894</v>
      </c>
    </row>
    <row r="129" spans="4:5" ht="15">
      <c r="D129" s="22">
        <f>B129+C129+'[1]325'!G9+'[1]328'!G5+'[1]344'!G9+'[1]378'!G7+'[1]384'!G6+'[1]387'!G4+'[1]391'!G9+'[1]399'!G4+'[1]441'!G4+'[1]522'!G4</f>
        <v>-1.887614562767908</v>
      </c>
      <c r="E129" s="26" t="s">
        <v>895</v>
      </c>
    </row>
    <row r="166" spans="1:5" ht="15">
      <c r="A166" t="s">
        <v>403</v>
      </c>
      <c r="B166">
        <v>0</v>
      </c>
      <c r="D166" s="22">
        <f>'[1]522'!G7</f>
        <v>0.15050000000002228</v>
      </c>
      <c r="E166">
        <v>522</v>
      </c>
    </row>
    <row r="178" spans="4:5" ht="15">
      <c r="D178" s="22">
        <f>'[1]469'!G6+'[1]564'!G8</f>
        <v>0.0795999999995729</v>
      </c>
      <c r="E178" t="s">
        <v>896</v>
      </c>
    </row>
    <row r="185" spans="4:5" ht="15">
      <c r="D185" s="22">
        <f>'[1]388'!G4+'[1]413'!G5+'[1]427'!G5+'[1]428'!G6+'[1]560'!G7+'[1]561'!G4+'[1]564'!G4</f>
        <v>0.6078799999989428</v>
      </c>
      <c r="E185" t="s">
        <v>897</v>
      </c>
    </row>
    <row r="254" spans="4:5" ht="15">
      <c r="D254" s="22">
        <f>B254+C254+'[1]306'!G6+'[1]344'!G5+'[1]348'!G9+'[1]394'!G4+'[1]395'!G6+'[1]397'!G4+'[1]487'!G4+'[1]564'!G5</f>
        <v>0.2569838709675878</v>
      </c>
      <c r="E254" s="26" t="s">
        <v>898</v>
      </c>
    </row>
    <row r="260" spans="4:5" ht="15">
      <c r="D260" s="22">
        <f>'[1]435'!G4+'[1]521'!G6</f>
        <v>0.19920000000001892</v>
      </c>
      <c r="E260" t="s">
        <v>899</v>
      </c>
    </row>
    <row r="286" spans="4:5" ht="15">
      <c r="D286" s="22">
        <f>B286+C286+'[1]344'!G7+'[1]442'!G5+'[1]475'!G12+'[1]511'!G5+'[1]517'!G8+'[1]564'!G12</f>
        <v>0.18759999999952015</v>
      </c>
      <c r="E286" t="s">
        <v>900</v>
      </c>
    </row>
    <row r="318" spans="4:5" ht="15">
      <c r="D318" s="22">
        <f>B318+C318+'[1]339'!G6+'[1]359'!G7+'[1]362'!G8+'[1]422'!G4+'[1]425'!G7+'[1]470'!G6+'[1]479'!G7+'[1]514'!G6+'[1]522'!G6</f>
        <v>-0.18308000000028812</v>
      </c>
      <c r="E318" t="s">
        <v>901</v>
      </c>
    </row>
    <row r="348" spans="2:5" ht="15">
      <c r="B348">
        <v>0</v>
      </c>
      <c r="D348" s="22">
        <f>'[1]485'!G8+'[1]488'!G6+'[1]489'!G6+'[1]491'!G4+'[1]494'!G6+'[1]495'!G4+'[1]498'!G8+'[1]502'!G5+'[1]504'!G4+'[1]508'!G5+'[1]511'!G4+'[1]514'!G7+'[1]521'!G4+'[1]522'!G8</f>
        <v>0.3647999999984677</v>
      </c>
      <c r="E348" t="s">
        <v>902</v>
      </c>
    </row>
    <row r="350" spans="4:5" ht="15">
      <c r="D350" s="22">
        <f>'[1]485'!G8+'[1]488'!G6+'[1]489'!G6+'[1]491'!G4+'[1]494'!G6+'[1]495'!G4+'[1]498'!G8+'[1]502'!G5+'[1]504'!G4+'[1]508'!G5+'[1]511'!G4+'[1]514'!G7+'[1]521'!G4</f>
        <v>-0.41860000000156106</v>
      </c>
      <c r="E350" t="s">
        <v>903</v>
      </c>
    </row>
    <row r="369" spans="4:5" ht="15">
      <c r="D369" s="22">
        <f>'[1]381'!G5+'[1]411'!G5+'[1]419'!G6+'[1]468'!G4+'[1]506'!G7+'[1]511'!G6+'[1]528'!G4+'[1]531'!G6+'[1]554'!G8+'[1]558'!G5+'[1]559'!G9+'[1]564'!G11</f>
        <v>0.12918000000126995</v>
      </c>
      <c r="E369" t="s">
        <v>904</v>
      </c>
    </row>
    <row r="384" spans="4:5" ht="15">
      <c r="D384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 t="s">
        <v>978</v>
      </c>
      <c r="C1" s="49" t="s">
        <v>886</v>
      </c>
      <c r="D1" s="50">
        <v>57.81</v>
      </c>
      <c r="E1" s="51" t="s">
        <v>887</v>
      </c>
    </row>
    <row r="2" s="51" customFormat="1" ht="1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5">
      <c r="A4" s="12" t="s">
        <v>203</v>
      </c>
      <c r="B4" s="57">
        <v>10.16</v>
      </c>
      <c r="C4" s="58">
        <f aca="true" t="shared" si="0" ref="C4:C10">(B4)*$D$1</f>
        <v>587.3496</v>
      </c>
      <c r="D4" s="59">
        <v>587</v>
      </c>
      <c r="E4" s="60">
        <f aca="true" t="shared" si="1" ref="E4:E10">-C4+D4</f>
        <v>-0.34960000000000946</v>
      </c>
      <c r="F4" s="61"/>
    </row>
    <row r="5" spans="1:6" s="56" customFormat="1" ht="15">
      <c r="A5" s="12" t="s">
        <v>979</v>
      </c>
      <c r="B5" s="57">
        <v>16.5</v>
      </c>
      <c r="C5" s="58">
        <f t="shared" si="0"/>
        <v>953.865</v>
      </c>
      <c r="D5" s="75">
        <v>954</v>
      </c>
      <c r="E5" s="60">
        <f t="shared" si="1"/>
        <v>0.1349999999999909</v>
      </c>
      <c r="F5" s="61"/>
    </row>
    <row r="6" spans="1:6" s="56" customFormat="1" ht="15">
      <c r="A6" s="12" t="s">
        <v>980</v>
      </c>
      <c r="B6" s="57">
        <v>6.74</v>
      </c>
      <c r="C6" s="58">
        <f t="shared" si="0"/>
        <v>389.6394</v>
      </c>
      <c r="D6" s="75">
        <v>390</v>
      </c>
      <c r="E6" s="60">
        <f t="shared" si="1"/>
        <v>0.3605999999999767</v>
      </c>
      <c r="F6" s="61"/>
    </row>
    <row r="7" spans="1:6" s="56" customFormat="1" ht="15">
      <c r="A7" s="12" t="s">
        <v>871</v>
      </c>
      <c r="B7" s="57">
        <v>40.26</v>
      </c>
      <c r="C7" s="58">
        <f t="shared" si="0"/>
        <v>2327.4306</v>
      </c>
      <c r="D7" s="75">
        <v>2327</v>
      </c>
      <c r="E7" s="60">
        <f t="shared" si="1"/>
        <v>-0.4306000000001404</v>
      </c>
      <c r="F7" s="61"/>
    </row>
    <row r="8" spans="1:6" s="56" customFormat="1" ht="15">
      <c r="A8" s="12" t="s">
        <v>792</v>
      </c>
      <c r="B8" s="57">
        <v>21.73</v>
      </c>
      <c r="C8" s="58">
        <f t="shared" si="0"/>
        <v>1256.2113000000002</v>
      </c>
      <c r="D8" s="77">
        <v>1257</v>
      </c>
      <c r="E8" s="60">
        <f>-C8+D8</f>
        <v>0.7886999999998352</v>
      </c>
      <c r="F8" s="61"/>
    </row>
    <row r="9" spans="1:6" s="56" customFormat="1" ht="15">
      <c r="A9" s="12" t="s">
        <v>981</v>
      </c>
      <c r="B9" s="57">
        <v>14.71</v>
      </c>
      <c r="C9" s="58">
        <f t="shared" si="0"/>
        <v>850.3851000000001</v>
      </c>
      <c r="D9" s="59">
        <f>526+324</f>
        <v>850</v>
      </c>
      <c r="E9" s="60">
        <f t="shared" si="1"/>
        <v>-0.3851000000000795</v>
      </c>
      <c r="F9" s="61"/>
    </row>
    <row r="10" spans="1:6" s="56" customFormat="1" ht="15">
      <c r="A10" s="12" t="s">
        <v>656</v>
      </c>
      <c r="B10" s="57">
        <v>7.99</v>
      </c>
      <c r="C10" s="58">
        <f t="shared" si="0"/>
        <v>461.9019</v>
      </c>
      <c r="D10" s="77">
        <v>462</v>
      </c>
      <c r="E10" s="60">
        <f t="shared" si="1"/>
        <v>0.09809999999998809</v>
      </c>
      <c r="F10" s="61"/>
    </row>
    <row r="11" spans="1:5" s="63" customFormat="1" ht="15">
      <c r="A11" s="62"/>
      <c r="B11" s="62"/>
      <c r="C11" s="62"/>
      <c r="D11" s="62"/>
      <c r="E11" s="62"/>
    </row>
    <row r="15" ht="15">
      <c r="B15" s="64"/>
    </row>
    <row r="16" ht="15">
      <c r="B16" s="64"/>
    </row>
    <row r="17" ht="15">
      <c r="B17" s="64"/>
    </row>
    <row r="21" spans="4:5" ht="15">
      <c r="D21" s="22"/>
      <c r="E21" s="26"/>
    </row>
    <row r="32" spans="4:5" ht="15">
      <c r="D32" s="22"/>
      <c r="E32" s="26"/>
    </row>
    <row r="100" spans="4:5" ht="15">
      <c r="D100" s="22">
        <f>'[1]539'!G12+'[1]564'!G9</f>
        <v>0.21879999999998745</v>
      </c>
      <c r="E100" t="s">
        <v>893</v>
      </c>
    </row>
    <row r="117" spans="4:5" ht="15">
      <c r="D117" s="22">
        <f>'[1]562'!G7+'[1]564'!G10</f>
        <v>-0.48919999999986885</v>
      </c>
      <c r="E117" t="s">
        <v>249</v>
      </c>
    </row>
    <row r="128" spans="4:5" ht="15">
      <c r="D128" s="22">
        <f>B128+C128+'[1]309'!G4+'[1]316'!G4+'[1]319'!G4+'[1]339'!G9+'[1]340'!G4+'[1]372'!G7+'[1]381'!G4+'[1]391'!G7+'[1]404'!G6+'[1]411'!G4+'[1]412'!G8+'[1]416'!G4+'[1]429'!G4+'[1]485'!G4+'[1]522'!G5</f>
        <v>4.579371965812413</v>
      </c>
      <c r="E128" s="26" t="s">
        <v>894</v>
      </c>
    </row>
    <row r="133" spans="4:5" ht="15">
      <c r="D133" s="22">
        <f>B133+C133+'[1]325'!G9+'[1]328'!G5+'[1]344'!G9+'[1]378'!G7+'[1]384'!G6+'[1]387'!G4+'[1]391'!G9+'[1]399'!G4+'[1]441'!G4+'[1]522'!G4</f>
        <v>-1.887614562767908</v>
      </c>
      <c r="E133" s="26" t="s">
        <v>895</v>
      </c>
    </row>
    <row r="170" spans="1:5" ht="15">
      <c r="A170" t="s">
        <v>403</v>
      </c>
      <c r="B170">
        <v>0</v>
      </c>
      <c r="D170" s="22">
        <f>'[1]522'!G7</f>
        <v>0.15050000000002228</v>
      </c>
      <c r="E170">
        <v>522</v>
      </c>
    </row>
    <row r="182" spans="4:5" ht="15">
      <c r="D182" s="22">
        <f>'[1]469'!G6+'[1]564'!G8</f>
        <v>0.0795999999995729</v>
      </c>
      <c r="E182" t="s">
        <v>896</v>
      </c>
    </row>
    <row r="189" spans="4:5" ht="15">
      <c r="D189" s="22">
        <f>'[1]388'!G4+'[1]413'!G5+'[1]427'!G5+'[1]428'!G6+'[1]560'!G7+'[1]561'!G4+'[1]564'!G4</f>
        <v>0.6078799999989428</v>
      </c>
      <c r="E189" t="s">
        <v>897</v>
      </c>
    </row>
    <row r="258" spans="4:5" ht="15">
      <c r="D258" s="22">
        <f>B258+C258+'[1]306'!G6+'[1]344'!G5+'[1]348'!G9+'[1]394'!G4+'[1]395'!G6+'[1]397'!G4+'[1]487'!G4+'[1]564'!G5</f>
        <v>0.2569838709675878</v>
      </c>
      <c r="E258" s="26" t="s">
        <v>898</v>
      </c>
    </row>
    <row r="264" spans="4:5" ht="15">
      <c r="D264" s="22">
        <f>'[1]435'!G4+'[1]521'!G6</f>
        <v>0.19920000000001892</v>
      </c>
      <c r="E264" t="s">
        <v>899</v>
      </c>
    </row>
    <row r="290" spans="4:5" ht="15">
      <c r="D290" s="22">
        <f>B290+C290+'[1]344'!G7+'[1]442'!G5+'[1]475'!G12+'[1]511'!G5+'[1]517'!G8+'[1]564'!G12</f>
        <v>0.18759999999952015</v>
      </c>
      <c r="E290" t="s">
        <v>900</v>
      </c>
    </row>
    <row r="322" spans="4:5" ht="15">
      <c r="D322" s="22">
        <f>B322+C322+'[1]339'!G6+'[1]359'!G7+'[1]362'!G8+'[1]422'!G4+'[1]425'!G7+'[1]470'!G6+'[1]479'!G7+'[1]514'!G6+'[1]522'!G6</f>
        <v>-0.18308000000028812</v>
      </c>
      <c r="E322" t="s">
        <v>901</v>
      </c>
    </row>
    <row r="352" spans="2:5" ht="15">
      <c r="B352">
        <v>0</v>
      </c>
      <c r="D352" s="22">
        <f>'[1]485'!G8+'[1]488'!G6+'[1]489'!G6+'[1]491'!G4+'[1]494'!G6+'[1]495'!G4+'[1]498'!G8+'[1]502'!G5+'[1]504'!G4+'[1]508'!G5+'[1]511'!G4+'[1]514'!G7+'[1]521'!G4+'[1]522'!G8</f>
        <v>0.3647999999984677</v>
      </c>
      <c r="E352" t="s">
        <v>902</v>
      </c>
    </row>
    <row r="354" spans="4:5" ht="15">
      <c r="D354" s="22">
        <f>'[1]485'!G8+'[1]488'!G6+'[1]489'!G6+'[1]491'!G4+'[1]494'!G6+'[1]495'!G4+'[1]498'!G8+'[1]502'!G5+'[1]504'!G4+'[1]508'!G5+'[1]511'!G4+'[1]514'!G7+'[1]521'!G4</f>
        <v>-0.41860000000156106</v>
      </c>
      <c r="E354" t="s">
        <v>903</v>
      </c>
    </row>
    <row r="373" spans="4:5" ht="15">
      <c r="D373" s="22">
        <f>'[1]381'!G5+'[1]411'!G5+'[1]419'!G6+'[1]468'!G4+'[1]506'!G7+'[1]511'!G6+'[1]528'!G4+'[1]531'!G6+'[1]554'!G8+'[1]558'!G5+'[1]559'!G9+'[1]564'!G11</f>
        <v>0.12918000000126995</v>
      </c>
      <c r="E373" t="s">
        <v>904</v>
      </c>
    </row>
    <row r="388" spans="4:5" ht="15">
      <c r="D388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 t="s">
        <v>978</v>
      </c>
      <c r="C1" s="49" t="s">
        <v>886</v>
      </c>
      <c r="D1" s="50">
        <v>57.81</v>
      </c>
      <c r="E1" s="51" t="s">
        <v>887</v>
      </c>
    </row>
    <row r="2" s="51" customFormat="1" ht="1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5">
      <c r="A4" s="12" t="s">
        <v>682</v>
      </c>
      <c r="B4" s="57">
        <v>15.95</v>
      </c>
      <c r="C4" s="58">
        <f>(B4)*$D$1</f>
        <v>922.0695</v>
      </c>
      <c r="D4" s="59">
        <v>922</v>
      </c>
      <c r="E4" s="60">
        <f>-C4+D4</f>
        <v>-0.06949999999994816</v>
      </c>
      <c r="F4" s="61"/>
    </row>
    <row r="5" spans="1:6" s="56" customFormat="1" ht="15">
      <c r="A5" s="12" t="s">
        <v>356</v>
      </c>
      <c r="B5" s="57">
        <v>25.23</v>
      </c>
      <c r="C5" s="58">
        <f>(B5)*$D$1</f>
        <v>1458.5463</v>
      </c>
      <c r="D5" s="75">
        <v>1459</v>
      </c>
      <c r="E5" s="60">
        <f>-C5+D5</f>
        <v>0.4537000000000262</v>
      </c>
      <c r="F5" s="61"/>
    </row>
    <row r="6" spans="1:6" s="56" customFormat="1" ht="15">
      <c r="A6" s="12" t="s">
        <v>566</v>
      </c>
      <c r="B6" s="57">
        <v>37.26</v>
      </c>
      <c r="C6" s="58">
        <f>(B6)*$D$1</f>
        <v>2154.0006</v>
      </c>
      <c r="D6" s="59">
        <v>2154</v>
      </c>
      <c r="E6" s="60">
        <f>-C6+D6</f>
        <v>-0.0005999999998493877</v>
      </c>
      <c r="F6" s="61"/>
    </row>
    <row r="7" spans="1:5" s="63" customFormat="1" ht="15">
      <c r="A7" s="62"/>
      <c r="B7" s="62"/>
      <c r="C7" s="62"/>
      <c r="D7" s="62"/>
      <c r="E7" s="62"/>
    </row>
    <row r="11" ht="15">
      <c r="B11" s="64"/>
    </row>
    <row r="12" ht="15">
      <c r="B12" s="64"/>
    </row>
    <row r="13" ht="15">
      <c r="B13" s="64"/>
    </row>
    <row r="17" spans="4:5" ht="15">
      <c r="D17" s="22"/>
      <c r="E17" s="26"/>
    </row>
    <row r="28" spans="4:5" ht="15">
      <c r="D28" s="22"/>
      <c r="E28" s="26"/>
    </row>
    <row r="96" spans="4:5" ht="15">
      <c r="D96" s="22">
        <f>'[1]539'!G12+'[1]564'!G9</f>
        <v>0.21879999999998745</v>
      </c>
      <c r="E96" t="s">
        <v>893</v>
      </c>
    </row>
    <row r="113" spans="4:5" ht="15">
      <c r="D113" s="22">
        <f>'[1]562'!G7+'[1]564'!G10</f>
        <v>-0.48919999999986885</v>
      </c>
      <c r="E113" t="s">
        <v>249</v>
      </c>
    </row>
    <row r="124" spans="4:5" ht="15">
      <c r="D124" s="22">
        <f>B124+C124+'[1]309'!G4+'[1]316'!G4+'[1]319'!G4+'[1]339'!G9+'[1]340'!G4+'[1]372'!G7+'[1]381'!G4+'[1]391'!G7+'[1]404'!G6+'[1]411'!G4+'[1]412'!G8+'[1]416'!G4+'[1]429'!G4+'[1]485'!G4+'[1]522'!G5</f>
        <v>4.579371965812413</v>
      </c>
      <c r="E124" s="26" t="s">
        <v>894</v>
      </c>
    </row>
    <row r="129" spans="4:5" ht="15">
      <c r="D129" s="22">
        <f>B129+C129+'[1]325'!G9+'[1]328'!G5+'[1]344'!G9+'[1]378'!G7+'[1]384'!G6+'[1]387'!G4+'[1]391'!G9+'[1]399'!G4+'[1]441'!G4+'[1]522'!G4</f>
        <v>-1.887614562767908</v>
      </c>
      <c r="E129" s="26" t="s">
        <v>895</v>
      </c>
    </row>
    <row r="166" spans="1:5" ht="15">
      <c r="A166" t="s">
        <v>403</v>
      </c>
      <c r="B166">
        <v>0</v>
      </c>
      <c r="D166" s="22">
        <f>'[1]522'!G7</f>
        <v>0.15050000000002228</v>
      </c>
      <c r="E166">
        <v>522</v>
      </c>
    </row>
    <row r="178" spans="4:5" ht="15">
      <c r="D178" s="22">
        <f>'[1]469'!G6+'[1]564'!G8</f>
        <v>0.0795999999995729</v>
      </c>
      <c r="E178" t="s">
        <v>896</v>
      </c>
    </row>
    <row r="185" spans="4:5" ht="15">
      <c r="D185" s="22">
        <f>'[1]388'!G4+'[1]413'!G5+'[1]427'!G5+'[1]428'!G6+'[1]560'!G7+'[1]561'!G4+'[1]564'!G4</f>
        <v>0.6078799999989428</v>
      </c>
      <c r="E185" t="s">
        <v>897</v>
      </c>
    </row>
    <row r="254" spans="4:5" ht="15">
      <c r="D254" s="22">
        <f>B254+C254+'[1]306'!G6+'[1]344'!G5+'[1]348'!G9+'[1]394'!G4+'[1]395'!G6+'[1]397'!G4+'[1]487'!G4+'[1]564'!G5</f>
        <v>0.2569838709675878</v>
      </c>
      <c r="E254" s="26" t="s">
        <v>898</v>
      </c>
    </row>
    <row r="260" spans="4:5" ht="15">
      <c r="D260" s="22">
        <f>'[1]435'!G4+'[1]521'!G6</f>
        <v>0.19920000000001892</v>
      </c>
      <c r="E260" t="s">
        <v>899</v>
      </c>
    </row>
    <row r="286" spans="4:5" ht="15">
      <c r="D286" s="22">
        <f>B286+C286+'[1]344'!G7+'[1]442'!G5+'[1]475'!G12+'[1]511'!G5+'[1]517'!G8+'[1]564'!G12</f>
        <v>0.18759999999952015</v>
      </c>
      <c r="E286" t="s">
        <v>900</v>
      </c>
    </row>
    <row r="318" spans="4:5" ht="15">
      <c r="D318" s="22">
        <f>B318+C318+'[1]339'!G6+'[1]359'!G7+'[1]362'!G8+'[1]422'!G4+'[1]425'!G7+'[1]470'!G6+'[1]479'!G7+'[1]514'!G6+'[1]522'!G6</f>
        <v>-0.18308000000028812</v>
      </c>
      <c r="E318" t="s">
        <v>901</v>
      </c>
    </row>
    <row r="348" spans="2:5" ht="15">
      <c r="B348">
        <v>0</v>
      </c>
      <c r="D348" s="22">
        <f>'[1]485'!G8+'[1]488'!G6+'[1]489'!G6+'[1]491'!G4+'[1]494'!G6+'[1]495'!G4+'[1]498'!G8+'[1]502'!G5+'[1]504'!G4+'[1]508'!G5+'[1]511'!G4+'[1]514'!G7+'[1]521'!G4+'[1]522'!G8</f>
        <v>0.3647999999984677</v>
      </c>
      <c r="E348" t="s">
        <v>902</v>
      </c>
    </row>
    <row r="350" spans="4:5" ht="15">
      <c r="D350" s="22">
        <f>'[1]485'!G8+'[1]488'!G6+'[1]489'!G6+'[1]491'!G4+'[1]494'!G6+'[1]495'!G4+'[1]498'!G8+'[1]502'!G5+'[1]504'!G4+'[1]508'!G5+'[1]511'!G4+'[1]514'!G7+'[1]521'!G4</f>
        <v>-0.41860000000156106</v>
      </c>
      <c r="E350" t="s">
        <v>903</v>
      </c>
    </row>
    <row r="369" spans="4:5" ht="15">
      <c r="D369" s="22">
        <f>'[1]381'!G5+'[1]411'!G5+'[1]419'!G6+'[1]468'!G4+'[1]506'!G7+'[1]511'!G6+'[1]528'!G4+'[1]531'!G6+'[1]554'!G8+'[1]558'!G5+'[1]559'!G9+'[1]564'!G11</f>
        <v>0.12918000000126995</v>
      </c>
      <c r="E369" t="s">
        <v>904</v>
      </c>
    </row>
    <row r="384" spans="4:5" ht="15">
      <c r="D384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 t="s">
        <v>945</v>
      </c>
      <c r="C1" s="49" t="s">
        <v>886</v>
      </c>
      <c r="D1" s="50">
        <v>57.21</v>
      </c>
      <c r="E1" s="51" t="s">
        <v>887</v>
      </c>
    </row>
    <row r="2" s="51" customFormat="1" ht="1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5">
      <c r="A4" s="12" t="s">
        <v>682</v>
      </c>
      <c r="B4" s="81">
        <v>4.37</v>
      </c>
      <c r="C4" s="58">
        <f>(B4)*$D$1</f>
        <v>250.0077</v>
      </c>
      <c r="D4" s="59">
        <v>250</v>
      </c>
      <c r="E4" s="60">
        <f>-C4+D4</f>
        <v>-0.007699999999999818</v>
      </c>
      <c r="F4" s="61"/>
    </row>
    <row r="5" spans="1:6" s="56" customFormat="1" ht="15">
      <c r="A5" s="12" t="s">
        <v>912</v>
      </c>
      <c r="B5" s="57">
        <v>22.7</v>
      </c>
      <c r="C5" s="58">
        <f>(B5)*$D$1</f>
        <v>1298.667</v>
      </c>
      <c r="D5" s="59">
        <v>1299</v>
      </c>
      <c r="E5" s="60">
        <f>-C5+D5</f>
        <v>0.3330000000000837</v>
      </c>
      <c r="F5" s="61"/>
    </row>
    <row r="6" spans="1:6" s="56" customFormat="1" ht="15">
      <c r="A6" s="12" t="s">
        <v>724</v>
      </c>
      <c r="B6" s="57">
        <v>12.12</v>
      </c>
      <c r="C6" s="58">
        <f>(B6)*$D$1</f>
        <v>693.3851999999999</v>
      </c>
      <c r="D6" s="75">
        <v>693</v>
      </c>
      <c r="E6" s="60">
        <f>-C6+D6</f>
        <v>-0.3851999999999407</v>
      </c>
      <c r="F6" s="61"/>
    </row>
    <row r="7" spans="1:5" s="63" customFormat="1" ht="15">
      <c r="A7" s="62"/>
      <c r="B7" s="62"/>
      <c r="C7" s="62"/>
      <c r="D7" s="62"/>
      <c r="E7" s="62"/>
    </row>
    <row r="11" ht="15">
      <c r="B11" s="64"/>
    </row>
    <row r="12" ht="15">
      <c r="B12" s="64"/>
    </row>
    <row r="13" ht="15">
      <c r="B13" s="64"/>
    </row>
    <row r="17" spans="4:5" ht="15">
      <c r="D17" s="22"/>
      <c r="E17" s="26"/>
    </row>
    <row r="28" spans="4:5" ht="15">
      <c r="D28" s="22"/>
      <c r="E28" s="26"/>
    </row>
    <row r="96" spans="4:5" ht="15">
      <c r="D96" s="22">
        <f>'[1]539'!G12+'[1]564'!G9</f>
        <v>0.21879999999998745</v>
      </c>
      <c r="E96" t="s">
        <v>893</v>
      </c>
    </row>
    <row r="113" spans="4:5" ht="15">
      <c r="D113" s="22">
        <f>'[1]562'!G7+'[1]564'!G10</f>
        <v>-0.48919999999986885</v>
      </c>
      <c r="E113" t="s">
        <v>249</v>
      </c>
    </row>
    <row r="124" spans="4:5" ht="15">
      <c r="D124" s="22">
        <f>B124+C124+'[1]309'!G4+'[1]316'!G4+'[1]319'!G4+'[1]339'!G9+'[1]340'!G4+'[1]372'!G7+'[1]381'!G4+'[1]391'!G7+'[1]404'!G6+'[1]411'!G4+'[1]412'!G8+'[1]416'!G4+'[1]429'!G4+'[1]485'!G4+'[1]522'!G5</f>
        <v>4.579371965812413</v>
      </c>
      <c r="E124" s="26" t="s">
        <v>894</v>
      </c>
    </row>
    <row r="129" spans="4:5" ht="15">
      <c r="D129" s="22">
        <f>B129+C129+'[1]325'!G9+'[1]328'!G5+'[1]344'!G9+'[1]378'!G7+'[1]384'!G6+'[1]387'!G4+'[1]391'!G9+'[1]399'!G4+'[1]441'!G4+'[1]522'!G4</f>
        <v>-1.887614562767908</v>
      </c>
      <c r="E129" s="26" t="s">
        <v>895</v>
      </c>
    </row>
    <row r="166" spans="1:5" ht="15">
      <c r="A166" t="s">
        <v>403</v>
      </c>
      <c r="B166">
        <v>0</v>
      </c>
      <c r="D166" s="22">
        <f>'[1]522'!G7</f>
        <v>0.15050000000002228</v>
      </c>
      <c r="E166">
        <v>522</v>
      </c>
    </row>
    <row r="178" spans="4:5" ht="15">
      <c r="D178" s="22">
        <f>'[1]469'!G6+'[1]564'!G8</f>
        <v>0.0795999999995729</v>
      </c>
      <c r="E178" t="s">
        <v>896</v>
      </c>
    </row>
    <row r="185" spans="4:5" ht="15">
      <c r="D185" s="22">
        <f>'[1]388'!G4+'[1]413'!G5+'[1]427'!G5+'[1]428'!G6+'[1]560'!G7+'[1]561'!G4+'[1]564'!G4</f>
        <v>0.6078799999989428</v>
      </c>
      <c r="E185" t="s">
        <v>897</v>
      </c>
    </row>
    <row r="254" spans="4:5" ht="15">
      <c r="D254" s="22">
        <f>B254+C254+'[1]306'!G6+'[1]344'!G5+'[1]348'!G9+'[1]394'!G4+'[1]395'!G6+'[1]397'!G4+'[1]487'!G4+'[1]564'!G5</f>
        <v>0.2569838709675878</v>
      </c>
      <c r="E254" s="26" t="s">
        <v>898</v>
      </c>
    </row>
    <row r="260" spans="4:5" ht="15">
      <c r="D260" s="22">
        <f>'[1]435'!G4+'[1]521'!G6</f>
        <v>0.19920000000001892</v>
      </c>
      <c r="E260" t="s">
        <v>899</v>
      </c>
    </row>
    <row r="286" spans="4:5" ht="15">
      <c r="D286" s="22">
        <f>B286+C286+'[1]344'!G7+'[1]442'!G5+'[1]475'!G12+'[1]511'!G5+'[1]517'!G8+'[1]564'!G12</f>
        <v>0.18759999999952015</v>
      </c>
      <c r="E286" t="s">
        <v>900</v>
      </c>
    </row>
    <row r="318" spans="4:5" ht="15">
      <c r="D318" s="22">
        <f>B318+C318+'[1]339'!G6+'[1]359'!G7+'[1]362'!G8+'[1]422'!G4+'[1]425'!G7+'[1]470'!G6+'[1]479'!G7+'[1]514'!G6+'[1]522'!G6</f>
        <v>-0.18308000000028812</v>
      </c>
      <c r="E318" t="s">
        <v>901</v>
      </c>
    </row>
    <row r="348" spans="2:5" ht="15">
      <c r="B348">
        <v>0</v>
      </c>
      <c r="D348" s="22">
        <f>'[1]485'!G8+'[1]488'!G6+'[1]489'!G6+'[1]491'!G4+'[1]494'!G6+'[1]495'!G4+'[1]498'!G8+'[1]502'!G5+'[1]504'!G4+'[1]508'!G5+'[1]511'!G4+'[1]514'!G7+'[1]521'!G4+'[1]522'!G8</f>
        <v>0.3647999999984677</v>
      </c>
      <c r="E348" t="s">
        <v>902</v>
      </c>
    </row>
    <row r="350" spans="4:5" ht="15">
      <c r="D350" s="22">
        <f>'[1]485'!G8+'[1]488'!G6+'[1]489'!G6+'[1]491'!G4+'[1]494'!G6+'[1]495'!G4+'[1]498'!G8+'[1]502'!G5+'[1]504'!G4+'[1]508'!G5+'[1]511'!G4+'[1]514'!G7+'[1]521'!G4</f>
        <v>-0.41860000000156106</v>
      </c>
      <c r="E350" t="s">
        <v>903</v>
      </c>
    </row>
    <row r="369" spans="4:5" ht="15">
      <c r="D369" s="22">
        <f>'[1]381'!G5+'[1]411'!G5+'[1]419'!G6+'[1]468'!G4+'[1]506'!G7+'[1]511'!G6+'[1]528'!G4+'[1]531'!G6+'[1]554'!G8+'[1]558'!G5+'[1]559'!G9+'[1]564'!G11</f>
        <v>0.12918000000126995</v>
      </c>
      <c r="E369" t="s">
        <v>904</v>
      </c>
    </row>
    <row r="384" spans="4:5" ht="15">
      <c r="D384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 t="s">
        <v>945</v>
      </c>
      <c r="C1" s="49" t="s">
        <v>886</v>
      </c>
      <c r="D1" s="50">
        <v>57.21</v>
      </c>
      <c r="E1" s="51" t="s">
        <v>887</v>
      </c>
    </row>
    <row r="2" s="51" customFormat="1" ht="1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5">
      <c r="A4" s="12" t="s">
        <v>697</v>
      </c>
      <c r="B4" s="57">
        <f>10.54*2</f>
        <v>21.08</v>
      </c>
      <c r="C4" s="58">
        <f aca="true" t="shared" si="0" ref="C4:C9">(B4)*$D$1</f>
        <v>1205.9868</v>
      </c>
      <c r="D4" s="59">
        <v>1200</v>
      </c>
      <c r="E4" s="60">
        <f aca="true" t="shared" si="1" ref="E4:E9">-C4+D4</f>
        <v>-5.986799999999903</v>
      </c>
      <c r="F4" s="61"/>
    </row>
    <row r="5" spans="1:6" s="56" customFormat="1" ht="15">
      <c r="A5" s="12" t="s">
        <v>909</v>
      </c>
      <c r="B5" s="57">
        <v>11.24</v>
      </c>
      <c r="C5" s="58">
        <f t="shared" si="0"/>
        <v>643.0404</v>
      </c>
      <c r="D5" s="75">
        <v>643</v>
      </c>
      <c r="E5" s="60">
        <f t="shared" si="1"/>
        <v>-0.0403999999999769</v>
      </c>
      <c r="F5" s="61"/>
    </row>
    <row r="6" spans="1:6" s="56" customFormat="1" ht="15">
      <c r="A6" s="12" t="s">
        <v>800</v>
      </c>
      <c r="B6" s="57">
        <v>28.01</v>
      </c>
      <c r="C6" s="58">
        <f t="shared" si="0"/>
        <v>1602.4521000000002</v>
      </c>
      <c r="D6" s="75">
        <v>1602</v>
      </c>
      <c r="E6" s="60">
        <f t="shared" si="1"/>
        <v>-0.45210000000020045</v>
      </c>
      <c r="F6" s="61"/>
    </row>
    <row r="7" spans="1:6" s="56" customFormat="1" ht="15">
      <c r="A7" s="12" t="s">
        <v>83</v>
      </c>
      <c r="B7" s="57">
        <v>50.98</v>
      </c>
      <c r="C7" s="58">
        <f t="shared" si="0"/>
        <v>2916.5658</v>
      </c>
      <c r="D7" s="75">
        <v>2916</v>
      </c>
      <c r="E7" s="60">
        <f t="shared" si="1"/>
        <v>-0.5657999999998538</v>
      </c>
      <c r="F7" s="61"/>
    </row>
    <row r="8" spans="1:6" s="56" customFormat="1" ht="15">
      <c r="A8" s="12" t="s">
        <v>149</v>
      </c>
      <c r="B8" s="57">
        <v>29.29</v>
      </c>
      <c r="C8" s="58">
        <f t="shared" si="0"/>
        <v>1675.6809</v>
      </c>
      <c r="D8" s="59">
        <v>1676</v>
      </c>
      <c r="E8" s="60">
        <f t="shared" si="1"/>
        <v>0.3190999999999349</v>
      </c>
      <c r="F8" s="61"/>
    </row>
    <row r="9" spans="1:6" s="56" customFormat="1" ht="15">
      <c r="A9" s="12" t="s">
        <v>279</v>
      </c>
      <c r="B9" s="57">
        <v>30.61</v>
      </c>
      <c r="C9" s="58">
        <f t="shared" si="0"/>
        <v>1751.1981</v>
      </c>
      <c r="D9" s="77">
        <v>1751</v>
      </c>
      <c r="E9" s="60">
        <f t="shared" si="1"/>
        <v>-0.19810000000006767</v>
      </c>
      <c r="F9" s="61"/>
    </row>
    <row r="10" spans="1:5" s="63" customFormat="1" ht="15">
      <c r="A10" s="62"/>
      <c r="B10" s="62"/>
      <c r="C10" s="62"/>
      <c r="D10" s="62"/>
      <c r="E10" s="62"/>
    </row>
    <row r="14" ht="15">
      <c r="B14" s="64"/>
    </row>
    <row r="15" ht="15">
      <c r="B15" s="64"/>
    </row>
    <row r="16" ht="15">
      <c r="B16" s="64"/>
    </row>
    <row r="20" spans="4:5" ht="15">
      <c r="D20" s="22"/>
      <c r="E20" s="26"/>
    </row>
    <row r="31" spans="4:5" ht="15">
      <c r="D31" s="22"/>
      <c r="E31" s="26"/>
    </row>
    <row r="99" spans="4:5" ht="15">
      <c r="D99" s="22">
        <f>'[1]539'!G12+'[1]564'!G9</f>
        <v>0.21879999999998745</v>
      </c>
      <c r="E99" t="s">
        <v>893</v>
      </c>
    </row>
    <row r="116" spans="4:5" ht="15">
      <c r="D116" s="22">
        <f>'[1]562'!G7+'[1]564'!G10</f>
        <v>-0.48919999999986885</v>
      </c>
      <c r="E116" t="s">
        <v>249</v>
      </c>
    </row>
    <row r="127" spans="4:5" ht="15">
      <c r="D127" s="22">
        <f>B127+C127+'[1]309'!G4+'[1]316'!G4+'[1]319'!G4+'[1]339'!G9+'[1]340'!G4+'[1]372'!G7+'[1]381'!G4+'[1]391'!G7+'[1]404'!G6+'[1]411'!G4+'[1]412'!G8+'[1]416'!G4+'[1]429'!G4+'[1]485'!G4+'[1]522'!G5</f>
        <v>4.579371965812413</v>
      </c>
      <c r="E127" s="26" t="s">
        <v>894</v>
      </c>
    </row>
    <row r="132" spans="4:5" ht="15">
      <c r="D132" s="22">
        <f>B132+C132+'[1]325'!G9+'[1]328'!G5+'[1]344'!G9+'[1]378'!G7+'[1]384'!G6+'[1]387'!G4+'[1]391'!G9+'[1]399'!G4+'[1]441'!G4+'[1]522'!G4</f>
        <v>-1.887614562767908</v>
      </c>
      <c r="E132" s="26" t="s">
        <v>895</v>
      </c>
    </row>
    <row r="169" spans="1:5" ht="15">
      <c r="A169" t="s">
        <v>403</v>
      </c>
      <c r="B169">
        <v>0</v>
      </c>
      <c r="D169" s="22">
        <f>'[1]522'!G7</f>
        <v>0.15050000000002228</v>
      </c>
      <c r="E169">
        <v>522</v>
      </c>
    </row>
    <row r="181" spans="4:5" ht="15">
      <c r="D181" s="22">
        <f>'[1]469'!G6+'[1]564'!G8</f>
        <v>0.0795999999995729</v>
      </c>
      <c r="E181" t="s">
        <v>896</v>
      </c>
    </row>
    <row r="188" spans="4:5" ht="15">
      <c r="D188" s="22">
        <f>'[1]388'!G4+'[1]413'!G5+'[1]427'!G5+'[1]428'!G6+'[1]560'!G7+'[1]561'!G4+'[1]564'!G4</f>
        <v>0.6078799999989428</v>
      </c>
      <c r="E188" t="s">
        <v>897</v>
      </c>
    </row>
    <row r="257" spans="4:5" ht="15">
      <c r="D257" s="22">
        <f>B257+C257+'[1]306'!G6+'[1]344'!G5+'[1]348'!G9+'[1]394'!G4+'[1]395'!G6+'[1]397'!G4+'[1]487'!G4+'[1]564'!G5</f>
        <v>0.2569838709675878</v>
      </c>
      <c r="E257" s="26" t="s">
        <v>898</v>
      </c>
    </row>
    <row r="263" spans="4:5" ht="15">
      <c r="D263" s="22">
        <f>'[1]435'!G4+'[1]521'!G6</f>
        <v>0.19920000000001892</v>
      </c>
      <c r="E263" t="s">
        <v>899</v>
      </c>
    </row>
    <row r="289" spans="4:5" ht="15">
      <c r="D289" s="22">
        <f>B289+C289+'[1]344'!G7+'[1]442'!G5+'[1]475'!G12+'[1]511'!G5+'[1]517'!G8+'[1]564'!G12</f>
        <v>0.18759999999952015</v>
      </c>
      <c r="E289" t="s">
        <v>900</v>
      </c>
    </row>
    <row r="321" spans="4:5" ht="15">
      <c r="D321" s="22">
        <f>B321+C321+'[1]339'!G6+'[1]359'!G7+'[1]362'!G8+'[1]422'!G4+'[1]425'!G7+'[1]470'!G6+'[1]479'!G7+'[1]514'!G6+'[1]522'!G6</f>
        <v>-0.18308000000028812</v>
      </c>
      <c r="E321" t="s">
        <v>901</v>
      </c>
    </row>
    <row r="351" spans="2:5" ht="15">
      <c r="B351">
        <v>0</v>
      </c>
      <c r="D351" s="22">
        <f>'[1]485'!G8+'[1]488'!G6+'[1]489'!G6+'[1]491'!G4+'[1]494'!G6+'[1]495'!G4+'[1]498'!G8+'[1]502'!G5+'[1]504'!G4+'[1]508'!G5+'[1]511'!G4+'[1]514'!G7+'[1]521'!G4+'[1]522'!G8</f>
        <v>0.3647999999984677</v>
      </c>
      <c r="E351" t="s">
        <v>902</v>
      </c>
    </row>
    <row r="353" spans="4:5" ht="15">
      <c r="D353" s="22">
        <f>'[1]485'!G8+'[1]488'!G6+'[1]489'!G6+'[1]491'!G4+'[1]494'!G6+'[1]495'!G4+'[1]498'!G8+'[1]502'!G5+'[1]504'!G4+'[1]508'!G5+'[1]511'!G4+'[1]514'!G7+'[1]521'!G4</f>
        <v>-0.41860000000156106</v>
      </c>
      <c r="E353" t="s">
        <v>903</v>
      </c>
    </row>
    <row r="372" spans="4:5" ht="15">
      <c r="D372" s="22">
        <f>'[1]381'!G5+'[1]411'!G5+'[1]419'!G6+'[1]468'!G4+'[1]506'!G7+'[1]511'!G6+'[1]528'!G4+'[1]531'!G6+'[1]554'!G8+'[1]558'!G5+'[1]559'!G9+'[1]564'!G11</f>
        <v>0.12918000000126995</v>
      </c>
      <c r="E372" t="s">
        <v>904</v>
      </c>
    </row>
    <row r="387" spans="4:5" ht="15">
      <c r="D387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7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 t="s">
        <v>939</v>
      </c>
      <c r="C1" s="49" t="s">
        <v>886</v>
      </c>
      <c r="D1" s="50">
        <v>57.67</v>
      </c>
      <c r="E1" s="51" t="s">
        <v>887</v>
      </c>
    </row>
    <row r="2" s="51" customFormat="1" ht="1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5">
      <c r="A4" s="12" t="s">
        <v>940</v>
      </c>
      <c r="B4" s="78">
        <v>4.98</v>
      </c>
      <c r="C4" s="58">
        <f>(B4)*$D$1</f>
        <v>287.19660000000005</v>
      </c>
      <c r="D4" s="59">
        <v>290</v>
      </c>
      <c r="E4" s="60">
        <f>-C4+D4</f>
        <v>2.8033999999999537</v>
      </c>
      <c r="F4" s="61"/>
    </row>
    <row r="5" spans="1:6" s="56" customFormat="1" ht="15">
      <c r="A5" s="12" t="s">
        <v>546</v>
      </c>
      <c r="B5" s="57">
        <v>23.18</v>
      </c>
      <c r="C5" s="58">
        <f>(B5)*$D$1</f>
        <v>1336.7906</v>
      </c>
      <c r="D5" s="59">
        <v>1337</v>
      </c>
      <c r="E5" s="60">
        <f>-C5+D5</f>
        <v>0.20939999999995962</v>
      </c>
      <c r="F5" s="61"/>
    </row>
    <row r="6" spans="1:6" s="56" customFormat="1" ht="15">
      <c r="A6" s="12" t="s">
        <v>944</v>
      </c>
      <c r="B6" s="57">
        <v>34.34</v>
      </c>
      <c r="C6" s="58">
        <f>(B6)*$D$1</f>
        <v>1980.3878000000002</v>
      </c>
      <c r="D6" s="75"/>
      <c r="E6" s="60">
        <f>-C6+D6</f>
        <v>-1980.3878000000002</v>
      </c>
      <c r="F6" s="61"/>
    </row>
    <row r="7" spans="1:5" s="63" customFormat="1" ht="15">
      <c r="A7" s="62"/>
      <c r="B7" s="62"/>
      <c r="C7" s="62"/>
      <c r="D7" s="62"/>
      <c r="E7" s="62"/>
    </row>
    <row r="11" ht="15">
      <c r="B11" s="64"/>
    </row>
    <row r="12" ht="15">
      <c r="B12" s="64"/>
    </row>
    <row r="13" ht="15">
      <c r="B13" s="64"/>
    </row>
    <row r="17" spans="4:5" ht="15">
      <c r="D17" s="22"/>
      <c r="E17" s="26"/>
    </row>
    <row r="28" spans="4:5" ht="15">
      <c r="D28" s="22"/>
      <c r="E28" s="26"/>
    </row>
    <row r="96" spans="4:5" ht="15">
      <c r="D96" s="22">
        <f>'[1]539'!G12+'[1]564'!G9</f>
        <v>0.21879999999998745</v>
      </c>
      <c r="E96" t="s">
        <v>893</v>
      </c>
    </row>
    <row r="113" spans="4:5" ht="15">
      <c r="D113" s="22">
        <f>'[1]562'!G7+'[1]564'!G10</f>
        <v>-0.48919999999986885</v>
      </c>
      <c r="E113" t="s">
        <v>249</v>
      </c>
    </row>
    <row r="124" spans="4:5" ht="15">
      <c r="D124" s="22">
        <f>B124+C124+'[1]309'!G4+'[1]316'!G4+'[1]319'!G4+'[1]339'!G9+'[1]340'!G4+'[1]372'!G7+'[1]381'!G4+'[1]391'!G7+'[1]404'!G6+'[1]411'!G4+'[1]412'!G8+'[1]416'!G4+'[1]429'!G4+'[1]485'!G4+'[1]522'!G5</f>
        <v>4.579371965812413</v>
      </c>
      <c r="E124" s="26" t="s">
        <v>894</v>
      </c>
    </row>
    <row r="129" spans="4:5" ht="15">
      <c r="D129" s="22">
        <f>B129+C129+'[1]325'!G9+'[1]328'!G5+'[1]344'!G9+'[1]378'!G7+'[1]384'!G6+'[1]387'!G4+'[1]391'!G9+'[1]399'!G4+'[1]441'!G4+'[1]522'!G4</f>
        <v>-1.887614562767908</v>
      </c>
      <c r="E129" s="26" t="s">
        <v>895</v>
      </c>
    </row>
    <row r="166" spans="1:5" ht="15">
      <c r="A166" t="s">
        <v>403</v>
      </c>
      <c r="B166">
        <v>0</v>
      </c>
      <c r="D166" s="22">
        <f>'[1]522'!G7</f>
        <v>0.15050000000002228</v>
      </c>
      <c r="E166">
        <v>522</v>
      </c>
    </row>
    <row r="178" spans="4:5" ht="15">
      <c r="D178" s="22">
        <f>'[1]469'!G6+'[1]564'!G8</f>
        <v>0.0795999999995729</v>
      </c>
      <c r="E178" t="s">
        <v>896</v>
      </c>
    </row>
    <row r="185" spans="4:5" ht="15">
      <c r="D185" s="22">
        <f>'[1]388'!G4+'[1]413'!G5+'[1]427'!G5+'[1]428'!G6+'[1]560'!G7+'[1]561'!G4+'[1]564'!G4</f>
        <v>0.6078799999989428</v>
      </c>
      <c r="E185" t="s">
        <v>897</v>
      </c>
    </row>
    <row r="254" spans="4:5" ht="15">
      <c r="D254" s="22">
        <f>B254+C254+'[1]306'!G6+'[1]344'!G5+'[1]348'!G9+'[1]394'!G4+'[1]395'!G6+'[1]397'!G4+'[1]487'!G4+'[1]564'!G5</f>
        <v>0.2569838709675878</v>
      </c>
      <c r="E254" s="26" t="s">
        <v>898</v>
      </c>
    </row>
    <row r="260" spans="4:5" ht="15">
      <c r="D260" s="22">
        <f>'[1]435'!G4+'[1]521'!G6</f>
        <v>0.19920000000001892</v>
      </c>
      <c r="E260" t="s">
        <v>899</v>
      </c>
    </row>
    <row r="286" spans="4:5" ht="15">
      <c r="D286" s="22">
        <f>B286+C286+'[1]344'!G7+'[1]442'!G5+'[1]475'!G12+'[1]511'!G5+'[1]517'!G8+'[1]564'!G12</f>
        <v>0.18759999999952015</v>
      </c>
      <c r="E286" t="s">
        <v>900</v>
      </c>
    </row>
    <row r="318" spans="4:5" ht="15">
      <c r="D318" s="22">
        <f>B318+C318+'[1]339'!G6+'[1]359'!G7+'[1]362'!G8+'[1]422'!G4+'[1]425'!G7+'[1]470'!G6+'[1]479'!G7+'[1]514'!G6+'[1]522'!G6</f>
        <v>-0.18308000000028812</v>
      </c>
      <c r="E318" t="s">
        <v>901</v>
      </c>
    </row>
    <row r="348" spans="2:5" ht="15">
      <c r="B348">
        <v>0</v>
      </c>
      <c r="D348" s="22">
        <f>'[1]485'!G8+'[1]488'!G6+'[1]489'!G6+'[1]491'!G4+'[1]494'!G6+'[1]495'!G4+'[1]498'!G8+'[1]502'!G5+'[1]504'!G4+'[1]508'!G5+'[1]511'!G4+'[1]514'!G7+'[1]521'!G4+'[1]522'!G8</f>
        <v>0.3647999999984677</v>
      </c>
      <c r="E348" t="s">
        <v>902</v>
      </c>
    </row>
    <row r="350" spans="4:5" ht="15">
      <c r="D350" s="22">
        <f>'[1]485'!G8+'[1]488'!G6+'[1]489'!G6+'[1]491'!G4+'[1]494'!G6+'[1]495'!G4+'[1]498'!G8+'[1]502'!G5+'[1]504'!G4+'[1]508'!G5+'[1]511'!G4+'[1]514'!G7+'[1]521'!G4</f>
        <v>-0.41860000000156106</v>
      </c>
      <c r="E350" t="s">
        <v>903</v>
      </c>
    </row>
    <row r="369" spans="4:5" ht="15">
      <c r="D369" s="22">
        <f>'[1]381'!G5+'[1]411'!G5+'[1]419'!G6+'[1]468'!G4+'[1]506'!G7+'[1]511'!G6+'[1]528'!G4+'[1]531'!G6+'[1]554'!G8+'[1]558'!G5+'[1]559'!G9+'[1]564'!G11</f>
        <v>0.12918000000126995</v>
      </c>
      <c r="E369" t="s">
        <v>904</v>
      </c>
    </row>
    <row r="384" spans="4:5" ht="15">
      <c r="D384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 t="s">
        <v>939</v>
      </c>
      <c r="C1" s="49" t="s">
        <v>886</v>
      </c>
      <c r="D1" s="50">
        <v>57.67</v>
      </c>
      <c r="E1" s="51" t="s">
        <v>887</v>
      </c>
    </row>
    <row r="2" s="51" customFormat="1" ht="1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5">
      <c r="A4" s="12" t="s">
        <v>730</v>
      </c>
      <c r="B4" s="57">
        <v>95.75</v>
      </c>
      <c r="C4" s="58">
        <f>(B4)*$D$1</f>
        <v>5521.9025</v>
      </c>
      <c r="D4" s="59">
        <v>5522</v>
      </c>
      <c r="E4" s="60">
        <f>-C4+D4</f>
        <v>0.09749999999985448</v>
      </c>
      <c r="F4" s="61"/>
    </row>
    <row r="5" spans="1:6" s="56" customFormat="1" ht="15">
      <c r="A5" s="12" t="s">
        <v>697</v>
      </c>
      <c r="B5" s="57">
        <v>15.42</v>
      </c>
      <c r="C5" s="58">
        <f>(B5)*$D$1</f>
        <v>889.2714</v>
      </c>
      <c r="D5" s="59">
        <v>890</v>
      </c>
      <c r="E5" s="60">
        <f>-C5+D5</f>
        <v>0.7286000000000286</v>
      </c>
      <c r="F5" s="61"/>
    </row>
    <row r="6" spans="1:6" s="56" customFormat="1" ht="15">
      <c r="A6" s="12" t="s">
        <v>943</v>
      </c>
      <c r="B6" s="57">
        <v>41</v>
      </c>
      <c r="C6" s="58">
        <f>(B6)*$D$1</f>
        <v>2364.4700000000003</v>
      </c>
      <c r="D6" s="75">
        <v>2364</v>
      </c>
      <c r="E6" s="60">
        <f>-C6+D6</f>
        <v>-0.47000000000025466</v>
      </c>
      <c r="F6" s="61"/>
    </row>
    <row r="7" spans="1:5" s="63" customFormat="1" ht="15">
      <c r="A7" s="62"/>
      <c r="B7" s="62"/>
      <c r="C7" s="62"/>
      <c r="D7" s="62"/>
      <c r="E7" s="62"/>
    </row>
    <row r="11" ht="15">
      <c r="B11" s="64"/>
    </row>
    <row r="12" ht="15">
      <c r="B12" s="64"/>
    </row>
    <row r="13" ht="15">
      <c r="B13" s="64"/>
    </row>
    <row r="17" spans="4:5" ht="15">
      <c r="D17" s="22"/>
      <c r="E17" s="26"/>
    </row>
    <row r="28" spans="4:5" ht="15">
      <c r="D28" s="22"/>
      <c r="E28" s="26"/>
    </row>
    <row r="96" spans="4:5" ht="15">
      <c r="D96" s="22">
        <f>'[1]539'!G12+'[1]564'!G9</f>
        <v>0.21879999999998745</v>
      </c>
      <c r="E96" t="s">
        <v>893</v>
      </c>
    </row>
    <row r="113" spans="4:5" ht="15">
      <c r="D113" s="22">
        <f>'[1]562'!G7+'[1]564'!G10</f>
        <v>-0.48919999999986885</v>
      </c>
      <c r="E113" t="s">
        <v>249</v>
      </c>
    </row>
    <row r="124" spans="4:5" ht="15">
      <c r="D124" s="22">
        <f>B124+C124+'[1]309'!G4+'[1]316'!G4+'[1]319'!G4+'[1]339'!G9+'[1]340'!G4+'[1]372'!G7+'[1]381'!G4+'[1]391'!G7+'[1]404'!G6+'[1]411'!G4+'[1]412'!G8+'[1]416'!G4+'[1]429'!G4+'[1]485'!G4+'[1]522'!G5</f>
        <v>4.579371965812413</v>
      </c>
      <c r="E124" s="26" t="s">
        <v>894</v>
      </c>
    </row>
    <row r="129" spans="4:5" ht="15">
      <c r="D129" s="22">
        <f>B129+C129+'[1]325'!G9+'[1]328'!G5+'[1]344'!G9+'[1]378'!G7+'[1]384'!G6+'[1]387'!G4+'[1]391'!G9+'[1]399'!G4+'[1]441'!G4+'[1]522'!G4</f>
        <v>-1.887614562767908</v>
      </c>
      <c r="E129" s="26" t="s">
        <v>895</v>
      </c>
    </row>
    <row r="166" spans="1:5" ht="15">
      <c r="A166" t="s">
        <v>403</v>
      </c>
      <c r="B166">
        <v>0</v>
      </c>
      <c r="D166" s="22">
        <f>'[1]522'!G7</f>
        <v>0.15050000000002228</v>
      </c>
      <c r="E166">
        <v>522</v>
      </c>
    </row>
    <row r="178" spans="4:5" ht="15">
      <c r="D178" s="22">
        <f>'[1]469'!G6+'[1]564'!G8</f>
        <v>0.0795999999995729</v>
      </c>
      <c r="E178" t="s">
        <v>896</v>
      </c>
    </row>
    <row r="185" spans="4:5" ht="15">
      <c r="D185" s="22">
        <f>'[1]388'!G4+'[1]413'!G5+'[1]427'!G5+'[1]428'!G6+'[1]560'!G7+'[1]561'!G4+'[1]564'!G4</f>
        <v>0.6078799999989428</v>
      </c>
      <c r="E185" t="s">
        <v>897</v>
      </c>
    </row>
    <row r="254" spans="4:5" ht="15">
      <c r="D254" s="22">
        <f>B254+C254+'[1]306'!G6+'[1]344'!G5+'[1]348'!G9+'[1]394'!G4+'[1]395'!G6+'[1]397'!G4+'[1]487'!G4+'[1]564'!G5</f>
        <v>0.2569838709675878</v>
      </c>
      <c r="E254" s="26" t="s">
        <v>898</v>
      </c>
    </row>
    <row r="260" spans="4:5" ht="15">
      <c r="D260" s="22">
        <f>'[1]435'!G4+'[1]521'!G6</f>
        <v>0.19920000000001892</v>
      </c>
      <c r="E260" t="s">
        <v>899</v>
      </c>
    </row>
    <row r="286" spans="4:5" ht="15">
      <c r="D286" s="22">
        <f>B286+C286+'[1]344'!G7+'[1]442'!G5+'[1]475'!G12+'[1]511'!G5+'[1]517'!G8+'[1]564'!G12</f>
        <v>0.18759999999952015</v>
      </c>
      <c r="E286" t="s">
        <v>900</v>
      </c>
    </row>
    <row r="318" spans="4:5" ht="15">
      <c r="D318" s="22">
        <f>B318+C318+'[1]339'!G6+'[1]359'!G7+'[1]362'!G8+'[1]422'!G4+'[1]425'!G7+'[1]470'!G6+'[1]479'!G7+'[1]514'!G6+'[1]522'!G6</f>
        <v>-0.18308000000028812</v>
      </c>
      <c r="E318" t="s">
        <v>901</v>
      </c>
    </row>
    <row r="348" spans="2:5" ht="15">
      <c r="B348">
        <v>0</v>
      </c>
      <c r="D348" s="22">
        <f>'[1]485'!G8+'[1]488'!G6+'[1]489'!G6+'[1]491'!G4+'[1]494'!G6+'[1]495'!G4+'[1]498'!G8+'[1]502'!G5+'[1]504'!G4+'[1]508'!G5+'[1]511'!G4+'[1]514'!G7+'[1]521'!G4+'[1]522'!G8</f>
        <v>0.3647999999984677</v>
      </c>
      <c r="E348" t="s">
        <v>902</v>
      </c>
    </row>
    <row r="350" spans="4:5" ht="15">
      <c r="D350" s="22">
        <f>'[1]485'!G8+'[1]488'!G6+'[1]489'!G6+'[1]491'!G4+'[1]494'!G6+'[1]495'!G4+'[1]498'!G8+'[1]502'!G5+'[1]504'!G4+'[1]508'!G5+'[1]511'!G4+'[1]514'!G7+'[1]521'!G4</f>
        <v>-0.41860000000156106</v>
      </c>
      <c r="E350" t="s">
        <v>903</v>
      </c>
    </row>
    <row r="369" spans="4:5" ht="15">
      <c r="D369" s="22">
        <f>'[1]381'!G5+'[1]411'!G5+'[1]419'!G6+'[1]468'!G4+'[1]506'!G7+'[1]511'!G6+'[1]528'!G4+'[1]531'!G6+'[1]554'!G8+'[1]558'!G5+'[1]559'!G9+'[1]564'!G11</f>
        <v>0.12918000000126995</v>
      </c>
      <c r="E369" t="s">
        <v>904</v>
      </c>
    </row>
    <row r="384" spans="4:5" ht="15">
      <c r="D384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 t="s">
        <v>939</v>
      </c>
      <c r="C1" s="49" t="s">
        <v>886</v>
      </c>
      <c r="D1" s="50">
        <v>57.67</v>
      </c>
      <c r="E1" s="51" t="s">
        <v>887</v>
      </c>
    </row>
    <row r="2" s="51" customFormat="1" ht="1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5">
      <c r="A4" s="12" t="s">
        <v>940</v>
      </c>
      <c r="B4" s="57">
        <v>6.22</v>
      </c>
      <c r="C4" s="58">
        <f aca="true" t="shared" si="0" ref="C4:C10">(B4)*$D$1</f>
        <v>358.7074</v>
      </c>
      <c r="D4" s="59">
        <v>365</v>
      </c>
      <c r="E4" s="60">
        <f aca="true" t="shared" si="1" ref="E4:E9">-C4+D4</f>
        <v>6.292599999999993</v>
      </c>
      <c r="F4" s="61"/>
    </row>
    <row r="5" spans="1:6" s="56" customFormat="1" ht="15">
      <c r="A5" s="12" t="s">
        <v>721</v>
      </c>
      <c r="B5" s="57">
        <v>2.23</v>
      </c>
      <c r="C5" s="58">
        <f t="shared" si="0"/>
        <v>128.60410000000002</v>
      </c>
      <c r="D5" s="59">
        <v>129</v>
      </c>
      <c r="E5" s="60">
        <f t="shared" si="1"/>
        <v>0.39589999999998327</v>
      </c>
      <c r="F5" s="61"/>
    </row>
    <row r="6" spans="1:6" s="56" customFormat="1" ht="15">
      <c r="A6" s="12" t="s">
        <v>941</v>
      </c>
      <c r="B6" s="57">
        <v>3.74</v>
      </c>
      <c r="C6" s="58">
        <f t="shared" si="0"/>
        <v>215.68580000000003</v>
      </c>
      <c r="D6" s="75">
        <v>216</v>
      </c>
      <c r="E6" s="60">
        <f t="shared" si="1"/>
        <v>0.31419999999997117</v>
      </c>
      <c r="F6" s="61"/>
    </row>
    <row r="7" spans="1:6" s="56" customFormat="1" ht="15">
      <c r="A7" s="12" t="s">
        <v>942</v>
      </c>
      <c r="B7" s="57">
        <v>18.42</v>
      </c>
      <c r="C7" s="58">
        <f t="shared" si="0"/>
        <v>1062.2814</v>
      </c>
      <c r="D7" s="59">
        <v>1062</v>
      </c>
      <c r="E7" s="60">
        <f t="shared" si="1"/>
        <v>-0.28140000000007603</v>
      </c>
      <c r="F7" s="61"/>
    </row>
    <row r="8" spans="1:6" s="56" customFormat="1" ht="15">
      <c r="A8" s="12" t="s">
        <v>566</v>
      </c>
      <c r="B8" s="57">
        <v>25.91</v>
      </c>
      <c r="C8" s="58">
        <f t="shared" si="0"/>
        <v>1494.2297</v>
      </c>
      <c r="D8" s="59">
        <v>1494</v>
      </c>
      <c r="E8" s="60">
        <f t="shared" si="1"/>
        <v>-0.2297000000000935</v>
      </c>
      <c r="F8" s="61"/>
    </row>
    <row r="9" spans="1:6" s="56" customFormat="1" ht="15">
      <c r="A9" s="12" t="s">
        <v>335</v>
      </c>
      <c r="B9" s="57">
        <v>12.74</v>
      </c>
      <c r="C9" s="58">
        <f t="shared" si="0"/>
        <v>734.7158000000001</v>
      </c>
      <c r="D9" s="75">
        <v>735</v>
      </c>
      <c r="E9" s="60">
        <f t="shared" si="1"/>
        <v>0.2841999999999416</v>
      </c>
      <c r="F9" s="61"/>
    </row>
    <row r="10" spans="1:6" s="56" customFormat="1" ht="15">
      <c r="A10" s="12" t="s">
        <v>688</v>
      </c>
      <c r="B10" s="57">
        <v>15.01</v>
      </c>
      <c r="C10" s="58">
        <f t="shared" si="0"/>
        <v>865.6267</v>
      </c>
      <c r="D10" s="75">
        <v>866</v>
      </c>
      <c r="E10" s="60">
        <f>-C10+D10</f>
        <v>0.373299999999972</v>
      </c>
      <c r="F10" s="61"/>
    </row>
    <row r="11" spans="1:5" s="63" customFormat="1" ht="15">
      <c r="A11" s="62"/>
      <c r="B11" s="62"/>
      <c r="C11" s="62"/>
      <c r="D11" s="62"/>
      <c r="E11" s="62"/>
    </row>
    <row r="15" ht="15">
      <c r="B15" s="64"/>
    </row>
    <row r="16" ht="15">
      <c r="B16" s="64"/>
    </row>
    <row r="17" ht="15">
      <c r="B17" s="64"/>
    </row>
    <row r="21" spans="4:5" ht="15">
      <c r="D21" s="22"/>
      <c r="E21" s="26"/>
    </row>
    <row r="32" spans="4:5" ht="15">
      <c r="D32" s="22"/>
      <c r="E32" s="26"/>
    </row>
    <row r="100" spans="4:5" ht="15">
      <c r="D100" s="22">
        <f>'[1]539'!G12+'[1]564'!G9</f>
        <v>0.21879999999998745</v>
      </c>
      <c r="E100" t="s">
        <v>893</v>
      </c>
    </row>
    <row r="117" spans="4:5" ht="15">
      <c r="D117" s="22">
        <f>'[1]562'!G7+'[1]564'!G10</f>
        <v>-0.48919999999986885</v>
      </c>
      <c r="E117" t="s">
        <v>249</v>
      </c>
    </row>
    <row r="128" spans="4:5" ht="15">
      <c r="D128" s="22">
        <f>B128+C128+'[1]309'!G4+'[1]316'!G4+'[1]319'!G4+'[1]339'!G9+'[1]340'!G4+'[1]372'!G7+'[1]381'!G4+'[1]391'!G7+'[1]404'!G6+'[1]411'!G4+'[1]412'!G8+'[1]416'!G4+'[1]429'!G4+'[1]485'!G4+'[1]522'!G5</f>
        <v>4.579371965812413</v>
      </c>
      <c r="E128" s="26" t="s">
        <v>894</v>
      </c>
    </row>
    <row r="133" spans="4:5" ht="15">
      <c r="D133" s="22">
        <f>B133+C133+'[1]325'!G9+'[1]328'!G5+'[1]344'!G9+'[1]378'!G7+'[1]384'!G6+'[1]387'!G4+'[1]391'!G9+'[1]399'!G4+'[1]441'!G4+'[1]522'!G4</f>
        <v>-1.887614562767908</v>
      </c>
      <c r="E133" s="26" t="s">
        <v>895</v>
      </c>
    </row>
    <row r="170" spans="1:5" ht="15">
      <c r="A170" t="s">
        <v>403</v>
      </c>
      <c r="B170">
        <v>0</v>
      </c>
      <c r="D170" s="22">
        <f>'[1]522'!G7</f>
        <v>0.15050000000002228</v>
      </c>
      <c r="E170">
        <v>522</v>
      </c>
    </row>
    <row r="182" spans="4:5" ht="15">
      <c r="D182" s="22">
        <f>'[1]469'!G6+'[1]564'!G8</f>
        <v>0.0795999999995729</v>
      </c>
      <c r="E182" t="s">
        <v>896</v>
      </c>
    </row>
    <row r="189" spans="4:5" ht="15">
      <c r="D189" s="22">
        <f>'[1]388'!G4+'[1]413'!G5+'[1]427'!G5+'[1]428'!G6+'[1]560'!G7+'[1]561'!G4+'[1]564'!G4</f>
        <v>0.6078799999989428</v>
      </c>
      <c r="E189" t="s">
        <v>897</v>
      </c>
    </row>
    <row r="258" spans="4:5" ht="15">
      <c r="D258" s="22">
        <f>B258+C258+'[1]306'!G6+'[1]344'!G5+'[1]348'!G9+'[1]394'!G4+'[1]395'!G6+'[1]397'!G4+'[1]487'!G4+'[1]564'!G5</f>
        <v>0.2569838709675878</v>
      </c>
      <c r="E258" s="26" t="s">
        <v>898</v>
      </c>
    </row>
    <row r="264" spans="4:5" ht="15">
      <c r="D264" s="22">
        <f>'[1]435'!G4+'[1]521'!G6</f>
        <v>0.19920000000001892</v>
      </c>
      <c r="E264" t="s">
        <v>899</v>
      </c>
    </row>
    <row r="290" spans="4:5" ht="15">
      <c r="D290" s="22">
        <f>B290+C290+'[1]344'!G7+'[1]442'!G5+'[1]475'!G12+'[1]511'!G5+'[1]517'!G8+'[1]564'!G12</f>
        <v>0.18759999999952015</v>
      </c>
      <c r="E290" t="s">
        <v>900</v>
      </c>
    </row>
    <row r="322" spans="4:5" ht="15">
      <c r="D322" s="22">
        <f>B322+C322+'[1]339'!G6+'[1]359'!G7+'[1]362'!G8+'[1]422'!G4+'[1]425'!G7+'[1]470'!G6+'[1]479'!G7+'[1]514'!G6+'[1]522'!G6</f>
        <v>-0.18308000000028812</v>
      </c>
      <c r="E322" t="s">
        <v>901</v>
      </c>
    </row>
    <row r="352" spans="2:5" ht="15">
      <c r="B352">
        <v>0</v>
      </c>
      <c r="D352" s="22">
        <f>'[1]485'!G8+'[1]488'!G6+'[1]489'!G6+'[1]491'!G4+'[1]494'!G6+'[1]495'!G4+'[1]498'!G8+'[1]502'!G5+'[1]504'!G4+'[1]508'!G5+'[1]511'!G4+'[1]514'!G7+'[1]521'!G4+'[1]522'!G8</f>
        <v>0.3647999999984677</v>
      </c>
      <c r="E352" t="s">
        <v>902</v>
      </c>
    </row>
    <row r="354" spans="4:5" ht="15">
      <c r="D354" s="22">
        <f>'[1]485'!G8+'[1]488'!G6+'[1]489'!G6+'[1]491'!G4+'[1]494'!G6+'[1]495'!G4+'[1]498'!G8+'[1]502'!G5+'[1]504'!G4+'[1]508'!G5+'[1]511'!G4+'[1]514'!G7+'[1]521'!G4</f>
        <v>-0.41860000000156106</v>
      </c>
      <c r="E354" t="s">
        <v>903</v>
      </c>
    </row>
    <row r="373" spans="4:5" ht="15">
      <c r="D373" s="22">
        <f>'[1]381'!G5+'[1]411'!G5+'[1]419'!G6+'[1]468'!G4+'[1]506'!G7+'[1]511'!G6+'[1]528'!G4+'[1]531'!G6+'[1]554'!G8+'[1]558'!G5+'[1]559'!G9+'[1]564'!G11</f>
        <v>0.12918000000126995</v>
      </c>
      <c r="E373" t="s">
        <v>904</v>
      </c>
    </row>
    <row r="388" spans="4:5" ht="15">
      <c r="D388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5"/>
  <sheetViews>
    <sheetView zoomScalePageLayoutView="0" workbookViewId="0" topLeftCell="A1">
      <selection activeCell="E4" sqref="E4:E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>
        <v>42893</v>
      </c>
      <c r="C1" s="49" t="s">
        <v>886</v>
      </c>
      <c r="D1" s="50">
        <v>57.19</v>
      </c>
      <c r="E1" s="51" t="s">
        <v>887</v>
      </c>
    </row>
    <row r="2" s="51" customFormat="1" ht="1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5">
      <c r="A4" s="12" t="s">
        <v>1046</v>
      </c>
      <c r="B4" s="78">
        <v>9.36</v>
      </c>
      <c r="C4" s="58">
        <f>(B4)*$D$1</f>
        <v>535.2983999999999</v>
      </c>
      <c r="D4" s="59"/>
      <c r="E4" s="60">
        <f>-C4+D4</f>
        <v>-535.2983999999999</v>
      </c>
      <c r="F4" s="61"/>
    </row>
    <row r="5" spans="1:6" s="56" customFormat="1" ht="15">
      <c r="A5" s="12" t="s">
        <v>133</v>
      </c>
      <c r="B5" s="57">
        <v>34.62</v>
      </c>
      <c r="C5" s="58">
        <f>(B5)*$D$1</f>
        <v>1979.9177999999997</v>
      </c>
      <c r="D5" s="74"/>
      <c r="E5" s="60">
        <f>-C5+D5</f>
        <v>-1979.9177999999997</v>
      </c>
      <c r="F5" s="61"/>
    </row>
    <row r="6" spans="1:6" s="56" customFormat="1" ht="15">
      <c r="A6" s="12" t="s">
        <v>187</v>
      </c>
      <c r="B6" s="78">
        <v>28.37</v>
      </c>
      <c r="C6" s="58">
        <f>(B6)*$D$1</f>
        <v>1622.4803</v>
      </c>
      <c r="D6" s="74"/>
      <c r="E6" s="60">
        <f>-C6+D6</f>
        <v>-1622.4803</v>
      </c>
      <c r="F6" s="61"/>
    </row>
    <row r="7" spans="1:6" s="56" customFormat="1" ht="15">
      <c r="A7" s="12" t="s">
        <v>620</v>
      </c>
      <c r="B7" s="57">
        <v>23.36</v>
      </c>
      <c r="C7" s="58">
        <f>(B7)*$D$1</f>
        <v>1335.9584</v>
      </c>
      <c r="D7" s="74"/>
      <c r="E7" s="60">
        <f>-C7+D7</f>
        <v>-1335.9584</v>
      </c>
      <c r="F7" s="61"/>
    </row>
    <row r="8" spans="1:5" s="63" customFormat="1" ht="15">
      <c r="A8" s="62"/>
      <c r="B8" s="62"/>
      <c r="C8" s="62"/>
      <c r="D8" s="62"/>
      <c r="E8" s="62"/>
    </row>
    <row r="12" ht="15">
      <c r="B12" s="64"/>
    </row>
    <row r="13" ht="15">
      <c r="B13" s="64"/>
    </row>
    <row r="14" ht="15">
      <c r="B14" s="64"/>
    </row>
    <row r="18" spans="4:5" ht="15">
      <c r="D18" s="22"/>
      <c r="E18" s="26"/>
    </row>
    <row r="29" spans="4:5" ht="15">
      <c r="D29" s="22"/>
      <c r="E29" s="26"/>
    </row>
    <row r="97" spans="4:5" ht="15">
      <c r="D97" s="22">
        <f>'[1]539'!G12+'[1]564'!G9</f>
        <v>0.21879999999998745</v>
      </c>
      <c r="E97" t="s">
        <v>893</v>
      </c>
    </row>
    <row r="114" spans="4:5" ht="15">
      <c r="D114" s="22">
        <f>'[1]562'!G7+'[1]564'!G10</f>
        <v>-0.48919999999986885</v>
      </c>
      <c r="E114" t="s">
        <v>249</v>
      </c>
    </row>
    <row r="125" spans="4:5" ht="15">
      <c r="D125" s="22">
        <f>B125+C125+'[1]309'!G4+'[1]316'!G4+'[1]319'!G4+'[1]339'!G9+'[1]340'!G4+'[1]372'!G7+'[1]381'!G4+'[1]391'!G7+'[1]404'!G6+'[1]411'!G4+'[1]412'!G8+'[1]416'!G4+'[1]429'!G4+'[1]485'!G4+'[1]522'!G5</f>
        <v>4.579371965812413</v>
      </c>
      <c r="E125" s="26" t="s">
        <v>894</v>
      </c>
    </row>
    <row r="130" spans="4:5" ht="15">
      <c r="D130" s="22">
        <f>B130+C130+'[1]325'!G9+'[1]328'!G5+'[1]344'!G9+'[1]378'!G7+'[1]384'!G6+'[1]387'!G4+'[1]391'!G9+'[1]399'!G4+'[1]441'!G4+'[1]522'!G4</f>
        <v>-1.887614562767908</v>
      </c>
      <c r="E130" s="26" t="s">
        <v>895</v>
      </c>
    </row>
    <row r="167" spans="1:5" ht="15">
      <c r="A167" t="s">
        <v>403</v>
      </c>
      <c r="B167">
        <v>0</v>
      </c>
      <c r="D167" s="22">
        <f>'[1]522'!G7</f>
        <v>0.15050000000002228</v>
      </c>
      <c r="E167">
        <v>522</v>
      </c>
    </row>
    <row r="179" spans="4:5" ht="15">
      <c r="D179" s="22">
        <f>'[1]469'!G6+'[1]564'!G8</f>
        <v>0.0795999999995729</v>
      </c>
      <c r="E179" t="s">
        <v>896</v>
      </c>
    </row>
    <row r="186" spans="4:5" ht="15">
      <c r="D186" s="22">
        <f>'[1]388'!G4+'[1]413'!G5+'[1]427'!G5+'[1]428'!G6+'[1]560'!G7+'[1]561'!G4+'[1]564'!G4</f>
        <v>0.6078799999989428</v>
      </c>
      <c r="E186" t="s">
        <v>897</v>
      </c>
    </row>
    <row r="255" spans="4:5" ht="15">
      <c r="D255" s="22">
        <f>B255+C255+'[1]306'!G6+'[1]344'!G5+'[1]348'!G9+'[1]394'!G4+'[1]395'!G6+'[1]397'!G4+'[1]487'!G4+'[1]564'!G5</f>
        <v>0.2569838709675878</v>
      </c>
      <c r="E255" s="26" t="s">
        <v>898</v>
      </c>
    </row>
    <row r="261" spans="4:5" ht="15">
      <c r="D261" s="22">
        <f>'[1]435'!G4+'[1]521'!G6</f>
        <v>0.19920000000001892</v>
      </c>
      <c r="E261" t="s">
        <v>899</v>
      </c>
    </row>
    <row r="287" spans="4:5" ht="15">
      <c r="D287" s="22">
        <f>B287+C287+'[1]344'!G7+'[1]442'!G5+'[1]475'!G12+'[1]511'!G5+'[1]517'!G8+'[1]564'!G12</f>
        <v>0.18759999999952015</v>
      </c>
      <c r="E287" t="s">
        <v>900</v>
      </c>
    </row>
    <row r="319" spans="4:5" ht="15">
      <c r="D319" s="22">
        <f>B319+C319+'[1]339'!G6+'[1]359'!G7+'[1]362'!G8+'[1]422'!G4+'[1]425'!G7+'[1]470'!G6+'[1]479'!G7+'[1]514'!G6+'[1]522'!G6</f>
        <v>-0.18308000000028812</v>
      </c>
      <c r="E319" t="s">
        <v>901</v>
      </c>
    </row>
    <row r="349" spans="2:5" ht="15">
      <c r="B349">
        <v>0</v>
      </c>
      <c r="D349" s="22">
        <f>'[1]485'!G8+'[1]488'!G6+'[1]489'!G6+'[1]491'!G4+'[1]494'!G6+'[1]495'!G4+'[1]498'!G8+'[1]502'!G5+'[1]504'!G4+'[1]508'!G5+'[1]511'!G4+'[1]514'!G7+'[1]521'!G4+'[1]522'!G8</f>
        <v>0.3647999999984677</v>
      </c>
      <c r="E349" t="s">
        <v>902</v>
      </c>
    </row>
    <row r="351" spans="4:5" ht="15">
      <c r="D351" s="22">
        <f>'[1]485'!G8+'[1]488'!G6+'[1]489'!G6+'[1]491'!G4+'[1]494'!G6+'[1]495'!G4+'[1]498'!G8+'[1]502'!G5+'[1]504'!G4+'[1]508'!G5+'[1]511'!G4+'[1]514'!G7+'[1]521'!G4</f>
        <v>-0.41860000000156106</v>
      </c>
      <c r="E351" t="s">
        <v>903</v>
      </c>
    </row>
    <row r="370" spans="4:5" ht="15">
      <c r="D370" s="22">
        <f>'[1]381'!G5+'[1]411'!G5+'[1]419'!G6+'[1]468'!G4+'[1]506'!G7+'[1]511'!G6+'[1]528'!G4+'[1]531'!G6+'[1]554'!G8+'[1]558'!G5+'[1]559'!G9+'[1]564'!G11</f>
        <v>0.12918000000126995</v>
      </c>
      <c r="E370" t="s">
        <v>904</v>
      </c>
    </row>
    <row r="385" spans="4:5" ht="15">
      <c r="D385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 t="s">
        <v>936</v>
      </c>
      <c r="C1" s="49" t="s">
        <v>886</v>
      </c>
      <c r="D1" s="50">
        <v>58.6</v>
      </c>
      <c r="E1" s="51" t="s">
        <v>887</v>
      </c>
    </row>
    <row r="2" s="51" customFormat="1" ht="1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5">
      <c r="A4" s="12" t="s">
        <v>937</v>
      </c>
      <c r="B4" s="57">
        <v>6.59</v>
      </c>
      <c r="C4" s="58">
        <f>(B4)*$D$1</f>
        <v>386.174</v>
      </c>
      <c r="D4" s="59">
        <v>386</v>
      </c>
      <c r="E4" s="60">
        <f aca="true" t="shared" si="0" ref="E4:E12">-C4+D4</f>
        <v>-0.17399999999997817</v>
      </c>
      <c r="F4" s="61"/>
    </row>
    <row r="5" spans="1:6" s="56" customFormat="1" ht="15">
      <c r="A5" s="12" t="s">
        <v>620</v>
      </c>
      <c r="B5" s="57">
        <v>5.22</v>
      </c>
      <c r="C5" s="58">
        <f aca="true" t="shared" si="1" ref="C5:C12">(B5)*$D$1</f>
        <v>305.892</v>
      </c>
      <c r="D5" s="59">
        <v>306</v>
      </c>
      <c r="E5" s="60">
        <f t="shared" si="0"/>
        <v>0.10800000000000409</v>
      </c>
      <c r="F5" s="61"/>
    </row>
    <row r="6" spans="1:6" s="56" customFormat="1" ht="15">
      <c r="A6" s="12" t="s">
        <v>938</v>
      </c>
      <c r="B6" s="57">
        <v>14.06</v>
      </c>
      <c r="C6" s="58">
        <f t="shared" si="1"/>
        <v>823.916</v>
      </c>
      <c r="D6" s="75">
        <v>824</v>
      </c>
      <c r="E6" s="60">
        <f t="shared" si="0"/>
        <v>0.08399999999994634</v>
      </c>
      <c r="F6" s="61"/>
    </row>
    <row r="7" spans="1:6" s="56" customFormat="1" ht="15">
      <c r="A7" s="12" t="s">
        <v>587</v>
      </c>
      <c r="B7" s="57">
        <v>6.99</v>
      </c>
      <c r="C7" s="58">
        <f>(B7)*$D$1</f>
        <v>409.61400000000003</v>
      </c>
      <c r="D7" s="59">
        <v>410</v>
      </c>
      <c r="E7" s="60">
        <f t="shared" si="0"/>
        <v>0.38599999999996726</v>
      </c>
      <c r="F7" s="61"/>
    </row>
    <row r="8" spans="1:6" s="56" customFormat="1" ht="15">
      <c r="A8" s="12" t="s">
        <v>371</v>
      </c>
      <c r="B8" s="57">
        <v>8.99</v>
      </c>
      <c r="C8" s="58">
        <f>(B8)*$D$1</f>
        <v>526.8140000000001</v>
      </c>
      <c r="D8" s="59">
        <v>527</v>
      </c>
      <c r="E8" s="60">
        <f t="shared" si="0"/>
        <v>0.18599999999992178</v>
      </c>
      <c r="F8" s="61"/>
    </row>
    <row r="9" spans="1:6" s="56" customFormat="1" ht="15">
      <c r="A9" s="12" t="s">
        <v>480</v>
      </c>
      <c r="B9" s="57">
        <v>6.18</v>
      </c>
      <c r="C9" s="58">
        <f t="shared" si="1"/>
        <v>362.14799999999997</v>
      </c>
      <c r="D9" s="75">
        <v>362</v>
      </c>
      <c r="E9" s="60">
        <f t="shared" si="0"/>
        <v>-0.1479999999999677</v>
      </c>
      <c r="F9" s="61"/>
    </row>
    <row r="10" spans="1:6" s="56" customFormat="1" ht="15">
      <c r="A10" s="12" t="s">
        <v>503</v>
      </c>
      <c r="B10" s="57">
        <v>7.02</v>
      </c>
      <c r="C10" s="58">
        <f>(B10)*$D$1</f>
        <v>411.37199999999996</v>
      </c>
      <c r="D10" s="75">
        <v>411</v>
      </c>
      <c r="E10" s="60">
        <f>-C10+D10</f>
        <v>-0.37199999999995725</v>
      </c>
      <c r="F10" s="61"/>
    </row>
    <row r="11" spans="1:6" s="56" customFormat="1" ht="15">
      <c r="A11" s="12" t="s">
        <v>682</v>
      </c>
      <c r="B11" s="57">
        <v>6.46</v>
      </c>
      <c r="C11" s="58">
        <f>(B11)*$D$1</f>
        <v>378.556</v>
      </c>
      <c r="D11" s="59">
        <v>380</v>
      </c>
      <c r="E11" s="60">
        <f>-C11+D11</f>
        <v>1.4440000000000168</v>
      </c>
      <c r="F11" s="61"/>
    </row>
    <row r="12" spans="1:6" s="56" customFormat="1" ht="15">
      <c r="A12" s="12" t="s">
        <v>481</v>
      </c>
      <c r="B12" s="57">
        <v>69.65</v>
      </c>
      <c r="C12" s="58">
        <f t="shared" si="1"/>
        <v>4081.4900000000002</v>
      </c>
      <c r="D12" s="59">
        <v>4081</v>
      </c>
      <c r="E12" s="60">
        <f t="shared" si="0"/>
        <v>-0.49000000000023647</v>
      </c>
      <c r="F12" s="61"/>
    </row>
    <row r="13" spans="1:5" s="63" customFormat="1" ht="15">
      <c r="A13" s="62"/>
      <c r="B13" s="62"/>
      <c r="C13" s="62"/>
      <c r="D13" s="62"/>
      <c r="E13" s="62"/>
    </row>
    <row r="17" ht="15">
      <c r="B17" s="64"/>
    </row>
    <row r="18" ht="15">
      <c r="B18" s="64"/>
    </row>
    <row r="19" ht="15">
      <c r="B19" s="64"/>
    </row>
    <row r="23" spans="4:5" ht="15">
      <c r="D23" s="22"/>
      <c r="E23" s="26"/>
    </row>
    <row r="34" spans="4:5" ht="15">
      <c r="D34" s="22"/>
      <c r="E34" s="26"/>
    </row>
    <row r="102" spans="4:5" ht="15">
      <c r="D102" s="22">
        <f>'[1]539'!G12+'[1]564'!G9</f>
        <v>0.21879999999998745</v>
      </c>
      <c r="E102" t="s">
        <v>893</v>
      </c>
    </row>
    <row r="119" spans="4:5" ht="15">
      <c r="D119" s="22">
        <f>'[1]562'!G7+'[1]564'!G10</f>
        <v>-0.48919999999986885</v>
      </c>
      <c r="E119" t="s">
        <v>249</v>
      </c>
    </row>
    <row r="130" spans="4:5" ht="15">
      <c r="D130" s="22">
        <f>B130+C130+'[1]309'!G4+'[1]316'!G4+'[1]319'!G4+'[1]339'!G9+'[1]340'!G4+'[1]372'!G7+'[1]381'!G4+'[1]391'!G7+'[1]404'!G6+'[1]411'!G4+'[1]412'!G8+'[1]416'!G4+'[1]429'!G4+'[1]485'!G4+'[1]522'!G5</f>
        <v>4.579371965812413</v>
      </c>
      <c r="E130" s="26" t="s">
        <v>894</v>
      </c>
    </row>
    <row r="135" spans="4:5" ht="15">
      <c r="D135" s="22">
        <f>B135+C135+'[1]325'!G9+'[1]328'!G5+'[1]344'!G9+'[1]378'!G7+'[1]384'!G6+'[1]387'!G4+'[1]391'!G9+'[1]399'!G4+'[1]441'!G4+'[1]522'!G4</f>
        <v>-1.887614562767908</v>
      </c>
      <c r="E135" s="26" t="s">
        <v>895</v>
      </c>
    </row>
    <row r="172" spans="1:5" ht="15">
      <c r="A172" t="s">
        <v>403</v>
      </c>
      <c r="B172">
        <v>0</v>
      </c>
      <c r="D172" s="22">
        <f>'[1]522'!G7</f>
        <v>0.15050000000002228</v>
      </c>
      <c r="E172">
        <v>522</v>
      </c>
    </row>
    <row r="184" spans="4:5" ht="15">
      <c r="D184" s="22">
        <f>'[1]469'!G6+'[1]564'!G8</f>
        <v>0.0795999999995729</v>
      </c>
      <c r="E184" t="s">
        <v>896</v>
      </c>
    </row>
    <row r="191" spans="4:5" ht="15">
      <c r="D191" s="22">
        <f>'[1]388'!G4+'[1]413'!G5+'[1]427'!G5+'[1]428'!G6+'[1]560'!G7+'[1]561'!G4+'[1]564'!G4</f>
        <v>0.6078799999989428</v>
      </c>
      <c r="E191" t="s">
        <v>897</v>
      </c>
    </row>
    <row r="260" spans="4:5" ht="15">
      <c r="D260" s="22">
        <f>B260+C260+'[1]306'!G6+'[1]344'!G5+'[1]348'!G9+'[1]394'!G4+'[1]395'!G6+'[1]397'!G4+'[1]487'!G4+'[1]564'!G5</f>
        <v>0.2569838709675878</v>
      </c>
      <c r="E260" s="26" t="s">
        <v>898</v>
      </c>
    </row>
    <row r="266" spans="4:5" ht="15">
      <c r="D266" s="22">
        <f>'[1]435'!G4+'[1]521'!G6</f>
        <v>0.19920000000001892</v>
      </c>
      <c r="E266" t="s">
        <v>899</v>
      </c>
    </row>
    <row r="292" spans="4:5" ht="15">
      <c r="D292" s="22">
        <f>B292+C292+'[1]344'!G7+'[1]442'!G5+'[1]475'!G12+'[1]511'!G5+'[1]517'!G8+'[1]564'!G12</f>
        <v>0.18759999999952015</v>
      </c>
      <c r="E292" t="s">
        <v>900</v>
      </c>
    </row>
    <row r="324" spans="4:5" ht="15">
      <c r="D324" s="22">
        <f>B324+C324+'[1]339'!G6+'[1]359'!G7+'[1]362'!G8+'[1]422'!G4+'[1]425'!G7+'[1]470'!G6+'[1]479'!G7+'[1]514'!G6+'[1]522'!G6</f>
        <v>-0.18308000000028812</v>
      </c>
      <c r="E324" t="s">
        <v>901</v>
      </c>
    </row>
    <row r="354" spans="2:5" ht="15">
      <c r="B354">
        <v>0</v>
      </c>
      <c r="D354" s="22">
        <f>'[1]485'!G8+'[1]488'!G6+'[1]489'!G6+'[1]491'!G4+'[1]494'!G6+'[1]495'!G4+'[1]498'!G8+'[1]502'!G5+'[1]504'!G4+'[1]508'!G5+'[1]511'!G4+'[1]514'!G7+'[1]521'!G4+'[1]522'!G8</f>
        <v>0.3647999999984677</v>
      </c>
      <c r="E354" t="s">
        <v>902</v>
      </c>
    </row>
    <row r="356" spans="4:5" ht="15">
      <c r="D356" s="22">
        <f>'[1]485'!G8+'[1]488'!G6+'[1]489'!G6+'[1]491'!G4+'[1]494'!G6+'[1]495'!G4+'[1]498'!G8+'[1]502'!G5+'[1]504'!G4+'[1]508'!G5+'[1]511'!G4+'[1]514'!G7+'[1]521'!G4</f>
        <v>-0.41860000000156106</v>
      </c>
      <c r="E356" t="s">
        <v>903</v>
      </c>
    </row>
    <row r="375" spans="4:5" ht="15">
      <c r="D375" s="22">
        <f>'[1]381'!G5+'[1]411'!G5+'[1]419'!G6+'[1]468'!G4+'[1]506'!G7+'[1]511'!G6+'[1]528'!G4+'[1]531'!G6+'[1]554'!G8+'[1]558'!G5+'[1]559'!G9+'[1]564'!G11</f>
        <v>0.12918000000126995</v>
      </c>
      <c r="E375" t="s">
        <v>904</v>
      </c>
    </row>
    <row r="390" spans="4:5" ht="15">
      <c r="D390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 t="s">
        <v>926</v>
      </c>
      <c r="C1" s="49" t="s">
        <v>886</v>
      </c>
      <c r="D1" s="50">
        <v>58.63</v>
      </c>
      <c r="E1" s="51" t="s">
        <v>887</v>
      </c>
    </row>
    <row r="2" s="51" customFormat="1" ht="1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5">
      <c r="A4" s="12" t="s">
        <v>187</v>
      </c>
      <c r="B4" s="78">
        <v>4.53</v>
      </c>
      <c r="C4" s="58">
        <f>(B4)*$D$1</f>
        <v>265.5939</v>
      </c>
      <c r="D4" s="59">
        <v>265</v>
      </c>
      <c r="E4" s="60">
        <f>-C4+D4</f>
        <v>-0.5939000000000192</v>
      </c>
      <c r="F4" s="61"/>
    </row>
    <row r="5" spans="1:6" s="56" customFormat="1" ht="15">
      <c r="A5" s="12" t="s">
        <v>934</v>
      </c>
      <c r="B5" s="57">
        <v>20.12</v>
      </c>
      <c r="C5" s="58">
        <f>(B5)*$D$1</f>
        <v>1179.6356</v>
      </c>
      <c r="D5" s="59">
        <v>1180</v>
      </c>
      <c r="E5" s="60">
        <f>-C5+D5</f>
        <v>0.36439999999993233</v>
      </c>
      <c r="F5" s="61"/>
    </row>
    <row r="6" spans="1:6" s="56" customFormat="1" ht="15">
      <c r="A6" s="12" t="s">
        <v>935</v>
      </c>
      <c r="B6" s="57">
        <v>32.21</v>
      </c>
      <c r="C6" s="58">
        <f>(B6)*$D$1</f>
        <v>1888.4723000000001</v>
      </c>
      <c r="D6" s="75">
        <v>1888</v>
      </c>
      <c r="E6" s="60">
        <f>-C6+D6</f>
        <v>-0.47230000000013206</v>
      </c>
      <c r="F6" s="61"/>
    </row>
    <row r="7" spans="1:6" s="56" customFormat="1" ht="15">
      <c r="A7" s="12" t="s">
        <v>203</v>
      </c>
      <c r="B7" s="57">
        <v>50.3</v>
      </c>
      <c r="C7" s="58">
        <f>(B7)*$D$1</f>
        <v>2949.089</v>
      </c>
      <c r="D7" s="59">
        <v>2949</v>
      </c>
      <c r="E7" s="60">
        <f>-C7+D7</f>
        <v>-0.08899999999994179</v>
      </c>
      <c r="F7" s="61"/>
    </row>
    <row r="8" spans="1:5" s="63" customFormat="1" ht="15">
      <c r="A8" s="62"/>
      <c r="B8" s="62"/>
      <c r="C8" s="62"/>
      <c r="D8" s="62"/>
      <c r="E8" s="62"/>
    </row>
    <row r="12" ht="15">
      <c r="B12" s="64"/>
    </row>
    <row r="13" ht="15">
      <c r="B13" s="64"/>
    </row>
    <row r="14" ht="15">
      <c r="B14" s="64"/>
    </row>
    <row r="18" spans="4:5" ht="15">
      <c r="D18" s="22"/>
      <c r="E18" s="26"/>
    </row>
    <row r="29" spans="4:5" ht="15">
      <c r="D29" s="22"/>
      <c r="E29" s="26"/>
    </row>
    <row r="97" spans="4:5" ht="15">
      <c r="D97" s="22">
        <f>'[1]539'!G12+'[1]564'!G9</f>
        <v>0.21879999999998745</v>
      </c>
      <c r="E97" t="s">
        <v>893</v>
      </c>
    </row>
    <row r="114" spans="4:5" ht="15">
      <c r="D114" s="22">
        <f>'[1]562'!G7+'[1]564'!G10</f>
        <v>-0.48919999999986885</v>
      </c>
      <c r="E114" t="s">
        <v>249</v>
      </c>
    </row>
    <row r="125" spans="4:5" ht="15">
      <c r="D125" s="22">
        <f>B125+C125+'[1]309'!G4+'[1]316'!G4+'[1]319'!G4+'[1]339'!G9+'[1]340'!G4+'[1]372'!G7+'[1]381'!G4+'[1]391'!G7+'[1]404'!G6+'[1]411'!G4+'[1]412'!G8+'[1]416'!G4+'[1]429'!G4+'[1]485'!G4+'[1]522'!G5</f>
        <v>4.579371965812413</v>
      </c>
      <c r="E125" s="26" t="s">
        <v>894</v>
      </c>
    </row>
    <row r="130" spans="4:5" ht="15">
      <c r="D130" s="22">
        <f>B130+C130+'[1]325'!G9+'[1]328'!G5+'[1]344'!G9+'[1]378'!G7+'[1]384'!G6+'[1]387'!G4+'[1]391'!G9+'[1]399'!G4+'[1]441'!G4+'[1]522'!G4</f>
        <v>-1.887614562767908</v>
      </c>
      <c r="E130" s="26" t="s">
        <v>895</v>
      </c>
    </row>
    <row r="167" spans="1:5" ht="15">
      <c r="A167" t="s">
        <v>403</v>
      </c>
      <c r="B167">
        <v>0</v>
      </c>
      <c r="D167" s="22">
        <f>'[1]522'!G7</f>
        <v>0.15050000000002228</v>
      </c>
      <c r="E167">
        <v>522</v>
      </c>
    </row>
    <row r="179" spans="4:5" ht="15">
      <c r="D179" s="22">
        <f>'[1]469'!G6+'[1]564'!G8</f>
        <v>0.0795999999995729</v>
      </c>
      <c r="E179" t="s">
        <v>896</v>
      </c>
    </row>
    <row r="186" spans="4:5" ht="15">
      <c r="D186" s="22">
        <f>'[1]388'!G4+'[1]413'!G5+'[1]427'!G5+'[1]428'!G6+'[1]560'!G7+'[1]561'!G4+'[1]564'!G4</f>
        <v>0.6078799999989428</v>
      </c>
      <c r="E186" t="s">
        <v>897</v>
      </c>
    </row>
    <row r="255" spans="4:5" ht="15">
      <c r="D255" s="22">
        <f>B255+C255+'[1]306'!G6+'[1]344'!G5+'[1]348'!G9+'[1]394'!G4+'[1]395'!G6+'[1]397'!G4+'[1]487'!G4+'[1]564'!G5</f>
        <v>0.2569838709675878</v>
      </c>
      <c r="E255" s="26" t="s">
        <v>898</v>
      </c>
    </row>
    <row r="261" spans="4:5" ht="15">
      <c r="D261" s="22">
        <f>'[1]435'!G4+'[1]521'!G6</f>
        <v>0.19920000000001892</v>
      </c>
      <c r="E261" t="s">
        <v>899</v>
      </c>
    </row>
    <row r="287" spans="4:5" ht="15">
      <c r="D287" s="22">
        <f>B287+C287+'[1]344'!G7+'[1]442'!G5+'[1]475'!G12+'[1]511'!G5+'[1]517'!G8+'[1]564'!G12</f>
        <v>0.18759999999952015</v>
      </c>
      <c r="E287" t="s">
        <v>900</v>
      </c>
    </row>
    <row r="319" spans="4:5" ht="15">
      <c r="D319" s="22">
        <f>B319+C319+'[1]339'!G6+'[1]359'!G7+'[1]362'!G8+'[1]422'!G4+'[1]425'!G7+'[1]470'!G6+'[1]479'!G7+'[1]514'!G6+'[1]522'!G6</f>
        <v>-0.18308000000028812</v>
      </c>
      <c r="E319" t="s">
        <v>901</v>
      </c>
    </row>
    <row r="349" spans="2:5" ht="15">
      <c r="B349">
        <v>0</v>
      </c>
      <c r="D349" s="22">
        <f>'[1]485'!G8+'[1]488'!G6+'[1]489'!G6+'[1]491'!G4+'[1]494'!G6+'[1]495'!G4+'[1]498'!G8+'[1]502'!G5+'[1]504'!G4+'[1]508'!G5+'[1]511'!G4+'[1]514'!G7+'[1]521'!G4+'[1]522'!G8</f>
        <v>0.3647999999984677</v>
      </c>
      <c r="E349" t="s">
        <v>902</v>
      </c>
    </row>
    <row r="351" spans="4:5" ht="15">
      <c r="D351" s="22">
        <f>'[1]485'!G8+'[1]488'!G6+'[1]489'!G6+'[1]491'!G4+'[1]494'!G6+'[1]495'!G4+'[1]498'!G8+'[1]502'!G5+'[1]504'!G4+'[1]508'!G5+'[1]511'!G4+'[1]514'!G7+'[1]521'!G4</f>
        <v>-0.41860000000156106</v>
      </c>
      <c r="E351" t="s">
        <v>903</v>
      </c>
    </row>
    <row r="370" spans="4:5" ht="15">
      <c r="D370" s="22">
        <f>'[1]381'!G5+'[1]411'!G5+'[1]419'!G6+'[1]468'!G4+'[1]506'!G7+'[1]511'!G6+'[1]528'!G4+'[1]531'!G6+'[1]554'!G8+'[1]558'!G5+'[1]559'!G9+'[1]564'!G11</f>
        <v>0.12918000000126995</v>
      </c>
      <c r="E370" t="s">
        <v>904</v>
      </c>
    </row>
    <row r="385" spans="4:5" ht="15">
      <c r="D385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 t="s">
        <v>933</v>
      </c>
      <c r="C1" s="49" t="s">
        <v>886</v>
      </c>
      <c r="D1" s="50">
        <v>58.63</v>
      </c>
      <c r="E1" s="51" t="s">
        <v>887</v>
      </c>
    </row>
    <row r="2" s="51" customFormat="1" ht="1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5">
      <c r="A4" s="12" t="s">
        <v>335</v>
      </c>
      <c r="B4" s="57">
        <v>27.57</v>
      </c>
      <c r="C4" s="58">
        <f>(B4)*$D$1</f>
        <v>1616.4291</v>
      </c>
      <c r="D4" s="59">
        <v>1616</v>
      </c>
      <c r="E4" s="60">
        <f>-C4+D4</f>
        <v>-0.4291000000000622</v>
      </c>
      <c r="F4" s="61"/>
    </row>
    <row r="5" spans="1:6" s="56" customFormat="1" ht="15">
      <c r="A5" s="12" t="s">
        <v>566</v>
      </c>
      <c r="B5" s="57">
        <v>39.07</v>
      </c>
      <c r="C5" s="58">
        <f>(B5)*$D$1</f>
        <v>2290.6741</v>
      </c>
      <c r="D5" s="59">
        <v>2300</v>
      </c>
      <c r="E5" s="60">
        <f>-C5+D5</f>
        <v>9.32589999999982</v>
      </c>
      <c r="F5" s="61"/>
    </row>
    <row r="6" spans="1:6" s="56" customFormat="1" ht="15">
      <c r="A6" s="12" t="s">
        <v>629</v>
      </c>
      <c r="B6" s="78">
        <v>6.42</v>
      </c>
      <c r="C6" s="58">
        <f>(B6)*$D$1</f>
        <v>376.4046</v>
      </c>
      <c r="D6" s="75">
        <v>376</v>
      </c>
      <c r="E6" s="60">
        <f>-C6+D6</f>
        <v>-0.4046000000000163</v>
      </c>
      <c r="F6" s="61"/>
    </row>
    <row r="7" spans="1:6" s="56" customFormat="1" ht="15">
      <c r="A7" s="12" t="s">
        <v>244</v>
      </c>
      <c r="B7" s="57">
        <v>11.49</v>
      </c>
      <c r="C7" s="58">
        <f>(B7)*$D$1</f>
        <v>673.6587000000001</v>
      </c>
      <c r="D7" s="59">
        <v>674</v>
      </c>
      <c r="E7" s="60">
        <f>-C7+D7</f>
        <v>0.3412999999999329</v>
      </c>
      <c r="F7" s="61"/>
    </row>
    <row r="8" spans="1:6" s="56" customFormat="1" ht="15">
      <c r="A8" s="12" t="s">
        <v>48</v>
      </c>
      <c r="B8" s="78">
        <v>21.09</v>
      </c>
      <c r="C8" s="58">
        <f>(B8)*$D$1</f>
        <v>1236.5067000000001</v>
      </c>
      <c r="D8" s="59">
        <v>1236</v>
      </c>
      <c r="E8" s="60">
        <f>-C8+D8</f>
        <v>-0.5067000000001372</v>
      </c>
      <c r="F8" s="61"/>
    </row>
    <row r="9" spans="1:5" s="63" customFormat="1" ht="15">
      <c r="A9" s="62"/>
      <c r="B9" s="62"/>
      <c r="C9" s="62"/>
      <c r="D9" s="62"/>
      <c r="E9" s="62"/>
    </row>
    <row r="13" ht="15">
      <c r="B13" s="64"/>
    </row>
    <row r="14" ht="15">
      <c r="B14" s="64"/>
    </row>
    <row r="15" ht="15">
      <c r="B15" s="64"/>
    </row>
    <row r="19" spans="4:5" ht="15">
      <c r="D19" s="22"/>
      <c r="E19" s="26"/>
    </row>
    <row r="30" spans="4:5" ht="15">
      <c r="D30" s="22"/>
      <c r="E30" s="26"/>
    </row>
    <row r="98" spans="4:5" ht="15">
      <c r="D98" s="22">
        <f>'[1]539'!G12+'[1]564'!G9</f>
        <v>0.21879999999998745</v>
      </c>
      <c r="E98" t="s">
        <v>893</v>
      </c>
    </row>
    <row r="115" spans="4:5" ht="15">
      <c r="D115" s="22">
        <f>'[1]562'!G7+'[1]564'!G10</f>
        <v>-0.48919999999986885</v>
      </c>
      <c r="E115" t="s">
        <v>249</v>
      </c>
    </row>
    <row r="126" spans="4:5" ht="15">
      <c r="D126" s="22">
        <f>B126+C126+'[1]309'!G4+'[1]316'!G4+'[1]319'!G4+'[1]339'!G9+'[1]340'!G4+'[1]372'!G7+'[1]381'!G4+'[1]391'!G7+'[1]404'!G6+'[1]411'!G4+'[1]412'!G8+'[1]416'!G4+'[1]429'!G4+'[1]485'!G4+'[1]522'!G5</f>
        <v>4.579371965812413</v>
      </c>
      <c r="E126" s="26" t="s">
        <v>894</v>
      </c>
    </row>
    <row r="131" spans="4:5" ht="15">
      <c r="D131" s="22">
        <f>B131+C131+'[1]325'!G9+'[1]328'!G5+'[1]344'!G9+'[1]378'!G7+'[1]384'!G6+'[1]387'!G4+'[1]391'!G9+'[1]399'!G4+'[1]441'!G4+'[1]522'!G4</f>
        <v>-1.887614562767908</v>
      </c>
      <c r="E131" s="26" t="s">
        <v>895</v>
      </c>
    </row>
    <row r="168" spans="1:5" ht="15">
      <c r="A168" t="s">
        <v>403</v>
      </c>
      <c r="B168">
        <v>0</v>
      </c>
      <c r="D168" s="22">
        <f>'[1]522'!G7</f>
        <v>0.15050000000002228</v>
      </c>
      <c r="E168">
        <v>522</v>
      </c>
    </row>
    <row r="180" spans="4:5" ht="15">
      <c r="D180" s="22">
        <f>'[1]469'!G6+'[1]564'!G8</f>
        <v>0.0795999999995729</v>
      </c>
      <c r="E180" t="s">
        <v>896</v>
      </c>
    </row>
    <row r="187" spans="4:5" ht="15">
      <c r="D187" s="22">
        <f>'[1]388'!G4+'[1]413'!G5+'[1]427'!G5+'[1]428'!G6+'[1]560'!G7+'[1]561'!G4+'[1]564'!G4</f>
        <v>0.6078799999989428</v>
      </c>
      <c r="E187" t="s">
        <v>897</v>
      </c>
    </row>
    <row r="256" spans="4:5" ht="15">
      <c r="D256" s="22">
        <f>B256+C256+'[1]306'!G6+'[1]344'!G5+'[1]348'!G9+'[1]394'!G4+'[1]395'!G6+'[1]397'!G4+'[1]487'!G4+'[1]564'!G5</f>
        <v>0.2569838709675878</v>
      </c>
      <c r="E256" s="26" t="s">
        <v>898</v>
      </c>
    </row>
    <row r="262" spans="4:5" ht="15">
      <c r="D262" s="22">
        <f>'[1]435'!G4+'[1]521'!G6</f>
        <v>0.19920000000001892</v>
      </c>
      <c r="E262" t="s">
        <v>899</v>
      </c>
    </row>
    <row r="288" spans="4:5" ht="15">
      <c r="D288" s="22">
        <f>B288+C288+'[1]344'!G7+'[1]442'!G5+'[1]475'!G12+'[1]511'!G5+'[1]517'!G8+'[1]564'!G12</f>
        <v>0.18759999999952015</v>
      </c>
      <c r="E288" t="s">
        <v>900</v>
      </c>
    </row>
    <row r="320" spans="4:5" ht="15">
      <c r="D320" s="22">
        <f>B320+C320+'[1]339'!G6+'[1]359'!G7+'[1]362'!G8+'[1]422'!G4+'[1]425'!G7+'[1]470'!G6+'[1]479'!G7+'[1]514'!G6+'[1]522'!G6</f>
        <v>-0.18308000000028812</v>
      </c>
      <c r="E320" t="s">
        <v>901</v>
      </c>
    </row>
    <row r="350" spans="2:5" ht="15">
      <c r="B350">
        <v>0</v>
      </c>
      <c r="D350" s="22">
        <f>'[1]485'!G8+'[1]488'!G6+'[1]489'!G6+'[1]491'!G4+'[1]494'!G6+'[1]495'!G4+'[1]498'!G8+'[1]502'!G5+'[1]504'!G4+'[1]508'!G5+'[1]511'!G4+'[1]514'!G7+'[1]521'!G4+'[1]522'!G8</f>
        <v>0.3647999999984677</v>
      </c>
      <c r="E350" t="s">
        <v>902</v>
      </c>
    </row>
    <row r="352" spans="4:5" ht="15">
      <c r="D352" s="22">
        <f>'[1]485'!G8+'[1]488'!G6+'[1]489'!G6+'[1]491'!G4+'[1]494'!G6+'[1]495'!G4+'[1]498'!G8+'[1]502'!G5+'[1]504'!G4+'[1]508'!G5+'[1]511'!G4+'[1]514'!G7+'[1]521'!G4</f>
        <v>-0.41860000000156106</v>
      </c>
      <c r="E352" t="s">
        <v>903</v>
      </c>
    </row>
    <row r="371" spans="4:5" ht="15">
      <c r="D371" s="22">
        <f>'[1]381'!G5+'[1]411'!G5+'[1]419'!G6+'[1]468'!G4+'[1]506'!G7+'[1]511'!G6+'[1]528'!G4+'[1]531'!G6+'[1]554'!G8+'[1]558'!G5+'[1]559'!G9+'[1]564'!G11</f>
        <v>0.12918000000126995</v>
      </c>
      <c r="E371" t="s">
        <v>904</v>
      </c>
    </row>
    <row r="386" spans="4:5" ht="15">
      <c r="D386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>
        <v>42858</v>
      </c>
      <c r="C1" s="49" t="s">
        <v>886</v>
      </c>
      <c r="D1" s="50">
        <v>57.51</v>
      </c>
      <c r="E1" s="51" t="s">
        <v>887</v>
      </c>
    </row>
    <row r="2" s="51" customFormat="1" ht="1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5">
      <c r="A4" s="12" t="s">
        <v>870</v>
      </c>
      <c r="B4" s="57">
        <v>11.54</v>
      </c>
      <c r="C4" s="58">
        <f>(B4)*$D$1</f>
        <v>663.6654</v>
      </c>
      <c r="D4" s="59">
        <v>663</v>
      </c>
      <c r="E4" s="60">
        <f aca="true" t="shared" si="0" ref="E4:E13">-C4+D4</f>
        <v>-0.6653999999999769</v>
      </c>
      <c r="F4" s="61"/>
    </row>
    <row r="5" spans="1:6" s="56" customFormat="1" ht="15">
      <c r="A5" s="12" t="s">
        <v>60</v>
      </c>
      <c r="B5" s="57">
        <v>5.99</v>
      </c>
      <c r="C5" s="58">
        <f aca="true" t="shared" si="1" ref="C5:C13">(B5)*$D$1</f>
        <v>344.4849</v>
      </c>
      <c r="D5" s="59">
        <v>344</v>
      </c>
      <c r="E5" s="60">
        <f t="shared" si="0"/>
        <v>-0.4848999999999819</v>
      </c>
      <c r="F5" s="61"/>
    </row>
    <row r="6" spans="1:6" s="56" customFormat="1" ht="15">
      <c r="A6" s="12" t="s">
        <v>912</v>
      </c>
      <c r="B6" s="57">
        <v>4.49</v>
      </c>
      <c r="C6" s="58">
        <f t="shared" si="1"/>
        <v>258.2199</v>
      </c>
      <c r="D6" s="75">
        <v>258</v>
      </c>
      <c r="E6" s="60">
        <f t="shared" si="0"/>
        <v>-0.21989999999999554</v>
      </c>
      <c r="F6" s="61"/>
    </row>
    <row r="7" spans="1:6" s="56" customFormat="1" ht="15">
      <c r="A7" s="12" t="s">
        <v>323</v>
      </c>
      <c r="B7" s="57">
        <v>5.24</v>
      </c>
      <c r="C7" s="58">
        <f>(B7)*$D$1</f>
        <v>301.3524</v>
      </c>
      <c r="D7" s="59">
        <v>301</v>
      </c>
      <c r="E7" s="60">
        <f t="shared" si="0"/>
        <v>-0.3523999999999887</v>
      </c>
      <c r="F7" s="61"/>
    </row>
    <row r="8" spans="1:6" s="56" customFormat="1" ht="15">
      <c r="A8" s="12" t="s">
        <v>47</v>
      </c>
      <c r="B8" s="57">
        <v>22.23</v>
      </c>
      <c r="C8" s="58">
        <f>(B8)*$D$1</f>
        <v>1278.4473</v>
      </c>
      <c r="D8" s="59">
        <v>1280</v>
      </c>
      <c r="E8" s="60">
        <f t="shared" si="0"/>
        <v>1.552699999999959</v>
      </c>
      <c r="F8" s="61"/>
    </row>
    <row r="9" spans="1:6" s="56" customFormat="1" ht="15">
      <c r="A9" s="12" t="s">
        <v>930</v>
      </c>
      <c r="B9" s="57">
        <v>8.37</v>
      </c>
      <c r="C9" s="58">
        <f t="shared" si="1"/>
        <v>481.35869999999994</v>
      </c>
      <c r="D9" s="75">
        <v>481</v>
      </c>
      <c r="E9" s="60">
        <f t="shared" si="0"/>
        <v>-0.35869999999994207</v>
      </c>
      <c r="F9" s="61"/>
    </row>
    <row r="10" spans="1:6" s="56" customFormat="1" ht="15">
      <c r="A10" s="12" t="s">
        <v>931</v>
      </c>
      <c r="B10" s="57">
        <v>16.99</v>
      </c>
      <c r="C10" s="58">
        <f>(B10)*$D$1</f>
        <v>977.0948999999998</v>
      </c>
      <c r="D10" s="59">
        <v>977</v>
      </c>
      <c r="E10" s="60">
        <f>-C10+D10</f>
        <v>-0.09489999999982501</v>
      </c>
      <c r="F10" s="61"/>
    </row>
    <row r="11" spans="1:6" s="56" customFormat="1" ht="15">
      <c r="A11" s="12" t="s">
        <v>932</v>
      </c>
      <c r="B11" s="57">
        <v>19.1</v>
      </c>
      <c r="C11" s="58">
        <f>(B11)*$D$1</f>
        <v>1098.441</v>
      </c>
      <c r="D11" s="75">
        <v>1098</v>
      </c>
      <c r="E11" s="60">
        <f>-C11+D11</f>
        <v>-0.4410000000000309</v>
      </c>
      <c r="F11" s="61"/>
    </row>
    <row r="12" spans="1:6" s="56" customFormat="1" ht="15">
      <c r="A12" s="12" t="s">
        <v>697</v>
      </c>
      <c r="B12" s="57">
        <v>15.97</v>
      </c>
      <c r="C12" s="58">
        <f t="shared" si="1"/>
        <v>918.4347</v>
      </c>
      <c r="D12" s="59">
        <v>920</v>
      </c>
      <c r="E12" s="60">
        <f t="shared" si="0"/>
        <v>1.5652999999999793</v>
      </c>
      <c r="F12" s="61"/>
    </row>
    <row r="13" spans="1:6" s="56" customFormat="1" ht="15">
      <c r="A13" s="12" t="s">
        <v>682</v>
      </c>
      <c r="B13" s="57">
        <v>26.28</v>
      </c>
      <c r="C13" s="58">
        <f t="shared" si="1"/>
        <v>1511.3628</v>
      </c>
      <c r="D13" s="75">
        <v>1511</v>
      </c>
      <c r="E13" s="60">
        <f t="shared" si="0"/>
        <v>-0.3628000000001066</v>
      </c>
      <c r="F13" s="61"/>
    </row>
    <row r="14" spans="1:6" s="56" customFormat="1" ht="15">
      <c r="A14" t="s">
        <v>187</v>
      </c>
      <c r="B14" s="57">
        <v>7.01</v>
      </c>
      <c r="C14" s="58">
        <f>(B14)*$D$1</f>
        <v>403.14509999999996</v>
      </c>
      <c r="D14" s="59">
        <v>403</v>
      </c>
      <c r="E14" s="60">
        <f>-C14+D14</f>
        <v>-0.1450999999999567</v>
      </c>
      <c r="F14" s="61"/>
    </row>
    <row r="15" spans="1:5" s="63" customFormat="1" ht="15">
      <c r="A15" s="62"/>
      <c r="B15" s="62"/>
      <c r="C15" s="62"/>
      <c r="D15" s="62"/>
      <c r="E15" s="62"/>
    </row>
    <row r="19" ht="15">
      <c r="B19" s="64"/>
    </row>
    <row r="20" ht="15">
      <c r="B20" s="64"/>
    </row>
    <row r="21" ht="15">
      <c r="B21" s="64"/>
    </row>
    <row r="25" spans="4:5" ht="15">
      <c r="D25" s="22"/>
      <c r="E25" s="26"/>
    </row>
    <row r="36" spans="4:5" ht="15">
      <c r="D36" s="22"/>
      <c r="E36" s="26"/>
    </row>
    <row r="104" spans="4:5" ht="15">
      <c r="D104" s="22">
        <f>'[1]539'!G12+'[1]564'!G9</f>
        <v>0.21879999999998745</v>
      </c>
      <c r="E104" t="s">
        <v>893</v>
      </c>
    </row>
    <row r="121" spans="4:5" ht="15">
      <c r="D121" s="22">
        <f>'[1]562'!G7+'[1]564'!G10</f>
        <v>-0.48919999999986885</v>
      </c>
      <c r="E121" t="s">
        <v>249</v>
      </c>
    </row>
    <row r="132" spans="4:5" ht="15">
      <c r="D132" s="22">
        <f>B132+C132+'[1]309'!G4+'[1]316'!G4+'[1]319'!G4+'[1]339'!G9+'[1]340'!G4+'[1]372'!G7+'[1]381'!G4+'[1]391'!G7+'[1]404'!G6+'[1]411'!G4+'[1]412'!G8+'[1]416'!G4+'[1]429'!G4+'[1]485'!G4+'[1]522'!G5</f>
        <v>4.579371965812413</v>
      </c>
      <c r="E132" s="26" t="s">
        <v>894</v>
      </c>
    </row>
    <row r="137" spans="4:5" ht="15">
      <c r="D137" s="22">
        <f>B137+C137+'[1]325'!G9+'[1]328'!G5+'[1]344'!G9+'[1]378'!G7+'[1]384'!G6+'[1]387'!G4+'[1]391'!G9+'[1]399'!G4+'[1]441'!G4+'[1]522'!G4</f>
        <v>-1.887614562767908</v>
      </c>
      <c r="E137" s="26" t="s">
        <v>895</v>
      </c>
    </row>
    <row r="174" spans="1:5" ht="15">
      <c r="A174" t="s">
        <v>403</v>
      </c>
      <c r="B174">
        <v>0</v>
      </c>
      <c r="D174" s="22">
        <f>'[1]522'!G7</f>
        <v>0.15050000000002228</v>
      </c>
      <c r="E174">
        <v>522</v>
      </c>
    </row>
    <row r="186" spans="4:5" ht="15">
      <c r="D186" s="22">
        <f>'[1]469'!G6+'[1]564'!G8</f>
        <v>0.0795999999995729</v>
      </c>
      <c r="E186" t="s">
        <v>896</v>
      </c>
    </row>
    <row r="193" spans="4:5" ht="15">
      <c r="D193" s="22">
        <f>'[1]388'!G4+'[1]413'!G5+'[1]427'!G5+'[1]428'!G6+'[1]560'!G7+'[1]561'!G4+'[1]564'!G4</f>
        <v>0.6078799999989428</v>
      </c>
      <c r="E193" t="s">
        <v>897</v>
      </c>
    </row>
    <row r="262" spans="4:5" ht="15">
      <c r="D262" s="22">
        <f>B262+C262+'[1]306'!G6+'[1]344'!G5+'[1]348'!G9+'[1]394'!G4+'[1]395'!G6+'[1]397'!G4+'[1]487'!G4+'[1]564'!G5</f>
        <v>0.2569838709675878</v>
      </c>
      <c r="E262" s="26" t="s">
        <v>898</v>
      </c>
    </row>
    <row r="268" spans="4:5" ht="15">
      <c r="D268" s="22">
        <f>'[1]435'!G4+'[1]521'!G6</f>
        <v>0.19920000000001892</v>
      </c>
      <c r="E268" t="s">
        <v>899</v>
      </c>
    </row>
    <row r="294" spans="4:5" ht="15">
      <c r="D294" s="22">
        <f>B294+C294+'[1]344'!G7+'[1]442'!G5+'[1]475'!G12+'[1]511'!G5+'[1]517'!G8+'[1]564'!G12</f>
        <v>0.18759999999952015</v>
      </c>
      <c r="E294" t="s">
        <v>900</v>
      </c>
    </row>
    <row r="326" spans="4:5" ht="15">
      <c r="D326" s="22">
        <f>B326+C326+'[1]339'!G6+'[1]359'!G7+'[1]362'!G8+'[1]422'!G4+'[1]425'!G7+'[1]470'!G6+'[1]479'!G7+'[1]514'!G6+'[1]522'!G6</f>
        <v>-0.18308000000028812</v>
      </c>
      <c r="E326" t="s">
        <v>901</v>
      </c>
    </row>
    <row r="356" spans="2:5" ht="15">
      <c r="B356">
        <v>0</v>
      </c>
      <c r="D356" s="22">
        <f>'[1]485'!G8+'[1]488'!G6+'[1]489'!G6+'[1]491'!G4+'[1]494'!G6+'[1]495'!G4+'[1]498'!G8+'[1]502'!G5+'[1]504'!G4+'[1]508'!G5+'[1]511'!G4+'[1]514'!G7+'[1]521'!G4+'[1]522'!G8</f>
        <v>0.3647999999984677</v>
      </c>
      <c r="E356" t="s">
        <v>902</v>
      </c>
    </row>
    <row r="358" spans="4:5" ht="15">
      <c r="D358" s="22">
        <f>'[1]485'!G8+'[1]488'!G6+'[1]489'!G6+'[1]491'!G4+'[1]494'!G6+'[1]495'!G4+'[1]498'!G8+'[1]502'!G5+'[1]504'!G4+'[1]508'!G5+'[1]511'!G4+'[1]514'!G7+'[1]521'!G4</f>
        <v>-0.41860000000156106</v>
      </c>
      <c r="E358" t="s">
        <v>903</v>
      </c>
    </row>
    <row r="377" spans="4:5" ht="15">
      <c r="D377" s="22">
        <f>'[1]381'!G5+'[1]411'!G5+'[1]419'!G6+'[1]468'!G4+'[1]506'!G7+'[1]511'!G6+'[1]528'!G4+'[1]531'!G6+'[1]554'!G8+'[1]558'!G5+'[1]559'!G9+'[1]564'!G11</f>
        <v>0.12918000000126995</v>
      </c>
      <c r="E377" t="s">
        <v>904</v>
      </c>
    </row>
    <row r="392" spans="4:5" ht="15">
      <c r="D392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2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>
        <v>42855</v>
      </c>
      <c r="C1" s="49" t="s">
        <v>886</v>
      </c>
      <c r="D1" s="50">
        <v>57.55</v>
      </c>
      <c r="E1" s="51" t="s">
        <v>887</v>
      </c>
    </row>
    <row r="2" s="51" customFormat="1" ht="1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5">
      <c r="A4" s="12" t="s">
        <v>579</v>
      </c>
      <c r="B4" s="57">
        <v>9.6</v>
      </c>
      <c r="C4" s="58">
        <f aca="true" t="shared" si="0" ref="C4:C10">(B4)*$D$1</f>
        <v>552.4799999999999</v>
      </c>
      <c r="D4" s="59">
        <v>488</v>
      </c>
      <c r="E4" s="60">
        <f aca="true" t="shared" si="1" ref="E4:E9">-C4+D4</f>
        <v>-64.4799999999999</v>
      </c>
      <c r="F4" s="61"/>
    </row>
    <row r="5" spans="1:6" s="56" customFormat="1" ht="15">
      <c r="A5" s="12" t="s">
        <v>120</v>
      </c>
      <c r="B5" s="57">
        <v>14.8</v>
      </c>
      <c r="C5" s="58">
        <f t="shared" si="0"/>
        <v>851.74</v>
      </c>
      <c r="D5" s="59">
        <v>852</v>
      </c>
      <c r="E5" s="60">
        <f t="shared" si="1"/>
        <v>0.2599999999999909</v>
      </c>
      <c r="F5" s="61"/>
    </row>
    <row r="6" spans="1:6" s="56" customFormat="1" ht="15">
      <c r="A6" s="12" t="s">
        <v>72</v>
      </c>
      <c r="B6" s="57">
        <v>7.01</v>
      </c>
      <c r="C6" s="58">
        <f t="shared" si="0"/>
        <v>403.42549999999994</v>
      </c>
      <c r="D6" s="75">
        <v>403</v>
      </c>
      <c r="E6" s="60">
        <f t="shared" si="1"/>
        <v>-0.4254999999999427</v>
      </c>
      <c r="F6" s="61"/>
    </row>
    <row r="7" spans="1:6" s="56" customFormat="1" ht="15">
      <c r="A7" s="12" t="s">
        <v>928</v>
      </c>
      <c r="B7" s="57">
        <v>24.47</v>
      </c>
      <c r="C7" s="58">
        <f t="shared" si="0"/>
        <v>1408.2485</v>
      </c>
      <c r="D7" s="59">
        <v>1408</v>
      </c>
      <c r="E7" s="60">
        <f t="shared" si="1"/>
        <v>-0.24849999999992178</v>
      </c>
      <c r="F7" s="61"/>
    </row>
    <row r="8" spans="1:6" s="56" customFormat="1" ht="15">
      <c r="A8" s="12" t="s">
        <v>282</v>
      </c>
      <c r="B8" s="57">
        <v>11.46</v>
      </c>
      <c r="C8" s="58">
        <f t="shared" si="0"/>
        <v>659.523</v>
      </c>
      <c r="D8" s="59">
        <v>659</v>
      </c>
      <c r="E8" s="60">
        <f t="shared" si="1"/>
        <v>-0.5230000000000246</v>
      </c>
      <c r="F8" s="61"/>
    </row>
    <row r="9" spans="1:6" s="56" customFormat="1" ht="15">
      <c r="A9" s="12" t="s">
        <v>929</v>
      </c>
      <c r="B9" s="57">
        <v>43.83</v>
      </c>
      <c r="C9" s="58">
        <f t="shared" si="0"/>
        <v>2522.4165</v>
      </c>
      <c r="D9" s="75">
        <v>2522</v>
      </c>
      <c r="E9" s="60">
        <f t="shared" si="1"/>
        <v>-0.41649999999981446</v>
      </c>
      <c r="F9" s="61"/>
    </row>
    <row r="10" spans="1:6" s="56" customFormat="1" ht="15">
      <c r="A10" s="12" t="s">
        <v>487</v>
      </c>
      <c r="B10" s="57">
        <v>76.61</v>
      </c>
      <c r="C10" s="58">
        <f t="shared" si="0"/>
        <v>4408.9055</v>
      </c>
      <c r="D10" s="75">
        <v>4408</v>
      </c>
      <c r="E10" s="60">
        <f>-C10+D10</f>
        <v>-0.9054999999998472</v>
      </c>
      <c r="F10" s="61"/>
    </row>
    <row r="11" spans="1:5" s="63" customFormat="1" ht="15">
      <c r="A11" s="62"/>
      <c r="B11" s="62"/>
      <c r="C11" s="62"/>
      <c r="D11" s="62"/>
      <c r="E11" s="62"/>
    </row>
    <row r="15" ht="15">
      <c r="B15" s="64"/>
    </row>
    <row r="16" ht="15">
      <c r="B16" s="64"/>
    </row>
    <row r="17" ht="15">
      <c r="B17" s="64"/>
    </row>
    <row r="21" spans="4:5" ht="15">
      <c r="D21" s="22"/>
      <c r="E21" s="26"/>
    </row>
    <row r="32" spans="4:5" ht="15">
      <c r="D32" s="22"/>
      <c r="E32" s="26"/>
    </row>
    <row r="100" spans="4:5" ht="15">
      <c r="D100" s="22">
        <f>'[1]539'!G12+'[1]564'!G9</f>
        <v>0.21879999999998745</v>
      </c>
      <c r="E100" t="s">
        <v>893</v>
      </c>
    </row>
    <row r="117" spans="4:5" ht="15">
      <c r="D117" s="22">
        <f>'[1]562'!G7+'[1]564'!G10</f>
        <v>-0.48919999999986885</v>
      </c>
      <c r="E117" t="s">
        <v>249</v>
      </c>
    </row>
    <row r="128" spans="4:5" ht="15">
      <c r="D128" s="22">
        <f>B128+C128+'[1]309'!G4+'[1]316'!G4+'[1]319'!G4+'[1]339'!G9+'[1]340'!G4+'[1]372'!G7+'[1]381'!G4+'[1]391'!G7+'[1]404'!G6+'[1]411'!G4+'[1]412'!G8+'[1]416'!G4+'[1]429'!G4+'[1]485'!G4+'[1]522'!G5</f>
        <v>4.579371965812413</v>
      </c>
      <c r="E128" s="26" t="s">
        <v>894</v>
      </c>
    </row>
    <row r="133" spans="4:5" ht="15">
      <c r="D133" s="22">
        <f>B133+C133+'[1]325'!G9+'[1]328'!G5+'[1]344'!G9+'[1]378'!G7+'[1]384'!G6+'[1]387'!G4+'[1]391'!G9+'[1]399'!G4+'[1]441'!G4+'[1]522'!G4</f>
        <v>-1.887614562767908</v>
      </c>
      <c r="E133" s="26" t="s">
        <v>895</v>
      </c>
    </row>
    <row r="170" spans="1:5" ht="15">
      <c r="A170" t="s">
        <v>403</v>
      </c>
      <c r="B170">
        <v>0</v>
      </c>
      <c r="D170" s="22">
        <f>'[1]522'!G7</f>
        <v>0.15050000000002228</v>
      </c>
      <c r="E170">
        <v>522</v>
      </c>
    </row>
    <row r="182" spans="4:5" ht="15">
      <c r="D182" s="22">
        <f>'[1]469'!G6+'[1]564'!G8</f>
        <v>0.0795999999995729</v>
      </c>
      <c r="E182" t="s">
        <v>896</v>
      </c>
    </row>
    <row r="189" spans="4:5" ht="15">
      <c r="D189" s="22">
        <f>'[1]388'!G4+'[1]413'!G5+'[1]427'!G5+'[1]428'!G6+'[1]560'!G7+'[1]561'!G4+'[1]564'!G4</f>
        <v>0.6078799999989428</v>
      </c>
      <c r="E189" t="s">
        <v>897</v>
      </c>
    </row>
    <row r="258" spans="4:5" ht="15">
      <c r="D258" s="22">
        <f>B258+C258+'[1]306'!G6+'[1]344'!G5+'[1]348'!G9+'[1]394'!G4+'[1]395'!G6+'[1]397'!G4+'[1]487'!G4+'[1]564'!G5</f>
        <v>0.2569838709675878</v>
      </c>
      <c r="E258" s="26" t="s">
        <v>898</v>
      </c>
    </row>
    <row r="264" spans="4:5" ht="15">
      <c r="D264" s="22">
        <f>'[1]435'!G4+'[1]521'!G6</f>
        <v>0.19920000000001892</v>
      </c>
      <c r="E264" t="s">
        <v>899</v>
      </c>
    </row>
    <row r="290" spans="4:5" ht="15">
      <c r="D290" s="22">
        <f>B290+C290+'[1]344'!G7+'[1]442'!G5+'[1]475'!G12+'[1]511'!G5+'[1]517'!G8+'[1]564'!G12</f>
        <v>0.18759999999952015</v>
      </c>
      <c r="E290" t="s">
        <v>900</v>
      </c>
    </row>
    <row r="322" spans="4:5" ht="15">
      <c r="D322" s="22">
        <f>B322+C322+'[1]339'!G6+'[1]359'!G7+'[1]362'!G8+'[1]422'!G4+'[1]425'!G7+'[1]470'!G6+'[1]479'!G7+'[1]514'!G6+'[1]522'!G6</f>
        <v>-0.18308000000028812</v>
      </c>
      <c r="E322" t="s">
        <v>901</v>
      </c>
    </row>
    <row r="352" spans="2:5" ht="15">
      <c r="B352">
        <v>0</v>
      </c>
      <c r="D352" s="22">
        <f>'[1]485'!G8+'[1]488'!G6+'[1]489'!G6+'[1]491'!G4+'[1]494'!G6+'[1]495'!G4+'[1]498'!G8+'[1]502'!G5+'[1]504'!G4+'[1]508'!G5+'[1]511'!G4+'[1]514'!G7+'[1]521'!G4+'[1]522'!G8</f>
        <v>0.3647999999984677</v>
      </c>
      <c r="E352" t="s">
        <v>902</v>
      </c>
    </row>
    <row r="354" spans="4:5" ht="15">
      <c r="D354" s="22">
        <f>'[1]485'!G8+'[1]488'!G6+'[1]489'!G6+'[1]491'!G4+'[1]494'!G6+'[1]495'!G4+'[1]498'!G8+'[1]502'!G5+'[1]504'!G4+'[1]508'!G5+'[1]511'!G4+'[1]514'!G7+'[1]521'!G4</f>
        <v>-0.41860000000156106</v>
      </c>
      <c r="E354" t="s">
        <v>903</v>
      </c>
    </row>
    <row r="373" spans="4:5" ht="15">
      <c r="D373" s="22">
        <f>'[1]381'!G5+'[1]411'!G5+'[1]419'!G6+'[1]468'!G4+'[1]506'!G7+'[1]511'!G6+'[1]528'!G4+'[1]531'!G6+'[1]554'!G8+'[1]558'!G5+'[1]559'!G9+'[1]564'!G11</f>
        <v>0.12918000000126995</v>
      </c>
      <c r="E373" t="s">
        <v>904</v>
      </c>
    </row>
    <row r="388" spans="4:5" ht="15">
      <c r="D388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 t="s">
        <v>926</v>
      </c>
      <c r="C1" s="49" t="s">
        <v>886</v>
      </c>
      <c r="D1" s="50">
        <v>57.58</v>
      </c>
      <c r="E1" s="51" t="s">
        <v>887</v>
      </c>
    </row>
    <row r="2" s="51" customFormat="1" ht="1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5">
      <c r="A4" s="12" t="s">
        <v>692</v>
      </c>
      <c r="B4" s="57">
        <v>24.47</v>
      </c>
      <c r="C4" s="58">
        <f>(B4)*$D$1</f>
        <v>1408.9825999999998</v>
      </c>
      <c r="D4" s="59">
        <v>1409</v>
      </c>
      <c r="E4" s="60">
        <f>-C4+D4</f>
        <v>0.017400000000179716</v>
      </c>
      <c r="F4" s="61"/>
    </row>
    <row r="5" spans="1:6" s="56" customFormat="1" ht="15">
      <c r="A5" s="12" t="s">
        <v>927</v>
      </c>
      <c r="B5" s="57">
        <v>6.82</v>
      </c>
      <c r="C5" s="58">
        <f>(B5)*$D$1</f>
        <v>392.6956</v>
      </c>
      <c r="D5" s="59">
        <v>393</v>
      </c>
      <c r="E5" s="60">
        <f>-C5+D5</f>
        <v>0.3043999999999869</v>
      </c>
      <c r="F5" s="61"/>
    </row>
    <row r="6" spans="1:6" s="56" customFormat="1" ht="15">
      <c r="A6" s="12" t="s">
        <v>588</v>
      </c>
      <c r="B6" s="57">
        <v>11.52</v>
      </c>
      <c r="C6" s="58">
        <f>(B6)*$D$1</f>
        <v>663.3216</v>
      </c>
      <c r="D6" s="75">
        <v>663</v>
      </c>
      <c r="E6" s="60">
        <f>-C6+D6</f>
        <v>-0.32159999999998945</v>
      </c>
      <c r="F6" s="61"/>
    </row>
    <row r="7" spans="1:6" s="56" customFormat="1" ht="15">
      <c r="A7" s="12" t="s">
        <v>924</v>
      </c>
      <c r="B7" s="57">
        <v>11.46</v>
      </c>
      <c r="C7" s="58">
        <f>(B7)*$D$1</f>
        <v>659.8668</v>
      </c>
      <c r="D7" s="59">
        <v>660</v>
      </c>
      <c r="E7" s="60">
        <f>-C7+D7</f>
        <v>0.133199999999988</v>
      </c>
      <c r="F7" s="61"/>
    </row>
    <row r="8" spans="1:6" s="56" customFormat="1" ht="15">
      <c r="A8" s="12" t="s">
        <v>316</v>
      </c>
      <c r="B8" s="57">
        <v>6.23</v>
      </c>
      <c r="C8" s="58">
        <f>(B8)*$D$1</f>
        <v>358.7234</v>
      </c>
      <c r="D8" s="59">
        <v>359</v>
      </c>
      <c r="E8" s="60">
        <f>-C8+D8</f>
        <v>0.27659999999997353</v>
      </c>
      <c r="F8" s="61"/>
    </row>
    <row r="9" spans="1:5" s="63" customFormat="1" ht="15">
      <c r="A9" s="62"/>
      <c r="B9" s="62"/>
      <c r="C9" s="62"/>
      <c r="D9" s="62"/>
      <c r="E9" s="62"/>
    </row>
    <row r="13" ht="15">
      <c r="B13" s="64"/>
    </row>
    <row r="14" ht="15">
      <c r="B14" s="64"/>
    </row>
    <row r="15" ht="15">
      <c r="B15" s="64"/>
    </row>
    <row r="19" spans="4:5" ht="15">
      <c r="D19" s="22"/>
      <c r="E19" s="26"/>
    </row>
    <row r="30" spans="4:5" ht="15">
      <c r="D30" s="22"/>
      <c r="E30" s="26"/>
    </row>
    <row r="98" spans="4:5" ht="15">
      <c r="D98" s="22">
        <f>'[1]539'!G12+'[1]564'!G9</f>
        <v>0.21879999999998745</v>
      </c>
      <c r="E98" t="s">
        <v>893</v>
      </c>
    </row>
    <row r="115" spans="4:5" ht="15">
      <c r="D115" s="22">
        <f>'[1]562'!G7+'[1]564'!G10</f>
        <v>-0.48919999999986885</v>
      </c>
      <c r="E115" t="s">
        <v>249</v>
      </c>
    </row>
    <row r="126" spans="4:5" ht="15">
      <c r="D126" s="22">
        <f>B126+C126+'[1]309'!G4+'[1]316'!G4+'[1]319'!G4+'[1]339'!G9+'[1]340'!G4+'[1]372'!G7+'[1]381'!G4+'[1]391'!G7+'[1]404'!G6+'[1]411'!G4+'[1]412'!G8+'[1]416'!G4+'[1]429'!G4+'[1]485'!G4+'[1]522'!G5</f>
        <v>4.579371965812413</v>
      </c>
      <c r="E126" s="26" t="s">
        <v>894</v>
      </c>
    </row>
    <row r="131" spans="4:5" ht="15">
      <c r="D131" s="22">
        <f>B131+C131+'[1]325'!G9+'[1]328'!G5+'[1]344'!G9+'[1]378'!G7+'[1]384'!G6+'[1]387'!G4+'[1]391'!G9+'[1]399'!G4+'[1]441'!G4+'[1]522'!G4</f>
        <v>-1.887614562767908</v>
      </c>
      <c r="E131" s="26" t="s">
        <v>895</v>
      </c>
    </row>
    <row r="168" spans="1:5" ht="15">
      <c r="A168" t="s">
        <v>403</v>
      </c>
      <c r="B168">
        <v>0</v>
      </c>
      <c r="D168" s="22">
        <f>'[1]522'!G7</f>
        <v>0.15050000000002228</v>
      </c>
      <c r="E168">
        <v>522</v>
      </c>
    </row>
    <row r="180" spans="4:5" ht="15">
      <c r="D180" s="22">
        <f>'[1]469'!G6+'[1]564'!G8</f>
        <v>0.0795999999995729</v>
      </c>
      <c r="E180" t="s">
        <v>896</v>
      </c>
    </row>
    <row r="187" spans="4:5" ht="15">
      <c r="D187" s="22">
        <f>'[1]388'!G4+'[1]413'!G5+'[1]427'!G5+'[1]428'!G6+'[1]560'!G7+'[1]561'!G4+'[1]564'!G4</f>
        <v>0.6078799999989428</v>
      </c>
      <c r="E187" t="s">
        <v>897</v>
      </c>
    </row>
    <row r="256" spans="4:5" ht="15">
      <c r="D256" s="22">
        <f>B256+C256+'[1]306'!G6+'[1]344'!G5+'[1]348'!G9+'[1]394'!G4+'[1]395'!G6+'[1]397'!G4+'[1]487'!G4+'[1]564'!G5</f>
        <v>0.2569838709675878</v>
      </c>
      <c r="E256" s="26" t="s">
        <v>898</v>
      </c>
    </row>
    <row r="262" spans="4:5" ht="15">
      <c r="D262" s="22">
        <f>'[1]435'!G4+'[1]521'!G6</f>
        <v>0.19920000000001892</v>
      </c>
      <c r="E262" t="s">
        <v>899</v>
      </c>
    </row>
    <row r="288" spans="4:5" ht="15">
      <c r="D288" s="22">
        <f>B288+C288+'[1]344'!G7+'[1]442'!G5+'[1]475'!G12+'[1]511'!G5+'[1]517'!G8+'[1]564'!G12</f>
        <v>0.18759999999952015</v>
      </c>
      <c r="E288" t="s">
        <v>900</v>
      </c>
    </row>
    <row r="320" spans="4:5" ht="15">
      <c r="D320" s="22">
        <f>B320+C320+'[1]339'!G6+'[1]359'!G7+'[1]362'!G8+'[1]422'!G4+'[1]425'!G7+'[1]470'!G6+'[1]479'!G7+'[1]514'!G6+'[1]522'!G6</f>
        <v>-0.18308000000028812</v>
      </c>
      <c r="E320" t="s">
        <v>901</v>
      </c>
    </row>
    <row r="350" spans="2:5" ht="15">
      <c r="B350">
        <v>0</v>
      </c>
      <c r="D350" s="22">
        <f>'[1]485'!G8+'[1]488'!G6+'[1]489'!G6+'[1]491'!G4+'[1]494'!G6+'[1]495'!G4+'[1]498'!G8+'[1]502'!G5+'[1]504'!G4+'[1]508'!G5+'[1]511'!G4+'[1]514'!G7+'[1]521'!G4+'[1]522'!G8</f>
        <v>0.3647999999984677</v>
      </c>
      <c r="E350" t="s">
        <v>902</v>
      </c>
    </row>
    <row r="352" spans="4:5" ht="15">
      <c r="D352" s="22">
        <f>'[1]485'!G8+'[1]488'!G6+'[1]489'!G6+'[1]491'!G4+'[1]494'!G6+'[1]495'!G4+'[1]498'!G8+'[1]502'!G5+'[1]504'!G4+'[1]508'!G5+'[1]511'!G4+'[1]514'!G7+'[1]521'!G4</f>
        <v>-0.41860000000156106</v>
      </c>
      <c r="E352" t="s">
        <v>903</v>
      </c>
    </row>
    <row r="371" spans="4:5" ht="15">
      <c r="D371" s="22">
        <f>'[1]381'!G5+'[1]411'!G5+'[1]419'!G6+'[1]468'!G4+'[1]506'!G7+'[1]511'!G6+'[1]528'!G4+'[1]531'!G6+'[1]554'!G8+'[1]558'!G5+'[1]559'!G9+'[1]564'!G11</f>
        <v>0.12918000000126995</v>
      </c>
      <c r="E371" t="s">
        <v>904</v>
      </c>
    </row>
    <row r="386" spans="4:5" ht="15">
      <c r="D386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 t="s">
        <v>906</v>
      </c>
      <c r="C1" s="49" t="s">
        <v>886</v>
      </c>
      <c r="D1" s="50">
        <v>56.67</v>
      </c>
      <c r="E1" s="51" t="s">
        <v>887</v>
      </c>
    </row>
    <row r="2" s="51" customFormat="1" ht="1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5">
      <c r="A4" s="12" t="s">
        <v>907</v>
      </c>
      <c r="B4" s="57">
        <v>17.59</v>
      </c>
      <c r="C4" s="58">
        <f>(B4)*$D$1</f>
        <v>996.8253</v>
      </c>
      <c r="D4" s="59">
        <v>1000</v>
      </c>
      <c r="E4" s="60">
        <f>-C4+D4</f>
        <v>3.17470000000003</v>
      </c>
      <c r="F4" s="61"/>
    </row>
    <row r="5" spans="1:6" s="56" customFormat="1" ht="15">
      <c r="A5" s="12" t="s">
        <v>869</v>
      </c>
      <c r="B5" s="57">
        <v>5.39</v>
      </c>
      <c r="C5" s="58">
        <f>(B5)*$D$1</f>
        <v>305.4513</v>
      </c>
      <c r="D5" s="59">
        <v>305</v>
      </c>
      <c r="E5" s="60">
        <f>-C5+D5</f>
        <v>-0.45130000000000337</v>
      </c>
      <c r="F5" s="61"/>
    </row>
    <row r="6" spans="1:6" s="56" customFormat="1" ht="15">
      <c r="A6" s="12" t="s">
        <v>535</v>
      </c>
      <c r="B6" s="57">
        <v>2.85</v>
      </c>
      <c r="C6" s="58">
        <f>(B6)*$D$1</f>
        <v>161.5095</v>
      </c>
      <c r="D6" s="59">
        <v>180</v>
      </c>
      <c r="E6" s="60">
        <f>-C6+D6</f>
        <v>18.490499999999997</v>
      </c>
      <c r="F6" s="61"/>
    </row>
    <row r="7" spans="1:5" s="63" customFormat="1" ht="15">
      <c r="A7" s="62"/>
      <c r="B7" s="62"/>
      <c r="C7" s="62"/>
      <c r="D7" s="62"/>
      <c r="E7" s="62"/>
    </row>
    <row r="11" ht="15">
      <c r="B11" s="64"/>
    </row>
    <row r="12" ht="15">
      <c r="B12" s="64"/>
    </row>
    <row r="13" ht="15">
      <c r="B13" s="64"/>
    </row>
    <row r="17" spans="4:5" ht="15">
      <c r="D17" s="22"/>
      <c r="E17" s="26"/>
    </row>
    <row r="28" spans="4:5" ht="15">
      <c r="D28" s="22"/>
      <c r="E28" s="26"/>
    </row>
    <row r="96" spans="4:5" ht="15">
      <c r="D96" s="22">
        <f>'[1]539'!G12+'[1]564'!G9</f>
        <v>0.21879999999998745</v>
      </c>
      <c r="E96" t="s">
        <v>893</v>
      </c>
    </row>
    <row r="113" spans="4:5" ht="15">
      <c r="D113" s="22">
        <f>'[1]562'!G7+'[1]564'!G10</f>
        <v>-0.48919999999986885</v>
      </c>
      <c r="E113" t="s">
        <v>249</v>
      </c>
    </row>
    <row r="124" spans="4:5" ht="15">
      <c r="D124" s="22">
        <f>B124+C124+'[1]309'!G4+'[1]316'!G4+'[1]319'!G4+'[1]339'!G9+'[1]340'!G4+'[1]372'!G7+'[1]381'!G4+'[1]391'!G7+'[1]404'!G6+'[1]411'!G4+'[1]412'!G8+'[1]416'!G4+'[1]429'!G4+'[1]485'!G4+'[1]522'!G5</f>
        <v>4.579371965812413</v>
      </c>
      <c r="E124" s="26" t="s">
        <v>894</v>
      </c>
    </row>
    <row r="129" spans="4:5" ht="15">
      <c r="D129" s="22">
        <f>B129+C129+'[1]325'!G9+'[1]328'!G5+'[1]344'!G9+'[1]378'!G7+'[1]384'!G6+'[1]387'!G4+'[1]391'!G9+'[1]399'!G4+'[1]441'!G4+'[1]522'!G4</f>
        <v>-1.887614562767908</v>
      </c>
      <c r="E129" s="26" t="s">
        <v>895</v>
      </c>
    </row>
    <row r="166" spans="1:5" ht="15">
      <c r="A166" t="s">
        <v>403</v>
      </c>
      <c r="B166">
        <v>0</v>
      </c>
      <c r="D166" s="22">
        <f>'[1]522'!G7</f>
        <v>0.15050000000002228</v>
      </c>
      <c r="E166">
        <v>522</v>
      </c>
    </row>
    <row r="178" spans="4:5" ht="15">
      <c r="D178" s="22">
        <f>'[1]469'!G6+'[1]564'!G8</f>
        <v>0.0795999999995729</v>
      </c>
      <c r="E178" t="s">
        <v>896</v>
      </c>
    </row>
    <row r="185" spans="4:5" ht="15">
      <c r="D185" s="22">
        <f>'[1]388'!G4+'[1]413'!G5+'[1]427'!G5+'[1]428'!G6+'[1]560'!G7+'[1]561'!G4+'[1]564'!G4</f>
        <v>0.6078799999989428</v>
      </c>
      <c r="E185" t="s">
        <v>897</v>
      </c>
    </row>
    <row r="254" spans="4:5" ht="15">
      <c r="D254" s="22">
        <f>B254+C254+'[1]306'!G6+'[1]344'!G5+'[1]348'!G9+'[1]394'!G4+'[1]395'!G6+'[1]397'!G4+'[1]487'!G4+'[1]564'!G5</f>
        <v>0.2569838709675878</v>
      </c>
      <c r="E254" s="26" t="s">
        <v>898</v>
      </c>
    </row>
    <row r="260" spans="4:5" ht="15">
      <c r="D260" s="22">
        <f>'[1]435'!G4+'[1]521'!G6</f>
        <v>0.19920000000001892</v>
      </c>
      <c r="E260" t="s">
        <v>899</v>
      </c>
    </row>
    <row r="286" spans="4:5" ht="15">
      <c r="D286" s="22">
        <f>B286+C286+'[1]344'!G7+'[1]442'!G5+'[1]475'!G12+'[1]511'!G5+'[1]517'!G8+'[1]564'!G12</f>
        <v>0.18759999999952015</v>
      </c>
      <c r="E286" t="s">
        <v>900</v>
      </c>
    </row>
    <row r="318" spans="4:5" ht="15">
      <c r="D318" s="22">
        <f>B318+C318+'[1]339'!G6+'[1]359'!G7+'[1]362'!G8+'[1]422'!G4+'[1]425'!G7+'[1]470'!G6+'[1]479'!G7+'[1]514'!G6+'[1]522'!G6</f>
        <v>-0.18308000000028812</v>
      </c>
      <c r="E318" t="s">
        <v>901</v>
      </c>
    </row>
    <row r="348" spans="2:5" ht="15">
      <c r="B348">
        <v>0</v>
      </c>
      <c r="D348" s="22">
        <f>'[1]485'!G8+'[1]488'!G6+'[1]489'!G6+'[1]491'!G4+'[1]494'!G6+'[1]495'!G4+'[1]498'!G8+'[1]502'!G5+'[1]504'!G4+'[1]508'!G5+'[1]511'!G4+'[1]514'!G7+'[1]521'!G4+'[1]522'!G8</f>
        <v>0.3647999999984677</v>
      </c>
      <c r="E348" t="s">
        <v>902</v>
      </c>
    </row>
    <row r="350" spans="4:5" ht="15">
      <c r="D350" s="22">
        <f>'[1]485'!G8+'[1]488'!G6+'[1]489'!G6+'[1]491'!G4+'[1]494'!G6+'[1]495'!G4+'[1]498'!G8+'[1]502'!G5+'[1]504'!G4+'[1]508'!G5+'[1]511'!G4+'[1]514'!G7+'[1]521'!G4</f>
        <v>-0.41860000000156106</v>
      </c>
      <c r="E350" t="s">
        <v>903</v>
      </c>
    </row>
    <row r="369" spans="4:5" ht="15">
      <c r="D369" s="22">
        <f>'[1]381'!G5+'[1]411'!G5+'[1]419'!G6+'[1]468'!G4+'[1]506'!G7+'[1]511'!G6+'[1]528'!G4+'[1]531'!G6+'[1]554'!G8+'[1]558'!G5+'[1]559'!G9+'[1]564'!G11</f>
        <v>0.12918000000126995</v>
      </c>
      <c r="E369" t="s">
        <v>904</v>
      </c>
    </row>
    <row r="384" spans="4:5" ht="15">
      <c r="D384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4.140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 t="s">
        <v>906</v>
      </c>
      <c r="C1" s="49" t="s">
        <v>886</v>
      </c>
      <c r="D1" s="50">
        <v>56.67</v>
      </c>
      <c r="E1" s="51" t="s">
        <v>887</v>
      </c>
    </row>
    <row r="2" s="51" customFormat="1" ht="1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5">
      <c r="A4" s="12" t="s">
        <v>908</v>
      </c>
      <c r="B4" s="57">
        <v>26.91</v>
      </c>
      <c r="C4" s="58">
        <f>(B4)*$D$1</f>
        <v>1524.9897</v>
      </c>
      <c r="D4" s="59">
        <v>1525</v>
      </c>
      <c r="E4" s="60">
        <f>-C4+D4</f>
        <v>0.010299999999915599</v>
      </c>
      <c r="F4" s="61"/>
    </row>
    <row r="5" spans="1:6" s="56" customFormat="1" ht="15">
      <c r="A5" s="12" t="s">
        <v>909</v>
      </c>
      <c r="B5" s="57">
        <v>17.7</v>
      </c>
      <c r="C5" s="58">
        <f>(B5)*$D$1</f>
        <v>1003.059</v>
      </c>
      <c r="D5" s="59">
        <v>1003</v>
      </c>
      <c r="E5" s="60">
        <f>-C5+D5</f>
        <v>-0.05899999999996908</v>
      </c>
      <c r="F5" s="61"/>
    </row>
    <row r="6" spans="1:5" s="63" customFormat="1" ht="15">
      <c r="A6" s="62"/>
      <c r="B6" s="62"/>
      <c r="C6" s="62"/>
      <c r="D6" s="62"/>
      <c r="E6" s="62"/>
    </row>
    <row r="10" ht="15">
      <c r="B10" s="64"/>
    </row>
    <row r="11" ht="15">
      <c r="B11" s="64"/>
    </row>
    <row r="12" ht="15">
      <c r="B12" s="64"/>
    </row>
    <row r="16" spans="4:5" ht="15">
      <c r="D16" s="22"/>
      <c r="E16" s="26"/>
    </row>
    <row r="27" spans="4:5" ht="15">
      <c r="D27" s="22"/>
      <c r="E27" s="26"/>
    </row>
    <row r="95" spans="4:5" ht="15">
      <c r="D95" s="22">
        <f>'[1]539'!G12+'[1]564'!G9</f>
        <v>0.21879999999998745</v>
      </c>
      <c r="E95" t="s">
        <v>893</v>
      </c>
    </row>
    <row r="112" spans="4:5" ht="15">
      <c r="D112" s="22">
        <f>'[1]562'!G7+'[1]564'!G10</f>
        <v>-0.48919999999986885</v>
      </c>
      <c r="E112" t="s">
        <v>249</v>
      </c>
    </row>
    <row r="123" spans="4:5" ht="15">
      <c r="D123" s="22">
        <f>B123+C123+'[1]309'!G4+'[1]316'!G4+'[1]319'!G4+'[1]339'!G9+'[1]340'!G4+'[1]372'!G7+'[1]381'!G4+'[1]391'!G7+'[1]404'!G6+'[1]411'!G4+'[1]412'!G8+'[1]416'!G4+'[1]429'!G4+'[1]485'!G4+'[1]522'!G5</f>
        <v>4.579371965812413</v>
      </c>
      <c r="E123" s="26" t="s">
        <v>894</v>
      </c>
    </row>
    <row r="128" spans="4:5" ht="15">
      <c r="D128" s="22">
        <f>B128+C128+'[1]325'!G9+'[1]328'!G5+'[1]344'!G9+'[1]378'!G7+'[1]384'!G6+'[1]387'!G4+'[1]391'!G9+'[1]399'!G4+'[1]441'!G4+'[1]522'!G4</f>
        <v>-1.887614562767908</v>
      </c>
      <c r="E128" s="26" t="s">
        <v>895</v>
      </c>
    </row>
    <row r="165" spans="1:5" ht="15">
      <c r="A165" t="s">
        <v>403</v>
      </c>
      <c r="B165">
        <v>0</v>
      </c>
      <c r="D165" s="22">
        <f>'[1]522'!G7</f>
        <v>0.15050000000002228</v>
      </c>
      <c r="E165">
        <v>522</v>
      </c>
    </row>
    <row r="177" spans="4:5" ht="15">
      <c r="D177" s="22">
        <f>'[1]469'!G6+'[1]564'!G8</f>
        <v>0.0795999999995729</v>
      </c>
      <c r="E177" t="s">
        <v>896</v>
      </c>
    </row>
    <row r="184" spans="4:5" ht="15">
      <c r="D184" s="22">
        <f>'[1]388'!G4+'[1]413'!G5+'[1]427'!G5+'[1]428'!G6+'[1]560'!G7+'[1]561'!G4+'[1]564'!G4</f>
        <v>0.6078799999989428</v>
      </c>
      <c r="E184" t="s">
        <v>897</v>
      </c>
    </row>
    <row r="253" spans="4:5" ht="15">
      <c r="D253" s="22">
        <f>B253+C253+'[1]306'!G6+'[1]344'!G5+'[1]348'!G9+'[1]394'!G4+'[1]395'!G6+'[1]397'!G4+'[1]487'!G4+'[1]564'!G5</f>
        <v>0.2569838709675878</v>
      </c>
      <c r="E253" s="26" t="s">
        <v>898</v>
      </c>
    </row>
    <row r="259" spans="4:5" ht="15">
      <c r="D259" s="22">
        <f>'[1]435'!G4+'[1]521'!G6</f>
        <v>0.19920000000001892</v>
      </c>
      <c r="E259" t="s">
        <v>899</v>
      </c>
    </row>
    <row r="285" spans="4:5" ht="15">
      <c r="D285" s="22">
        <f>B285+C285+'[1]344'!G7+'[1]442'!G5+'[1]475'!G12+'[1]511'!G5+'[1]517'!G8+'[1]564'!G12</f>
        <v>0.18759999999952015</v>
      </c>
      <c r="E285" t="s">
        <v>900</v>
      </c>
    </row>
    <row r="317" spans="4:5" ht="15">
      <c r="D317" s="22">
        <f>B317+C317+'[1]339'!G6+'[1]359'!G7+'[1]362'!G8+'[1]422'!G4+'[1]425'!G7+'[1]470'!G6+'[1]479'!G7+'[1]514'!G6+'[1]522'!G6</f>
        <v>-0.18308000000028812</v>
      </c>
      <c r="E317" t="s">
        <v>901</v>
      </c>
    </row>
    <row r="347" spans="2:5" ht="15">
      <c r="B347">
        <v>0</v>
      </c>
      <c r="D347" s="22">
        <f>'[1]485'!G8+'[1]488'!G6+'[1]489'!G6+'[1]491'!G4+'[1]494'!G6+'[1]495'!G4+'[1]498'!G8+'[1]502'!G5+'[1]504'!G4+'[1]508'!G5+'[1]511'!G4+'[1]514'!G7+'[1]521'!G4+'[1]522'!G8</f>
        <v>0.3647999999984677</v>
      </c>
      <c r="E347" t="s">
        <v>902</v>
      </c>
    </row>
    <row r="349" spans="4:5" ht="15">
      <c r="D349" s="22">
        <f>'[1]485'!G8+'[1]488'!G6+'[1]489'!G6+'[1]491'!G4+'[1]494'!G6+'[1]495'!G4+'[1]498'!G8+'[1]502'!G5+'[1]504'!G4+'[1]508'!G5+'[1]511'!G4+'[1]514'!G7+'[1]521'!G4</f>
        <v>-0.41860000000156106</v>
      </c>
      <c r="E349" t="s">
        <v>903</v>
      </c>
    </row>
    <row r="368" spans="4:5" ht="15">
      <c r="D368" s="22">
        <f>'[1]381'!G5+'[1]411'!G5+'[1]419'!G6+'[1]468'!G4+'[1]506'!G7+'[1]511'!G6+'[1]528'!G4+'[1]531'!G6+'[1]554'!G8+'[1]558'!G5+'[1]559'!G9+'[1]564'!G11</f>
        <v>0.12918000000126995</v>
      </c>
      <c r="E368" t="s">
        <v>904</v>
      </c>
    </row>
    <row r="383" spans="4:5" ht="15">
      <c r="D383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 t="s">
        <v>906</v>
      </c>
      <c r="C1" s="49" t="s">
        <v>886</v>
      </c>
      <c r="D1" s="50">
        <v>56.67</v>
      </c>
      <c r="E1" s="51" t="s">
        <v>887</v>
      </c>
    </row>
    <row r="2" s="51" customFormat="1" ht="1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5">
      <c r="A4" s="12" t="s">
        <v>910</v>
      </c>
      <c r="B4" s="57">
        <v>16.79</v>
      </c>
      <c r="C4" s="58">
        <f>(B4)*$D$1</f>
        <v>951.4893</v>
      </c>
      <c r="D4" s="59">
        <v>951</v>
      </c>
      <c r="E4" s="60">
        <f aca="true" t="shared" si="0" ref="E4:E10">-C4+D4</f>
        <v>-0.48929999999995744</v>
      </c>
      <c r="F4" s="61"/>
    </row>
    <row r="5" spans="1:6" s="56" customFormat="1" ht="15">
      <c r="A5" s="12" t="s">
        <v>911</v>
      </c>
      <c r="B5" s="57">
        <v>5.06</v>
      </c>
      <c r="C5" s="58">
        <f aca="true" t="shared" si="1" ref="C5:C10">(B5)*$D$1</f>
        <v>286.7502</v>
      </c>
      <c r="D5" s="59">
        <v>287</v>
      </c>
      <c r="E5" s="60">
        <f t="shared" si="0"/>
        <v>0.24979999999999336</v>
      </c>
      <c r="F5" s="61"/>
    </row>
    <row r="6" spans="1:6" s="56" customFormat="1" ht="15">
      <c r="A6" s="12" t="s">
        <v>597</v>
      </c>
      <c r="B6" s="57">
        <v>10.96</v>
      </c>
      <c r="C6" s="58">
        <f t="shared" si="1"/>
        <v>621.1032</v>
      </c>
      <c r="D6" s="75">
        <v>621</v>
      </c>
      <c r="E6" s="60">
        <f t="shared" si="0"/>
        <v>-0.10320000000001528</v>
      </c>
      <c r="F6" s="61"/>
    </row>
    <row r="7" spans="1:6" s="56" customFormat="1" ht="15">
      <c r="A7" s="12" t="s">
        <v>912</v>
      </c>
      <c r="B7" s="57">
        <v>5.24</v>
      </c>
      <c r="C7" s="58">
        <f>(B7)*$D$1</f>
        <v>296.9508</v>
      </c>
      <c r="D7" s="59">
        <v>297</v>
      </c>
      <c r="E7" s="60">
        <f t="shared" si="0"/>
        <v>0.04919999999998481</v>
      </c>
      <c r="F7" s="61"/>
    </row>
    <row r="8" spans="1:6" s="56" customFormat="1" ht="15">
      <c r="A8" s="12" t="s">
        <v>83</v>
      </c>
      <c r="B8" s="57">
        <v>14.38</v>
      </c>
      <c r="C8" s="58">
        <f>(B8)*$D$1</f>
        <v>814.9146000000001</v>
      </c>
      <c r="D8" s="59">
        <v>815</v>
      </c>
      <c r="E8" s="60">
        <f t="shared" si="0"/>
        <v>0.08539999999993597</v>
      </c>
      <c r="F8" s="61"/>
    </row>
    <row r="9" spans="1:6" s="56" customFormat="1" ht="15">
      <c r="A9" s="12" t="s">
        <v>535</v>
      </c>
      <c r="B9" s="57">
        <v>11.85</v>
      </c>
      <c r="C9" s="58">
        <f t="shared" si="1"/>
        <v>671.5395</v>
      </c>
      <c r="D9" s="75">
        <v>833</v>
      </c>
      <c r="E9" s="60">
        <f t="shared" si="0"/>
        <v>161.46050000000002</v>
      </c>
      <c r="F9" s="61"/>
    </row>
    <row r="10" spans="1:6" s="56" customFormat="1" ht="15">
      <c r="A10" s="12" t="s">
        <v>913</v>
      </c>
      <c r="B10" s="57">
        <v>13.45</v>
      </c>
      <c r="C10" s="58">
        <f t="shared" si="1"/>
        <v>762.2115</v>
      </c>
      <c r="D10" s="59">
        <v>762</v>
      </c>
      <c r="E10" s="60">
        <f t="shared" si="0"/>
        <v>-0.2115000000000009</v>
      </c>
      <c r="F10" s="61"/>
    </row>
    <row r="11" spans="1:5" s="63" customFormat="1" ht="15">
      <c r="A11" s="62"/>
      <c r="B11" s="62"/>
      <c r="C11" s="62"/>
      <c r="D11" s="62"/>
      <c r="E11" s="62"/>
    </row>
    <row r="15" ht="15">
      <c r="B15" s="64"/>
    </row>
    <row r="16" ht="15">
      <c r="B16" s="64"/>
    </row>
    <row r="17" ht="15">
      <c r="B17" s="64"/>
    </row>
    <row r="21" spans="4:5" ht="15">
      <c r="D21" s="22"/>
      <c r="E21" s="26"/>
    </row>
    <row r="32" spans="4:5" ht="15">
      <c r="D32" s="22"/>
      <c r="E32" s="26"/>
    </row>
    <row r="100" spans="4:5" ht="15">
      <c r="D100" s="22">
        <f>'[1]539'!G12+'[1]564'!G9</f>
        <v>0.21879999999998745</v>
      </c>
      <c r="E100" t="s">
        <v>893</v>
      </c>
    </row>
    <row r="117" spans="4:5" ht="15">
      <c r="D117" s="22">
        <f>'[1]562'!G7+'[1]564'!G10</f>
        <v>-0.48919999999986885</v>
      </c>
      <c r="E117" t="s">
        <v>249</v>
      </c>
    </row>
    <row r="128" spans="4:5" ht="15">
      <c r="D128" s="22">
        <f>B128+C128+'[1]309'!G4+'[1]316'!G4+'[1]319'!G4+'[1]339'!G9+'[1]340'!G4+'[1]372'!G7+'[1]381'!G4+'[1]391'!G7+'[1]404'!G6+'[1]411'!G4+'[1]412'!G8+'[1]416'!G4+'[1]429'!G4+'[1]485'!G4+'[1]522'!G5</f>
        <v>4.579371965812413</v>
      </c>
      <c r="E128" s="26" t="s">
        <v>894</v>
      </c>
    </row>
    <row r="133" spans="4:5" ht="15">
      <c r="D133" s="22">
        <f>B133+C133+'[1]325'!G9+'[1]328'!G5+'[1]344'!G9+'[1]378'!G7+'[1]384'!G6+'[1]387'!G4+'[1]391'!G9+'[1]399'!G4+'[1]441'!G4+'[1]522'!G4</f>
        <v>-1.887614562767908</v>
      </c>
      <c r="E133" s="26" t="s">
        <v>895</v>
      </c>
    </row>
    <row r="170" spans="1:5" ht="15">
      <c r="A170" t="s">
        <v>403</v>
      </c>
      <c r="B170">
        <v>0</v>
      </c>
      <c r="D170" s="22">
        <f>'[1]522'!G7</f>
        <v>0.15050000000002228</v>
      </c>
      <c r="E170">
        <v>522</v>
      </c>
    </row>
    <row r="182" spans="4:5" ht="15">
      <c r="D182" s="22">
        <f>'[1]469'!G6+'[1]564'!G8</f>
        <v>0.0795999999995729</v>
      </c>
      <c r="E182" t="s">
        <v>896</v>
      </c>
    </row>
    <row r="189" spans="4:5" ht="15">
      <c r="D189" s="22">
        <f>'[1]388'!G4+'[1]413'!G5+'[1]427'!G5+'[1]428'!G6+'[1]560'!G7+'[1]561'!G4+'[1]564'!G4</f>
        <v>0.6078799999989428</v>
      </c>
      <c r="E189" t="s">
        <v>897</v>
      </c>
    </row>
    <row r="258" spans="4:5" ht="15">
      <c r="D258" s="22">
        <f>B258+C258+'[1]306'!G6+'[1]344'!G5+'[1]348'!G9+'[1]394'!G4+'[1]395'!G6+'[1]397'!G4+'[1]487'!G4+'[1]564'!G5</f>
        <v>0.2569838709675878</v>
      </c>
      <c r="E258" s="26" t="s">
        <v>898</v>
      </c>
    </row>
    <row r="264" spans="4:5" ht="15">
      <c r="D264" s="22">
        <f>'[1]435'!G4+'[1]521'!G6</f>
        <v>0.19920000000001892</v>
      </c>
      <c r="E264" t="s">
        <v>899</v>
      </c>
    </row>
    <row r="290" spans="4:5" ht="15">
      <c r="D290" s="22">
        <f>B290+C290+'[1]344'!G7+'[1]442'!G5+'[1]475'!G12+'[1]511'!G5+'[1]517'!G8+'[1]564'!G12</f>
        <v>0.18759999999952015</v>
      </c>
      <c r="E290" t="s">
        <v>900</v>
      </c>
    </row>
    <row r="322" spans="4:5" ht="15">
      <c r="D322" s="22">
        <f>B322+C322+'[1]339'!G6+'[1]359'!G7+'[1]362'!G8+'[1]422'!G4+'[1]425'!G7+'[1]470'!G6+'[1]479'!G7+'[1]514'!G6+'[1]522'!G6</f>
        <v>-0.18308000000028812</v>
      </c>
      <c r="E322" t="s">
        <v>901</v>
      </c>
    </row>
    <row r="352" spans="2:5" ht="15">
      <c r="B352">
        <v>0</v>
      </c>
      <c r="D352" s="22">
        <f>'[1]485'!G8+'[1]488'!G6+'[1]489'!G6+'[1]491'!G4+'[1]494'!G6+'[1]495'!G4+'[1]498'!G8+'[1]502'!G5+'[1]504'!G4+'[1]508'!G5+'[1]511'!G4+'[1]514'!G7+'[1]521'!G4+'[1]522'!G8</f>
        <v>0.3647999999984677</v>
      </c>
      <c r="E352" t="s">
        <v>902</v>
      </c>
    </row>
    <row r="354" spans="4:5" ht="15">
      <c r="D354" s="22">
        <f>'[1]485'!G8+'[1]488'!G6+'[1]489'!G6+'[1]491'!G4+'[1]494'!G6+'[1]495'!G4+'[1]498'!G8+'[1]502'!G5+'[1]504'!G4+'[1]508'!G5+'[1]511'!G4+'[1]514'!G7+'[1]521'!G4</f>
        <v>-0.41860000000156106</v>
      </c>
      <c r="E354" t="s">
        <v>903</v>
      </c>
    </row>
    <row r="373" spans="4:5" ht="15">
      <c r="D373" s="22">
        <f>'[1]381'!G5+'[1]411'!G5+'[1]419'!G6+'[1]468'!G4+'[1]506'!G7+'[1]511'!G6+'[1]528'!G4+'[1]531'!G6+'[1]554'!G8+'[1]558'!G5+'[1]559'!G9+'[1]564'!G11</f>
        <v>0.12918000000126995</v>
      </c>
      <c r="E373" t="s">
        <v>904</v>
      </c>
    </row>
    <row r="388" spans="4:5" ht="15">
      <c r="D388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E1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1.57421875" style="0" customWidth="1"/>
    <col min="2" max="2" width="15.421875" style="0" customWidth="1"/>
    <col min="4" max="4" width="12.57421875" style="0" customWidth="1"/>
  </cols>
  <sheetData>
    <row r="1" spans="1:5" ht="21">
      <c r="A1" s="47" t="s">
        <v>885</v>
      </c>
      <c r="B1" s="48" t="s">
        <v>914</v>
      </c>
      <c r="C1" s="49" t="s">
        <v>886</v>
      </c>
      <c r="D1" s="50">
        <v>56.78</v>
      </c>
      <c r="E1" s="51" t="s">
        <v>887</v>
      </c>
    </row>
    <row r="2" spans="1:5" ht="15">
      <c r="A2" s="52"/>
      <c r="B2" s="51"/>
      <c r="C2" s="51"/>
      <c r="D2" s="51"/>
      <c r="E2" s="51"/>
    </row>
    <row r="3" spans="1:5" ht="30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5" ht="15">
      <c r="A4" s="12" t="s">
        <v>729</v>
      </c>
      <c r="B4" s="57">
        <v>4.53</v>
      </c>
      <c r="C4" s="58">
        <f>(B4)*$D$1</f>
        <v>257.21340000000004</v>
      </c>
      <c r="D4" s="59">
        <v>257</v>
      </c>
      <c r="E4" s="60">
        <f aca="true" t="shared" si="0" ref="E4:E14">-C4+D4</f>
        <v>-0.21340000000003556</v>
      </c>
    </row>
    <row r="5" spans="1:5" ht="15">
      <c r="A5" s="12" t="s">
        <v>184</v>
      </c>
      <c r="B5" s="57">
        <v>2.23</v>
      </c>
      <c r="C5" s="58">
        <f aca="true" t="shared" si="1" ref="C5:C14">(B5)*$D$1</f>
        <v>126.6194</v>
      </c>
      <c r="D5" s="59">
        <v>126</v>
      </c>
      <c r="E5" s="60">
        <f t="shared" si="0"/>
        <v>-0.6193999999999988</v>
      </c>
    </row>
    <row r="6" spans="1:5" ht="15">
      <c r="A6" s="12" t="s">
        <v>104</v>
      </c>
      <c r="B6" s="57">
        <v>9.54</v>
      </c>
      <c r="C6" s="58">
        <f t="shared" si="1"/>
        <v>541.6812</v>
      </c>
      <c r="D6" s="75">
        <v>542</v>
      </c>
      <c r="E6" s="60">
        <f t="shared" si="0"/>
        <v>0.3188000000000102</v>
      </c>
    </row>
    <row r="7" spans="1:5" ht="15">
      <c r="A7" s="12" t="s">
        <v>509</v>
      </c>
      <c r="B7" s="57">
        <v>8.76</v>
      </c>
      <c r="C7" s="58">
        <f>(B7)*$D$1</f>
        <v>497.3928</v>
      </c>
      <c r="D7" s="77">
        <v>497</v>
      </c>
      <c r="E7" s="60">
        <f t="shared" si="0"/>
        <v>-0.39280000000002246</v>
      </c>
    </row>
    <row r="8" spans="1:5" ht="15">
      <c r="A8" s="12" t="s">
        <v>915</v>
      </c>
      <c r="B8" s="57">
        <v>9.36</v>
      </c>
      <c r="C8" s="58">
        <f t="shared" si="1"/>
        <v>531.4608</v>
      </c>
      <c r="D8" s="77">
        <v>531</v>
      </c>
      <c r="E8" s="60">
        <f t="shared" si="0"/>
        <v>-0.46079999999994925</v>
      </c>
    </row>
    <row r="9" spans="1:5" ht="15">
      <c r="A9" s="12" t="s">
        <v>559</v>
      </c>
      <c r="B9" s="57">
        <v>27.3</v>
      </c>
      <c r="C9" s="58">
        <f t="shared" si="1"/>
        <v>1550.094</v>
      </c>
      <c r="D9" s="59">
        <v>1550</v>
      </c>
      <c r="E9" s="60">
        <f t="shared" si="0"/>
        <v>-0.09400000000005093</v>
      </c>
    </row>
    <row r="10" spans="1:5" ht="15">
      <c r="A10" s="12" t="s">
        <v>296</v>
      </c>
      <c r="B10" s="57">
        <v>21.09</v>
      </c>
      <c r="C10" s="58">
        <f>(B10)*$D$1</f>
        <v>1197.4902</v>
      </c>
      <c r="D10" s="75">
        <v>1197</v>
      </c>
      <c r="E10" s="60">
        <f t="shared" si="0"/>
        <v>-0.4901999999999589</v>
      </c>
    </row>
    <row r="11" spans="1:5" ht="15">
      <c r="A11" s="12" t="s">
        <v>871</v>
      </c>
      <c r="B11" s="57">
        <v>9.72</v>
      </c>
      <c r="C11" s="58">
        <f t="shared" si="1"/>
        <v>551.9016</v>
      </c>
      <c r="D11" s="59">
        <v>552</v>
      </c>
      <c r="E11" s="60">
        <f t="shared" si="0"/>
        <v>0.09839999999996962</v>
      </c>
    </row>
    <row r="12" spans="1:5" ht="15">
      <c r="A12" s="12" t="s">
        <v>682</v>
      </c>
      <c r="B12" s="57">
        <v>19.23</v>
      </c>
      <c r="C12" s="58">
        <f t="shared" si="1"/>
        <v>1091.8794</v>
      </c>
      <c r="D12" s="59">
        <v>1091</v>
      </c>
      <c r="E12" s="60">
        <f t="shared" si="0"/>
        <v>-0.8794000000000324</v>
      </c>
    </row>
    <row r="13" spans="1:5" ht="15">
      <c r="A13" s="12" t="s">
        <v>916</v>
      </c>
      <c r="B13" s="57">
        <v>16.02</v>
      </c>
      <c r="C13" s="58">
        <f t="shared" si="1"/>
        <v>909.6156</v>
      </c>
      <c r="D13" s="75">
        <v>909</v>
      </c>
      <c r="E13" s="60">
        <f t="shared" si="0"/>
        <v>-0.6155999999999722</v>
      </c>
    </row>
    <row r="14" spans="1:5" ht="15">
      <c r="A14" s="12" t="s">
        <v>641</v>
      </c>
      <c r="B14" s="57">
        <v>12.28</v>
      </c>
      <c r="C14" s="58">
        <f t="shared" si="1"/>
        <v>697.2583999999999</v>
      </c>
      <c r="D14" s="75">
        <v>697</v>
      </c>
      <c r="E14" s="60">
        <f t="shared" si="0"/>
        <v>-0.2583999999999378</v>
      </c>
    </row>
    <row r="15" spans="1:5" ht="15">
      <c r="A15" s="62"/>
      <c r="B15" s="62"/>
      <c r="C15" s="62"/>
      <c r="D15" s="62"/>
      <c r="E15" s="6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5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>
        <v>42891</v>
      </c>
      <c r="C1" s="49" t="s">
        <v>886</v>
      </c>
      <c r="D1" s="50">
        <v>57.18</v>
      </c>
      <c r="E1" s="51" t="s">
        <v>887</v>
      </c>
    </row>
    <row r="2" s="51" customFormat="1" ht="1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5">
      <c r="A4" s="12" t="s">
        <v>1046</v>
      </c>
      <c r="B4" s="78">
        <v>37.22</v>
      </c>
      <c r="C4" s="58">
        <f>(B4)*$D$1</f>
        <v>2128.2396</v>
      </c>
      <c r="D4" s="59">
        <v>2128</v>
      </c>
      <c r="E4" s="60">
        <f>-C4+D4</f>
        <v>-0.23959999999988213</v>
      </c>
      <c r="F4" s="61"/>
    </row>
    <row r="5" spans="1:6" s="56" customFormat="1" ht="15">
      <c r="A5" s="12" t="s">
        <v>349</v>
      </c>
      <c r="B5" s="57">
        <v>13.66</v>
      </c>
      <c r="C5" s="58">
        <f>(B5)*$D$1</f>
        <v>781.0788</v>
      </c>
      <c r="D5" s="59">
        <v>782</v>
      </c>
      <c r="E5" s="60">
        <f>-C5+D5</f>
        <v>0.9211999999999989</v>
      </c>
      <c r="F5" s="61"/>
    </row>
    <row r="6" spans="1:6" s="56" customFormat="1" ht="15">
      <c r="A6" s="12" t="s">
        <v>559</v>
      </c>
      <c r="B6" s="78">
        <v>22.49</v>
      </c>
      <c r="C6" s="58">
        <f>(B6)*$D$1</f>
        <v>1285.9782</v>
      </c>
      <c r="D6" s="74"/>
      <c r="E6" s="60">
        <f>-C6+D6</f>
        <v>-1285.9782</v>
      </c>
      <c r="F6" s="61"/>
    </row>
    <row r="7" spans="1:6" s="56" customFormat="1" ht="15">
      <c r="A7" s="12" t="s">
        <v>682</v>
      </c>
      <c r="B7" s="57">
        <v>7.92</v>
      </c>
      <c r="C7" s="58">
        <f>(B7)*$D$1</f>
        <v>452.8656</v>
      </c>
      <c r="D7" s="74"/>
      <c r="E7" s="60">
        <f>-C7+D7</f>
        <v>-452.8656</v>
      </c>
      <c r="F7" s="61"/>
    </row>
    <row r="8" spans="1:5" s="63" customFormat="1" ht="15">
      <c r="A8" s="62"/>
      <c r="B8" s="62"/>
      <c r="C8" s="62"/>
      <c r="D8" s="62"/>
      <c r="E8" s="62"/>
    </row>
    <row r="12" ht="15">
      <c r="B12" s="64"/>
    </row>
    <row r="13" ht="15">
      <c r="B13" s="64"/>
    </row>
    <row r="14" ht="15">
      <c r="B14" s="64"/>
    </row>
    <row r="18" spans="4:5" ht="15">
      <c r="D18" s="22"/>
      <c r="E18" s="26"/>
    </row>
    <row r="29" spans="4:5" ht="15">
      <c r="D29" s="22"/>
      <c r="E29" s="26"/>
    </row>
    <row r="97" spans="4:5" ht="15">
      <c r="D97" s="22">
        <f>'[1]539'!G12+'[1]564'!G9</f>
        <v>0.21879999999998745</v>
      </c>
      <c r="E97" t="s">
        <v>893</v>
      </c>
    </row>
    <row r="114" spans="4:5" ht="15">
      <c r="D114" s="22">
        <f>'[1]562'!G7+'[1]564'!G10</f>
        <v>-0.48919999999986885</v>
      </c>
      <c r="E114" t="s">
        <v>249</v>
      </c>
    </row>
    <row r="125" spans="4:5" ht="15">
      <c r="D125" s="22">
        <f>B125+C125+'[1]309'!G4+'[1]316'!G4+'[1]319'!G4+'[1]339'!G9+'[1]340'!G4+'[1]372'!G7+'[1]381'!G4+'[1]391'!G7+'[1]404'!G6+'[1]411'!G4+'[1]412'!G8+'[1]416'!G4+'[1]429'!G4+'[1]485'!G4+'[1]522'!G5</f>
        <v>4.579371965812413</v>
      </c>
      <c r="E125" s="26" t="s">
        <v>894</v>
      </c>
    </row>
    <row r="130" spans="4:5" ht="15">
      <c r="D130" s="22">
        <f>B130+C130+'[1]325'!G9+'[1]328'!G5+'[1]344'!G9+'[1]378'!G7+'[1]384'!G6+'[1]387'!G4+'[1]391'!G9+'[1]399'!G4+'[1]441'!G4+'[1]522'!G4</f>
        <v>-1.887614562767908</v>
      </c>
      <c r="E130" s="26" t="s">
        <v>895</v>
      </c>
    </row>
    <row r="167" spans="1:5" ht="15">
      <c r="A167" t="s">
        <v>403</v>
      </c>
      <c r="B167">
        <v>0</v>
      </c>
      <c r="D167" s="22">
        <f>'[1]522'!G7</f>
        <v>0.15050000000002228</v>
      </c>
      <c r="E167">
        <v>522</v>
      </c>
    </row>
    <row r="179" spans="4:5" ht="15">
      <c r="D179" s="22">
        <f>'[1]469'!G6+'[1]564'!G8</f>
        <v>0.0795999999995729</v>
      </c>
      <c r="E179" t="s">
        <v>896</v>
      </c>
    </row>
    <row r="186" spans="4:5" ht="15">
      <c r="D186" s="22">
        <f>'[1]388'!G4+'[1]413'!G5+'[1]427'!G5+'[1]428'!G6+'[1]560'!G7+'[1]561'!G4+'[1]564'!G4</f>
        <v>0.6078799999989428</v>
      </c>
      <c r="E186" t="s">
        <v>897</v>
      </c>
    </row>
    <row r="255" spans="4:5" ht="15">
      <c r="D255" s="22">
        <f>B255+C255+'[1]306'!G6+'[1]344'!G5+'[1]348'!G9+'[1]394'!G4+'[1]395'!G6+'[1]397'!G4+'[1]487'!G4+'[1]564'!G5</f>
        <v>0.2569838709675878</v>
      </c>
      <c r="E255" s="26" t="s">
        <v>898</v>
      </c>
    </row>
    <row r="261" spans="4:5" ht="15">
      <c r="D261" s="22">
        <f>'[1]435'!G4+'[1]521'!G6</f>
        <v>0.19920000000001892</v>
      </c>
      <c r="E261" t="s">
        <v>899</v>
      </c>
    </row>
    <row r="287" spans="4:5" ht="15">
      <c r="D287" s="22">
        <f>B287+C287+'[1]344'!G7+'[1]442'!G5+'[1]475'!G12+'[1]511'!G5+'[1]517'!G8+'[1]564'!G12</f>
        <v>0.18759999999952015</v>
      </c>
      <c r="E287" t="s">
        <v>900</v>
      </c>
    </row>
    <row r="319" spans="4:5" ht="15">
      <c r="D319" s="22">
        <f>B319+C319+'[1]339'!G6+'[1]359'!G7+'[1]362'!G8+'[1]422'!G4+'[1]425'!G7+'[1]470'!G6+'[1]479'!G7+'[1]514'!G6+'[1]522'!G6</f>
        <v>-0.18308000000028812</v>
      </c>
      <c r="E319" t="s">
        <v>901</v>
      </c>
    </row>
    <row r="349" spans="2:5" ht="15">
      <c r="B349">
        <v>0</v>
      </c>
      <c r="D349" s="22">
        <f>'[1]485'!G8+'[1]488'!G6+'[1]489'!G6+'[1]491'!G4+'[1]494'!G6+'[1]495'!G4+'[1]498'!G8+'[1]502'!G5+'[1]504'!G4+'[1]508'!G5+'[1]511'!G4+'[1]514'!G7+'[1]521'!G4+'[1]522'!G8</f>
        <v>0.3647999999984677</v>
      </c>
      <c r="E349" t="s">
        <v>902</v>
      </c>
    </row>
    <row r="351" spans="4:5" ht="15">
      <c r="D351" s="22">
        <f>'[1]485'!G8+'[1]488'!G6+'[1]489'!G6+'[1]491'!G4+'[1]494'!G6+'[1]495'!G4+'[1]498'!G8+'[1]502'!G5+'[1]504'!G4+'[1]508'!G5+'[1]511'!G4+'[1]514'!G7+'[1]521'!G4</f>
        <v>-0.41860000000156106</v>
      </c>
      <c r="E351" t="s">
        <v>903</v>
      </c>
    </row>
    <row r="370" spans="4:5" ht="15">
      <c r="D370" s="22">
        <f>'[1]381'!G5+'[1]411'!G5+'[1]419'!G6+'[1]468'!G4+'[1]506'!G7+'[1]511'!G6+'[1]528'!G4+'[1]531'!G6+'[1]554'!G8+'[1]558'!G5+'[1]559'!G9+'[1]564'!G11</f>
        <v>0.12918000000126995</v>
      </c>
      <c r="E370" t="s">
        <v>904</v>
      </c>
    </row>
    <row r="385" spans="4:5" ht="15">
      <c r="D385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1.00390625" style="0" customWidth="1"/>
    <col min="2" max="2" width="15.421875" style="0" customWidth="1"/>
    <col min="3" max="3" width="10.421875" style="0" customWidth="1"/>
    <col min="4" max="4" width="11.57421875" style="0" customWidth="1"/>
  </cols>
  <sheetData>
    <row r="1" spans="1:5" ht="21">
      <c r="A1" s="47" t="s">
        <v>885</v>
      </c>
      <c r="B1" s="48" t="s">
        <v>917</v>
      </c>
      <c r="C1" s="49" t="s">
        <v>886</v>
      </c>
      <c r="D1" s="50">
        <v>56.8</v>
      </c>
      <c r="E1" s="51" t="s">
        <v>887</v>
      </c>
    </row>
    <row r="2" spans="1:5" ht="15">
      <c r="A2" s="52"/>
      <c r="B2" s="51"/>
      <c r="C2" s="51"/>
      <c r="D2" s="51"/>
      <c r="E2" s="51"/>
    </row>
    <row r="3" spans="1:6" ht="30">
      <c r="A3" s="53" t="s">
        <v>888</v>
      </c>
      <c r="B3" s="54" t="s">
        <v>889</v>
      </c>
      <c r="C3" s="71" t="s">
        <v>919</v>
      </c>
      <c r="D3" s="68" t="s">
        <v>890</v>
      </c>
      <c r="E3" s="53" t="s">
        <v>891</v>
      </c>
      <c r="F3" s="55" t="s">
        <v>892</v>
      </c>
    </row>
    <row r="4" spans="1:6" ht="15">
      <c r="A4" s="12" t="s">
        <v>639</v>
      </c>
      <c r="B4" s="66">
        <v>24.29</v>
      </c>
      <c r="C4" s="57">
        <f aca="true" t="shared" si="0" ref="C4:C9">B4*0.05</f>
        <v>1.2145000000000001</v>
      </c>
      <c r="D4" s="69">
        <f aca="true" t="shared" si="1" ref="D4:D9">(B4+C4)*$D$1</f>
        <v>1448.6556</v>
      </c>
      <c r="E4" s="75">
        <v>1450</v>
      </c>
      <c r="F4" s="60">
        <f aca="true" t="shared" si="2" ref="F4:F9">-D4+E4</f>
        <v>1.3443999999999505</v>
      </c>
    </row>
    <row r="5" spans="1:6" ht="15">
      <c r="A5" s="12" t="s">
        <v>682</v>
      </c>
      <c r="B5" s="66">
        <v>4.26</v>
      </c>
      <c r="C5" s="57">
        <f t="shared" si="0"/>
        <v>0.213</v>
      </c>
      <c r="D5" s="69">
        <f t="shared" si="1"/>
        <v>254.0664</v>
      </c>
      <c r="E5" s="59">
        <v>254</v>
      </c>
      <c r="F5" s="60">
        <f t="shared" si="2"/>
        <v>-0.06639999999998736</v>
      </c>
    </row>
    <row r="6" spans="1:6" ht="15">
      <c r="A6" s="12" t="s">
        <v>870</v>
      </c>
      <c r="B6" s="66">
        <v>5.56</v>
      </c>
      <c r="C6" s="57">
        <f t="shared" si="0"/>
        <v>0.27799999999999997</v>
      </c>
      <c r="D6" s="69">
        <f t="shared" si="1"/>
        <v>331.5983999999999</v>
      </c>
      <c r="E6" s="74">
        <v>332</v>
      </c>
      <c r="F6" s="60">
        <f t="shared" si="2"/>
        <v>0.4016000000000872</v>
      </c>
    </row>
    <row r="7" spans="1:6" ht="15">
      <c r="A7" s="12" t="s">
        <v>642</v>
      </c>
      <c r="B7" s="66">
        <v>8.99</v>
      </c>
      <c r="C7" s="57">
        <f t="shared" si="0"/>
        <v>0.4495</v>
      </c>
      <c r="D7" s="69">
        <f t="shared" si="1"/>
        <v>536.1636</v>
      </c>
      <c r="E7" s="59">
        <v>536</v>
      </c>
      <c r="F7" s="60">
        <f t="shared" si="2"/>
        <v>-0.163599999999974</v>
      </c>
    </row>
    <row r="8" spans="1:6" ht="15">
      <c r="A8" s="12" t="s">
        <v>60</v>
      </c>
      <c r="B8" s="66">
        <v>26.77</v>
      </c>
      <c r="C8" s="57">
        <f t="shared" si="0"/>
        <v>1.3385</v>
      </c>
      <c r="D8" s="69">
        <f t="shared" si="1"/>
        <v>1596.5628</v>
      </c>
      <c r="E8" s="74">
        <v>1596</v>
      </c>
      <c r="F8" s="60">
        <f t="shared" si="2"/>
        <v>-0.5627999999999247</v>
      </c>
    </row>
    <row r="9" spans="1:6" ht="15">
      <c r="A9" s="12" t="s">
        <v>815</v>
      </c>
      <c r="B9" s="66">
        <v>37.48</v>
      </c>
      <c r="C9" s="57">
        <f t="shared" si="0"/>
        <v>1.8739999999999999</v>
      </c>
      <c r="D9" s="69">
        <f t="shared" si="1"/>
        <v>2235.3071999999997</v>
      </c>
      <c r="E9" s="59">
        <v>2235</v>
      </c>
      <c r="F9" s="60">
        <f t="shared" si="2"/>
        <v>-0.3071999999997388</v>
      </c>
    </row>
    <row r="10" spans="1:6" ht="15">
      <c r="A10" s="62"/>
      <c r="B10" s="67"/>
      <c r="C10" s="72"/>
      <c r="D10" s="70"/>
      <c r="E10" s="62"/>
      <c r="F10" s="62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47" t="s">
        <v>885</v>
      </c>
      <c r="B1" s="48">
        <v>42843</v>
      </c>
      <c r="C1" s="49" t="s">
        <v>886</v>
      </c>
      <c r="D1" s="50">
        <v>56.47</v>
      </c>
      <c r="E1" s="51" t="s">
        <v>887</v>
      </c>
    </row>
    <row r="2" spans="1:5" ht="15">
      <c r="A2" s="52"/>
      <c r="B2" s="51"/>
      <c r="C2" s="51"/>
      <c r="D2" s="51"/>
      <c r="E2" s="51"/>
    </row>
    <row r="3" spans="1:6" ht="30">
      <c r="A3" s="53" t="s">
        <v>888</v>
      </c>
      <c r="B3" s="54" t="s">
        <v>889</v>
      </c>
      <c r="C3" s="71" t="s">
        <v>919</v>
      </c>
      <c r="D3" s="53" t="s">
        <v>890</v>
      </c>
      <c r="E3" s="53" t="s">
        <v>891</v>
      </c>
      <c r="F3" s="55" t="s">
        <v>892</v>
      </c>
    </row>
    <row r="4" spans="1:6" ht="15">
      <c r="A4" s="12" t="s">
        <v>250</v>
      </c>
      <c r="B4" s="57">
        <v>4.31</v>
      </c>
      <c r="C4" s="57">
        <f>B4*0.05</f>
        <v>0.2155</v>
      </c>
      <c r="D4" s="58">
        <f>(B4+C4)*$D$1</f>
        <v>255.55498499999996</v>
      </c>
      <c r="E4" s="75">
        <v>255</v>
      </c>
      <c r="F4" s="60">
        <f aca="true" t="shared" si="0" ref="F4:F11">-D4+E4</f>
        <v>-0.5549849999999594</v>
      </c>
    </row>
    <row r="5" spans="1:6" ht="15">
      <c r="A5" s="12" t="s">
        <v>579</v>
      </c>
      <c r="B5" s="57">
        <v>9.04</v>
      </c>
      <c r="C5" s="57">
        <f aca="true" t="shared" si="1" ref="C5:C11">B5*0.05</f>
        <v>0.45199999999999996</v>
      </c>
      <c r="D5" s="58">
        <f aca="true" t="shared" si="2" ref="D5:D11">(B5+C5)*$D$1</f>
        <v>536.0132399999999</v>
      </c>
      <c r="E5" s="75">
        <v>536</v>
      </c>
      <c r="F5" s="60">
        <f t="shared" si="0"/>
        <v>-0.013239999999882457</v>
      </c>
    </row>
    <row r="6" spans="1:6" ht="15">
      <c r="A6" s="12" t="s">
        <v>918</v>
      </c>
      <c r="B6" s="57">
        <v>7.3</v>
      </c>
      <c r="C6" s="57">
        <f t="shared" si="1"/>
        <v>0.365</v>
      </c>
      <c r="D6" s="58">
        <f t="shared" si="2"/>
        <v>432.84255</v>
      </c>
      <c r="E6" s="75">
        <v>433</v>
      </c>
      <c r="F6" s="60">
        <f t="shared" si="0"/>
        <v>0.157449999999983</v>
      </c>
    </row>
    <row r="7" spans="1:6" ht="15">
      <c r="A7" s="12" t="s">
        <v>794</v>
      </c>
      <c r="B7" s="57">
        <v>3.09</v>
      </c>
      <c r="C7" s="57">
        <f t="shared" si="1"/>
        <v>0.1545</v>
      </c>
      <c r="D7" s="58">
        <f t="shared" si="2"/>
        <v>183.216915</v>
      </c>
      <c r="E7" s="77">
        <v>183</v>
      </c>
      <c r="F7" s="60">
        <f t="shared" si="0"/>
        <v>-0.2169150000000002</v>
      </c>
    </row>
    <row r="8" spans="1:6" ht="15">
      <c r="A8" s="12" t="s">
        <v>729</v>
      </c>
      <c r="B8" s="57">
        <v>49.98</v>
      </c>
      <c r="C8" s="57">
        <f t="shared" si="1"/>
        <v>2.499</v>
      </c>
      <c r="D8" s="58">
        <f t="shared" si="2"/>
        <v>2963.48913</v>
      </c>
      <c r="E8" s="77">
        <v>2963</v>
      </c>
      <c r="F8" s="60">
        <f t="shared" si="0"/>
        <v>-0.4891299999999319</v>
      </c>
    </row>
    <row r="9" spans="1:6" ht="15">
      <c r="A9" s="12" t="s">
        <v>66</v>
      </c>
      <c r="B9" s="57">
        <v>14.79</v>
      </c>
      <c r="C9" s="57">
        <f t="shared" si="1"/>
        <v>0.7395</v>
      </c>
      <c r="D9" s="58">
        <f t="shared" si="2"/>
        <v>876.9508649999999</v>
      </c>
      <c r="E9" s="75">
        <v>877</v>
      </c>
      <c r="F9" s="60">
        <f t="shared" si="0"/>
        <v>0.04913500000009208</v>
      </c>
    </row>
    <row r="10" spans="1:6" ht="15">
      <c r="A10" s="12" t="s">
        <v>535</v>
      </c>
      <c r="B10" s="57">
        <v>14.54</v>
      </c>
      <c r="C10" s="57">
        <f t="shared" si="1"/>
        <v>0.727</v>
      </c>
      <c r="D10" s="58">
        <f t="shared" si="2"/>
        <v>862.12749</v>
      </c>
      <c r="E10" s="77">
        <f>682+180</f>
        <v>862</v>
      </c>
      <c r="F10" s="60">
        <f t="shared" si="0"/>
        <v>-0.12748999999996613</v>
      </c>
    </row>
    <row r="11" spans="1:6" ht="15">
      <c r="A11" s="12" t="s">
        <v>622</v>
      </c>
      <c r="B11" s="57">
        <v>21.3</v>
      </c>
      <c r="C11" s="57">
        <f t="shared" si="1"/>
        <v>1.0650000000000002</v>
      </c>
      <c r="D11" s="58">
        <f t="shared" si="2"/>
        <v>1262.95155</v>
      </c>
      <c r="E11" s="75">
        <v>1263</v>
      </c>
      <c r="F11" s="60">
        <f t="shared" si="0"/>
        <v>0.04845000000000255</v>
      </c>
    </row>
    <row r="12" spans="1:6" ht="15">
      <c r="A12" s="62"/>
      <c r="B12" s="62"/>
      <c r="C12" s="62"/>
      <c r="D12" s="62"/>
      <c r="E12" s="62"/>
      <c r="F12" s="62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10.8515625" style="0" customWidth="1"/>
  </cols>
  <sheetData>
    <row r="1" spans="1:5" ht="21">
      <c r="A1" s="47" t="s">
        <v>885</v>
      </c>
      <c r="B1" s="48">
        <v>42843</v>
      </c>
      <c r="C1" s="49" t="s">
        <v>886</v>
      </c>
      <c r="D1" s="50">
        <v>56.47</v>
      </c>
      <c r="E1" s="51" t="s">
        <v>887</v>
      </c>
    </row>
    <row r="2" spans="1:5" ht="15">
      <c r="A2" s="52"/>
      <c r="B2" s="51"/>
      <c r="C2" s="51"/>
      <c r="D2" s="51"/>
      <c r="E2" s="51"/>
    </row>
    <row r="3" spans="1:6" ht="30">
      <c r="A3" s="53" t="s">
        <v>888</v>
      </c>
      <c r="B3" s="54" t="s">
        <v>889</v>
      </c>
      <c r="C3" s="71" t="s">
        <v>919</v>
      </c>
      <c r="D3" s="53" t="s">
        <v>890</v>
      </c>
      <c r="E3" s="53" t="s">
        <v>891</v>
      </c>
      <c r="F3" s="55" t="s">
        <v>892</v>
      </c>
    </row>
    <row r="4" spans="1:6" ht="15.75" thickBot="1">
      <c r="A4" s="12" t="s">
        <v>871</v>
      </c>
      <c r="B4" s="57">
        <v>110.05</v>
      </c>
      <c r="C4" s="57">
        <f>B4*0.05</f>
        <v>5.5025</v>
      </c>
      <c r="D4" s="58">
        <f>(B4+C4)*$D$1</f>
        <v>6525.249675</v>
      </c>
      <c r="E4" s="76">
        <v>6663</v>
      </c>
      <c r="F4" s="60">
        <f>-D4+E4</f>
        <v>137.75032499999998</v>
      </c>
    </row>
    <row r="5" spans="1:6" ht="15">
      <c r="A5" s="12" t="s">
        <v>621</v>
      </c>
      <c r="B5" s="57">
        <v>16.21</v>
      </c>
      <c r="C5" s="57">
        <f>B5*0.05</f>
        <v>0.8105000000000001</v>
      </c>
      <c r="D5" s="58">
        <f>(B5+C5)*$D$1</f>
        <v>961.147635</v>
      </c>
      <c r="E5" s="75">
        <v>961</v>
      </c>
      <c r="F5" s="60">
        <f>-D5+E5</f>
        <v>-0.1476350000000366</v>
      </c>
    </row>
    <row r="6" spans="1:6" ht="15">
      <c r="A6" s="12" t="s">
        <v>714</v>
      </c>
      <c r="B6" s="57">
        <v>9.96</v>
      </c>
      <c r="C6" s="57">
        <f>B6*0.05</f>
        <v>0.49800000000000005</v>
      </c>
      <c r="D6" s="58">
        <f>(B6+C6)*$D$1</f>
        <v>590.56326</v>
      </c>
      <c r="E6" s="77">
        <v>590</v>
      </c>
      <c r="F6" s="60">
        <f>-D6+E6</f>
        <v>-0.5632600000000139</v>
      </c>
    </row>
    <row r="7" spans="1:6" ht="15">
      <c r="A7" s="62"/>
      <c r="B7" s="62"/>
      <c r="C7" s="62"/>
      <c r="D7" s="62"/>
      <c r="E7" s="62"/>
      <c r="F7" s="62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47" t="s">
        <v>885</v>
      </c>
      <c r="B1" s="48">
        <v>42839</v>
      </c>
      <c r="C1" s="49" t="s">
        <v>886</v>
      </c>
      <c r="D1" s="50">
        <v>56.83</v>
      </c>
      <c r="E1" s="51" t="s">
        <v>887</v>
      </c>
    </row>
    <row r="2" spans="1:5" ht="15">
      <c r="A2" s="52"/>
      <c r="B2" s="51"/>
      <c r="C2" s="51"/>
      <c r="D2" s="51"/>
      <c r="E2" s="51"/>
    </row>
    <row r="3" spans="1:6" ht="30">
      <c r="A3" s="53" t="s">
        <v>888</v>
      </c>
      <c r="B3" s="54" t="s">
        <v>889</v>
      </c>
      <c r="C3" s="71" t="s">
        <v>919</v>
      </c>
      <c r="D3" s="53" t="s">
        <v>890</v>
      </c>
      <c r="E3" s="53" t="s">
        <v>891</v>
      </c>
      <c r="F3" s="55" t="s">
        <v>892</v>
      </c>
    </row>
    <row r="4" spans="1:6" ht="15">
      <c r="A4" s="12" t="s">
        <v>920</v>
      </c>
      <c r="B4" s="57">
        <v>32.05</v>
      </c>
      <c r="C4" s="57">
        <f aca="true" t="shared" si="0" ref="C4:C9">B4*0.05</f>
        <v>1.6025</v>
      </c>
      <c r="D4" s="58">
        <f aca="true" t="shared" si="1" ref="D4:D9">(B4+C4)*$D$1</f>
        <v>1912.4715749999998</v>
      </c>
      <c r="E4" s="59">
        <v>1912</v>
      </c>
      <c r="F4" s="60">
        <f aca="true" t="shared" si="2" ref="F4:F9">-D4+E4</f>
        <v>-0.47157499999980246</v>
      </c>
    </row>
    <row r="5" spans="1:6" ht="15">
      <c r="A5" s="12" t="s">
        <v>331</v>
      </c>
      <c r="B5" s="57">
        <v>15.19</v>
      </c>
      <c r="C5" s="57">
        <f t="shared" si="0"/>
        <v>0.7595000000000001</v>
      </c>
      <c r="D5" s="58">
        <f t="shared" si="1"/>
        <v>906.410085</v>
      </c>
      <c r="E5" s="59">
        <v>920</v>
      </c>
      <c r="F5" s="60">
        <f t="shared" si="2"/>
        <v>13.589915000000019</v>
      </c>
    </row>
    <row r="6" spans="1:6" ht="15">
      <c r="A6" s="12" t="s">
        <v>425</v>
      </c>
      <c r="B6" s="57">
        <v>11.69</v>
      </c>
      <c r="C6" s="57">
        <f t="shared" si="0"/>
        <v>0.5845</v>
      </c>
      <c r="D6" s="58">
        <f t="shared" si="1"/>
        <v>697.559835</v>
      </c>
      <c r="E6" s="59">
        <v>697</v>
      </c>
      <c r="F6" s="60">
        <f t="shared" si="2"/>
        <v>-0.559835000000021</v>
      </c>
    </row>
    <row r="7" spans="1:6" ht="15">
      <c r="A7" s="12" t="s">
        <v>721</v>
      </c>
      <c r="B7" s="57">
        <v>5.62</v>
      </c>
      <c r="C7" s="57">
        <f t="shared" si="0"/>
        <v>0.281</v>
      </c>
      <c r="D7" s="58">
        <f t="shared" si="1"/>
        <v>335.35382999999996</v>
      </c>
      <c r="E7" s="59">
        <v>335</v>
      </c>
      <c r="F7" s="60">
        <f t="shared" si="2"/>
        <v>-0.35382999999995945</v>
      </c>
    </row>
    <row r="8" spans="1:6" ht="15">
      <c r="A8" s="12" t="s">
        <v>870</v>
      </c>
      <c r="B8" s="57">
        <v>12.68</v>
      </c>
      <c r="C8" s="57">
        <f t="shared" si="0"/>
        <v>0.634</v>
      </c>
      <c r="D8" s="58">
        <f t="shared" si="1"/>
        <v>756.6346199999999</v>
      </c>
      <c r="E8" s="59">
        <v>757</v>
      </c>
      <c r="F8" s="60">
        <f t="shared" si="2"/>
        <v>0.36538000000007287</v>
      </c>
    </row>
    <row r="9" spans="1:6" ht="15">
      <c r="A9" s="12" t="s">
        <v>921</v>
      </c>
      <c r="B9" s="57">
        <v>11.99</v>
      </c>
      <c r="C9" s="57">
        <f t="shared" si="0"/>
        <v>0.5995</v>
      </c>
      <c r="D9" s="58">
        <f t="shared" si="1"/>
        <v>715.4612850000001</v>
      </c>
      <c r="E9" s="75">
        <v>715</v>
      </c>
      <c r="F9" s="60">
        <f t="shared" si="2"/>
        <v>-0.461285000000089</v>
      </c>
    </row>
    <row r="10" spans="1:6" ht="15">
      <c r="A10" s="62"/>
      <c r="B10" s="62"/>
      <c r="C10" s="62"/>
      <c r="D10" s="62"/>
      <c r="E10" s="62"/>
      <c r="F10" s="62"/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10.57421875" style="0" customWidth="1"/>
  </cols>
  <sheetData>
    <row r="1" spans="1:5" ht="21">
      <c r="A1" s="47" t="s">
        <v>885</v>
      </c>
      <c r="B1" s="48">
        <v>42837</v>
      </c>
      <c r="C1" s="49" t="s">
        <v>886</v>
      </c>
      <c r="D1" s="50">
        <v>57.66</v>
      </c>
      <c r="E1" s="51" t="s">
        <v>887</v>
      </c>
    </row>
    <row r="2" spans="1:5" ht="15">
      <c r="A2" s="52"/>
      <c r="B2" s="51"/>
      <c r="C2" s="51"/>
      <c r="D2" s="51"/>
      <c r="E2" s="51"/>
    </row>
    <row r="3" spans="1:6" ht="30">
      <c r="A3" s="53" t="s">
        <v>888</v>
      </c>
      <c r="B3" s="54" t="s">
        <v>889</v>
      </c>
      <c r="C3" s="71" t="s">
        <v>919</v>
      </c>
      <c r="D3" s="53" t="s">
        <v>890</v>
      </c>
      <c r="E3" s="53" t="s">
        <v>891</v>
      </c>
      <c r="F3" s="55" t="s">
        <v>892</v>
      </c>
    </row>
    <row r="4" spans="1:6" ht="15">
      <c r="A4" s="12" t="s">
        <v>922</v>
      </c>
      <c r="B4" s="57">
        <v>8.94</v>
      </c>
      <c r="C4" s="57">
        <f>B4*0.05</f>
        <v>0.447</v>
      </c>
      <c r="D4" s="58">
        <f>(B4+C4)*$D$1</f>
        <v>541.2544199999999</v>
      </c>
      <c r="E4" s="59">
        <v>541</v>
      </c>
      <c r="F4" s="60">
        <f>-D4+E4</f>
        <v>-0.2544199999998682</v>
      </c>
    </row>
    <row r="5" spans="1:6" ht="15">
      <c r="A5" s="12" t="s">
        <v>923</v>
      </c>
      <c r="B5" s="57">
        <v>11.52</v>
      </c>
      <c r="C5" s="57">
        <f>B5*0.05</f>
        <v>0.576</v>
      </c>
      <c r="D5" s="58">
        <f>(B5+C5)*$D$1</f>
        <v>697.4553599999999</v>
      </c>
      <c r="E5" s="59">
        <v>697</v>
      </c>
      <c r="F5" s="60">
        <f>-D5+E5</f>
        <v>-0.4553599999999278</v>
      </c>
    </row>
    <row r="6" spans="1:6" ht="15">
      <c r="A6" s="12" t="s">
        <v>8</v>
      </c>
      <c r="B6" s="57">
        <v>22.26</v>
      </c>
      <c r="C6" s="57">
        <f>B6*0.05</f>
        <v>1.1130000000000002</v>
      </c>
      <c r="D6" s="58">
        <f>(B6+C6)*$D$1</f>
        <v>1347.68718</v>
      </c>
      <c r="E6" s="59">
        <v>1348</v>
      </c>
      <c r="F6" s="60">
        <f>-D6+E6</f>
        <v>0.3128200000001016</v>
      </c>
    </row>
    <row r="7" spans="1:6" ht="15">
      <c r="A7" s="62"/>
      <c r="B7" s="62"/>
      <c r="C7" s="62"/>
      <c r="D7" s="62"/>
      <c r="E7" s="62"/>
      <c r="F7" s="62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F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9.8515625" style="0" customWidth="1"/>
  </cols>
  <sheetData>
    <row r="1" spans="1:5" ht="21">
      <c r="A1" s="47" t="s">
        <v>885</v>
      </c>
      <c r="B1" s="48">
        <v>42837</v>
      </c>
      <c r="C1" s="49" t="s">
        <v>886</v>
      </c>
      <c r="D1" s="50">
        <v>57.66</v>
      </c>
      <c r="E1" s="51" t="s">
        <v>887</v>
      </c>
    </row>
    <row r="2" spans="1:5" ht="15">
      <c r="A2" s="52"/>
      <c r="B2" s="51"/>
      <c r="C2" s="51"/>
      <c r="D2" s="51"/>
      <c r="E2" s="51"/>
    </row>
    <row r="3" spans="1:6" ht="30">
      <c r="A3" s="53" t="s">
        <v>888</v>
      </c>
      <c r="B3" s="54" t="s">
        <v>889</v>
      </c>
      <c r="C3" s="71" t="s">
        <v>919</v>
      </c>
      <c r="D3" s="53" t="s">
        <v>890</v>
      </c>
      <c r="E3" s="53" t="s">
        <v>891</v>
      </c>
      <c r="F3" s="55" t="s">
        <v>892</v>
      </c>
    </row>
    <row r="4" spans="1:6" ht="15">
      <c r="A4" s="12" t="s">
        <v>909</v>
      </c>
      <c r="B4" s="57">
        <v>37.65</v>
      </c>
      <c r="C4" s="57">
        <f>B4*0.05</f>
        <v>1.8825</v>
      </c>
      <c r="D4" s="58">
        <f>(B4+C4)*$D$1</f>
        <v>2279.44395</v>
      </c>
      <c r="E4" s="74">
        <v>2279</v>
      </c>
      <c r="F4" s="60">
        <f>-D4+E4</f>
        <v>-0.44394999999985885</v>
      </c>
    </row>
    <row r="5" spans="1:6" ht="15">
      <c r="A5" s="12" t="s">
        <v>48</v>
      </c>
      <c r="B5" s="57">
        <v>15.25</v>
      </c>
      <c r="C5" s="57">
        <f>B5*0.05</f>
        <v>0.7625000000000001</v>
      </c>
      <c r="D5" s="58">
        <f>(B5+C5)*$D$1</f>
        <v>923.2807499999999</v>
      </c>
      <c r="E5" s="75">
        <v>923</v>
      </c>
      <c r="F5" s="60">
        <f>-D5+E5</f>
        <v>-0.28074999999989814</v>
      </c>
    </row>
    <row r="6" spans="1:6" ht="15">
      <c r="A6" s="12" t="s">
        <v>559</v>
      </c>
      <c r="B6" s="57">
        <v>18.8</v>
      </c>
      <c r="C6" s="57">
        <f>B6*0.05</f>
        <v>0.9400000000000001</v>
      </c>
      <c r="D6" s="58">
        <f>(B6+C6)*$D$1</f>
        <v>1138.2084</v>
      </c>
      <c r="E6" s="59">
        <v>1138</v>
      </c>
      <c r="F6" s="60">
        <f>-D6+E6</f>
        <v>-0.20839999999998327</v>
      </c>
    </row>
    <row r="7" spans="1:6" ht="15">
      <c r="A7" s="12" t="s">
        <v>595</v>
      </c>
      <c r="B7" s="57">
        <v>68.83</v>
      </c>
      <c r="C7" s="57">
        <f>B7*0.05</f>
        <v>3.4415</v>
      </c>
      <c r="D7" s="58">
        <f>(B7+C7)*$D$1</f>
        <v>4167.17469</v>
      </c>
      <c r="E7" s="59">
        <v>4167</v>
      </c>
      <c r="F7" s="60">
        <f>-D7+E7</f>
        <v>-0.1746899999998277</v>
      </c>
    </row>
    <row r="8" spans="1:6" ht="15">
      <c r="A8" s="62"/>
      <c r="B8" s="62"/>
      <c r="C8" s="62"/>
      <c r="D8" s="62"/>
      <c r="E8" s="62"/>
      <c r="F8" s="62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47" t="s">
        <v>885</v>
      </c>
      <c r="B1" s="48">
        <v>42837</v>
      </c>
      <c r="C1" s="49" t="s">
        <v>886</v>
      </c>
      <c r="D1" s="50">
        <v>57.66</v>
      </c>
      <c r="E1" s="51" t="s">
        <v>887</v>
      </c>
    </row>
    <row r="2" spans="1:5" ht="15">
      <c r="A2" s="52"/>
      <c r="B2" s="51"/>
      <c r="C2" s="51"/>
      <c r="D2" s="51"/>
      <c r="E2" s="51"/>
    </row>
    <row r="3" spans="1:6" ht="30">
      <c r="A3" s="53" t="s">
        <v>888</v>
      </c>
      <c r="B3" s="54" t="s">
        <v>889</v>
      </c>
      <c r="C3" s="71" t="s">
        <v>919</v>
      </c>
      <c r="D3" s="53" t="s">
        <v>890</v>
      </c>
      <c r="E3" s="53" t="s">
        <v>891</v>
      </c>
      <c r="F3" s="55" t="s">
        <v>892</v>
      </c>
    </row>
    <row r="4" spans="1:6" ht="15">
      <c r="A4" s="12" t="s">
        <v>725</v>
      </c>
      <c r="B4" s="57">
        <v>9.07</v>
      </c>
      <c r="C4" s="57">
        <f>B4*0.05</f>
        <v>0.4535</v>
      </c>
      <c r="D4" s="58">
        <f>(B4+C4)*$D$1</f>
        <v>549.12501</v>
      </c>
      <c r="E4" s="59">
        <v>549</v>
      </c>
      <c r="F4" s="60">
        <f aca="true" t="shared" si="0" ref="F4:F12">-D4+E4</f>
        <v>-0.12500999999997475</v>
      </c>
    </row>
    <row r="5" spans="1:6" ht="15">
      <c r="A5" s="12" t="s">
        <v>924</v>
      </c>
      <c r="B5" s="57">
        <v>21.09</v>
      </c>
      <c r="C5" s="57">
        <f aca="true" t="shared" si="1" ref="C5:C12">B5*0.05</f>
        <v>1.0545</v>
      </c>
      <c r="D5" s="58">
        <f aca="true" t="shared" si="2" ref="D5:D12">(B5+C5)*$D$1</f>
        <v>1276.85187</v>
      </c>
      <c r="E5" s="59">
        <v>1277</v>
      </c>
      <c r="F5" s="60">
        <f t="shared" si="0"/>
        <v>0.1481300000000374</v>
      </c>
    </row>
    <row r="6" spans="1:6" ht="15">
      <c r="A6" s="12" t="s">
        <v>925</v>
      </c>
      <c r="B6" s="57">
        <v>3.99</v>
      </c>
      <c r="C6" s="57">
        <f t="shared" si="1"/>
        <v>0.1995</v>
      </c>
      <c r="D6" s="58">
        <f t="shared" si="2"/>
        <v>241.56657</v>
      </c>
      <c r="E6" s="59">
        <v>241</v>
      </c>
      <c r="F6" s="60">
        <f t="shared" si="0"/>
        <v>-0.5665700000000129</v>
      </c>
    </row>
    <row r="7" spans="1:6" ht="15">
      <c r="A7" s="12" t="s">
        <v>870</v>
      </c>
      <c r="B7" s="57">
        <v>8.06</v>
      </c>
      <c r="C7" s="57">
        <f t="shared" si="1"/>
        <v>0.403</v>
      </c>
      <c r="D7" s="58">
        <f t="shared" si="2"/>
        <v>487.97658</v>
      </c>
      <c r="E7" s="59">
        <v>488</v>
      </c>
      <c r="F7" s="60">
        <f t="shared" si="0"/>
        <v>0.02341999999998734</v>
      </c>
    </row>
    <row r="8" spans="1:6" ht="15">
      <c r="A8" s="12" t="s">
        <v>83</v>
      </c>
      <c r="B8" s="57">
        <v>36.75</v>
      </c>
      <c r="C8" s="57">
        <f t="shared" si="1"/>
        <v>1.8375000000000001</v>
      </c>
      <c r="D8" s="58">
        <f t="shared" si="2"/>
        <v>2224.95525</v>
      </c>
      <c r="E8" s="59">
        <v>2225</v>
      </c>
      <c r="F8" s="60">
        <f t="shared" si="0"/>
        <v>0.04475000000002183</v>
      </c>
    </row>
    <row r="9" spans="1:6" ht="15">
      <c r="A9" s="12" t="s">
        <v>688</v>
      </c>
      <c r="B9" s="57">
        <v>21.87</v>
      </c>
      <c r="C9" s="57">
        <f t="shared" si="1"/>
        <v>1.0935000000000001</v>
      </c>
      <c r="D9" s="58">
        <f t="shared" si="2"/>
        <v>1324.07541</v>
      </c>
      <c r="E9" s="59">
        <v>1324</v>
      </c>
      <c r="F9" s="60">
        <f t="shared" si="0"/>
        <v>-0.07540999999991982</v>
      </c>
    </row>
    <row r="10" spans="1:6" ht="15">
      <c r="A10" s="12" t="s">
        <v>296</v>
      </c>
      <c r="B10" s="57">
        <v>38.5</v>
      </c>
      <c r="C10" s="57">
        <f t="shared" si="1"/>
        <v>1.925</v>
      </c>
      <c r="D10" s="58">
        <f t="shared" si="2"/>
        <v>2330.9055</v>
      </c>
      <c r="E10" s="59">
        <v>2331</v>
      </c>
      <c r="F10" s="60">
        <f t="shared" si="0"/>
        <v>0.0945000000001528</v>
      </c>
    </row>
    <row r="11" spans="1:6" ht="15">
      <c r="A11" s="12" t="s">
        <v>682</v>
      </c>
      <c r="B11" s="57">
        <v>11.58</v>
      </c>
      <c r="C11" s="57">
        <f t="shared" si="1"/>
        <v>0.5790000000000001</v>
      </c>
      <c r="D11" s="58">
        <f t="shared" si="2"/>
        <v>701.08794</v>
      </c>
      <c r="E11" s="74">
        <v>701</v>
      </c>
      <c r="F11" s="60">
        <f t="shared" si="0"/>
        <v>-0.08794000000000324</v>
      </c>
    </row>
    <row r="12" spans="1:6" ht="15">
      <c r="A12" s="12" t="s">
        <v>535</v>
      </c>
      <c r="B12" s="65">
        <v>11</v>
      </c>
      <c r="C12" s="65">
        <f t="shared" si="1"/>
        <v>0.55</v>
      </c>
      <c r="D12" s="58">
        <f t="shared" si="2"/>
        <v>665.973</v>
      </c>
      <c r="E12" s="59">
        <v>667</v>
      </c>
      <c r="F12" s="60">
        <f t="shared" si="0"/>
        <v>1.0270000000000437</v>
      </c>
    </row>
    <row r="13" spans="1:6" ht="15">
      <c r="A13" s="62"/>
      <c r="B13" s="62"/>
      <c r="C13" s="62"/>
      <c r="D13" s="62"/>
      <c r="E13" s="62"/>
      <c r="F13" s="6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>
        <v>42890</v>
      </c>
      <c r="C1" s="49" t="s">
        <v>886</v>
      </c>
      <c r="D1" s="50">
        <v>57.2</v>
      </c>
      <c r="E1" s="51" t="s">
        <v>887</v>
      </c>
    </row>
    <row r="2" s="51" customFormat="1" ht="1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5">
      <c r="A4" s="12" t="s">
        <v>356</v>
      </c>
      <c r="B4" s="78">
        <v>14.85</v>
      </c>
      <c r="C4" s="58">
        <f>(B4)*$D$1</f>
        <v>849.4200000000001</v>
      </c>
      <c r="D4" s="59">
        <v>849</v>
      </c>
      <c r="E4" s="60">
        <f>-C4+D4</f>
        <v>-0.42000000000007276</v>
      </c>
      <c r="F4" s="61"/>
    </row>
    <row r="5" spans="1:6" s="56" customFormat="1" ht="15">
      <c r="A5" s="12" t="s">
        <v>1042</v>
      </c>
      <c r="B5" s="57">
        <v>61.31</v>
      </c>
      <c r="C5" s="58">
        <f>(B5)*$D$1</f>
        <v>3506.9320000000002</v>
      </c>
      <c r="D5" s="74">
        <v>3505</v>
      </c>
      <c r="E5" s="60">
        <f>-C5+D5</f>
        <v>-1.9320000000002437</v>
      </c>
      <c r="F5" s="61"/>
    </row>
    <row r="6" spans="1:6" s="56" customFormat="1" ht="15">
      <c r="A6" s="12" t="s">
        <v>711</v>
      </c>
      <c r="B6" s="78">
        <v>6.61</v>
      </c>
      <c r="C6" s="58">
        <f>(B6)*$D$1</f>
        <v>378.09200000000004</v>
      </c>
      <c r="D6" s="59">
        <v>378</v>
      </c>
      <c r="E6" s="60">
        <f>-C6+D6</f>
        <v>-0.09200000000004138</v>
      </c>
      <c r="F6" s="61"/>
    </row>
    <row r="7" spans="1:6" s="56" customFormat="1" ht="15">
      <c r="A7" s="12" t="s">
        <v>331</v>
      </c>
      <c r="B7" s="57">
        <v>61.49</v>
      </c>
      <c r="C7" s="58">
        <f>(B7)*$D$1</f>
        <v>3517.228</v>
      </c>
      <c r="D7" s="74"/>
      <c r="E7" s="60">
        <f>-C7+D7</f>
        <v>-3517.228</v>
      </c>
      <c r="F7" s="61"/>
    </row>
    <row r="8" spans="1:5" s="63" customFormat="1" ht="15">
      <c r="A8" s="62"/>
      <c r="B8" s="62"/>
      <c r="C8" s="62"/>
      <c r="D8" s="62"/>
      <c r="E8" s="62"/>
    </row>
    <row r="12" ht="15">
      <c r="B12" s="64"/>
    </row>
    <row r="13" ht="15">
      <c r="B13" s="64"/>
    </row>
    <row r="14" ht="15">
      <c r="B14" s="64"/>
    </row>
    <row r="18" spans="4:5" ht="15">
      <c r="D18" s="22"/>
      <c r="E18" s="26"/>
    </row>
    <row r="29" spans="4:5" ht="15">
      <c r="D29" s="22"/>
      <c r="E29" s="26"/>
    </row>
    <row r="97" spans="4:5" ht="15">
      <c r="D97" s="22">
        <f>'[1]539'!G12+'[1]564'!G9</f>
        <v>0.21879999999998745</v>
      </c>
      <c r="E97" t="s">
        <v>893</v>
      </c>
    </row>
    <row r="114" spans="4:5" ht="15">
      <c r="D114" s="22">
        <f>'[1]562'!G7+'[1]564'!G10</f>
        <v>-0.48919999999986885</v>
      </c>
      <c r="E114" t="s">
        <v>249</v>
      </c>
    </row>
    <row r="125" spans="4:5" ht="15">
      <c r="D125" s="22">
        <f>B125+C125+'[1]309'!G4+'[1]316'!G4+'[1]319'!G4+'[1]339'!G9+'[1]340'!G4+'[1]372'!G7+'[1]381'!G4+'[1]391'!G7+'[1]404'!G6+'[1]411'!G4+'[1]412'!G8+'[1]416'!G4+'[1]429'!G4+'[1]485'!G4+'[1]522'!G5</f>
        <v>4.579371965812413</v>
      </c>
      <c r="E125" s="26" t="s">
        <v>894</v>
      </c>
    </row>
    <row r="130" spans="4:5" ht="15">
      <c r="D130" s="22">
        <f>B130+C130+'[1]325'!G9+'[1]328'!G5+'[1]344'!G9+'[1]378'!G7+'[1]384'!G6+'[1]387'!G4+'[1]391'!G9+'[1]399'!G4+'[1]441'!G4+'[1]522'!G4</f>
        <v>-1.887614562767908</v>
      </c>
      <c r="E130" s="26" t="s">
        <v>895</v>
      </c>
    </row>
    <row r="167" spans="1:5" ht="15">
      <c r="A167" t="s">
        <v>403</v>
      </c>
      <c r="B167">
        <v>0</v>
      </c>
      <c r="D167" s="22">
        <f>'[1]522'!G7</f>
        <v>0.15050000000002228</v>
      </c>
      <c r="E167">
        <v>522</v>
      </c>
    </row>
    <row r="179" spans="4:5" ht="15">
      <c r="D179" s="22">
        <f>'[1]469'!G6+'[1]564'!G8</f>
        <v>0.0795999999995729</v>
      </c>
      <c r="E179" t="s">
        <v>896</v>
      </c>
    </row>
    <row r="186" spans="4:5" ht="15">
      <c r="D186" s="22">
        <f>'[1]388'!G4+'[1]413'!G5+'[1]427'!G5+'[1]428'!G6+'[1]560'!G7+'[1]561'!G4+'[1]564'!G4</f>
        <v>0.6078799999989428</v>
      </c>
      <c r="E186" t="s">
        <v>897</v>
      </c>
    </row>
    <row r="255" spans="4:5" ht="15">
      <c r="D255" s="22">
        <f>B255+C255+'[1]306'!G6+'[1]344'!G5+'[1]348'!G9+'[1]394'!G4+'[1]395'!G6+'[1]397'!G4+'[1]487'!G4+'[1]564'!G5</f>
        <v>0.2569838709675878</v>
      </c>
      <c r="E255" s="26" t="s">
        <v>898</v>
      </c>
    </row>
    <row r="261" spans="4:5" ht="15">
      <c r="D261" s="22">
        <f>'[1]435'!G4+'[1]521'!G6</f>
        <v>0.19920000000001892</v>
      </c>
      <c r="E261" t="s">
        <v>899</v>
      </c>
    </row>
    <row r="287" spans="4:5" ht="15">
      <c r="D287" s="22">
        <f>B287+C287+'[1]344'!G7+'[1]442'!G5+'[1]475'!G12+'[1]511'!G5+'[1]517'!G8+'[1]564'!G12</f>
        <v>0.18759999999952015</v>
      </c>
      <c r="E287" t="s">
        <v>900</v>
      </c>
    </row>
    <row r="319" spans="4:5" ht="15">
      <c r="D319" s="22">
        <f>B319+C319+'[1]339'!G6+'[1]359'!G7+'[1]362'!G8+'[1]422'!G4+'[1]425'!G7+'[1]470'!G6+'[1]479'!G7+'[1]514'!G6+'[1]522'!G6</f>
        <v>-0.18308000000028812</v>
      </c>
      <c r="E319" t="s">
        <v>901</v>
      </c>
    </row>
    <row r="349" spans="2:5" ht="15">
      <c r="B349">
        <v>0</v>
      </c>
      <c r="D349" s="22">
        <f>'[1]485'!G8+'[1]488'!G6+'[1]489'!G6+'[1]491'!G4+'[1]494'!G6+'[1]495'!G4+'[1]498'!G8+'[1]502'!G5+'[1]504'!G4+'[1]508'!G5+'[1]511'!G4+'[1]514'!G7+'[1]521'!G4+'[1]522'!G8</f>
        <v>0.3647999999984677</v>
      </c>
      <c r="E349" t="s">
        <v>902</v>
      </c>
    </row>
    <row r="351" spans="4:5" ht="15">
      <c r="D351" s="22">
        <f>'[1]485'!G8+'[1]488'!G6+'[1]489'!G6+'[1]491'!G4+'[1]494'!G6+'[1]495'!G4+'[1]498'!G8+'[1]502'!G5+'[1]504'!G4+'[1]508'!G5+'[1]511'!G4+'[1]514'!G7+'[1]521'!G4</f>
        <v>-0.41860000000156106</v>
      </c>
      <c r="E351" t="s">
        <v>903</v>
      </c>
    </row>
    <row r="370" spans="4:5" ht="15">
      <c r="D370" s="22">
        <f>'[1]381'!G5+'[1]411'!G5+'[1]419'!G6+'[1]468'!G4+'[1]506'!G7+'[1]511'!G6+'[1]528'!G4+'[1]531'!G6+'[1]554'!G8+'[1]558'!G5+'[1]559'!G9+'[1]564'!G11</f>
        <v>0.12918000000126995</v>
      </c>
      <c r="E370" t="s">
        <v>904</v>
      </c>
    </row>
    <row r="385" spans="4:5" ht="15">
      <c r="D385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>
        <v>42889</v>
      </c>
      <c r="C1" s="49" t="s">
        <v>886</v>
      </c>
      <c r="D1" s="50">
        <v>57.2</v>
      </c>
      <c r="E1" s="51" t="s">
        <v>887</v>
      </c>
    </row>
    <row r="2" s="51" customFormat="1" ht="1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5">
      <c r="A4" s="12" t="s">
        <v>472</v>
      </c>
      <c r="B4" s="57">
        <v>48.9</v>
      </c>
      <c r="C4" s="58">
        <f>(B4)*$D$1</f>
        <v>2797.08</v>
      </c>
      <c r="D4" s="59">
        <v>2797</v>
      </c>
      <c r="E4" s="60">
        <f>-C4+D4</f>
        <v>-0.07999999999992724</v>
      </c>
      <c r="F4" s="61"/>
    </row>
    <row r="5" spans="1:6" s="56" customFormat="1" ht="15">
      <c r="A5" s="12" t="s">
        <v>481</v>
      </c>
      <c r="B5" s="57">
        <v>33.58</v>
      </c>
      <c r="C5" s="58">
        <f>(B5)*$D$1</f>
        <v>1920.776</v>
      </c>
      <c r="D5" s="75">
        <v>1921</v>
      </c>
      <c r="E5" s="60">
        <f>-C5+D5</f>
        <v>0.2239999999999327</v>
      </c>
      <c r="F5" s="61"/>
    </row>
    <row r="6" spans="1:6" s="56" customFormat="1" ht="15">
      <c r="A6" s="12" t="s">
        <v>487</v>
      </c>
      <c r="B6" s="57">
        <v>21.44</v>
      </c>
      <c r="C6" s="58">
        <f>(B6)*$D$1</f>
        <v>1226.3680000000002</v>
      </c>
      <c r="D6" s="59">
        <v>1226</v>
      </c>
      <c r="E6" s="60">
        <f>-C6+D6</f>
        <v>-0.36800000000016553</v>
      </c>
      <c r="F6" s="61"/>
    </row>
    <row r="7" spans="1:6" s="56" customFormat="1" ht="15">
      <c r="A7" s="12" t="s">
        <v>331</v>
      </c>
      <c r="B7" s="57">
        <v>29.22</v>
      </c>
      <c r="C7" s="58">
        <f>(B7)*$D$1</f>
        <v>1671.384</v>
      </c>
      <c r="D7" s="59">
        <v>1680</v>
      </c>
      <c r="E7" s="60">
        <f>-C7+D7</f>
        <v>8.615999999999985</v>
      </c>
      <c r="F7" s="61"/>
    </row>
    <row r="8" spans="1:5" s="63" customFormat="1" ht="15">
      <c r="A8" s="62"/>
      <c r="B8" s="62"/>
      <c r="C8" s="62"/>
      <c r="D8" s="62"/>
      <c r="E8" s="62"/>
    </row>
    <row r="12" ht="15">
      <c r="B12" s="64"/>
    </row>
    <row r="13" ht="15">
      <c r="B13" s="64"/>
    </row>
    <row r="14" ht="15">
      <c r="B14" s="64"/>
    </row>
    <row r="18" spans="4:5" ht="15">
      <c r="D18" s="22"/>
      <c r="E18" s="26"/>
    </row>
    <row r="29" spans="4:5" ht="15">
      <c r="D29" s="22"/>
      <c r="E29" s="26"/>
    </row>
    <row r="97" spans="4:5" ht="15">
      <c r="D97" s="22">
        <f>'[1]539'!G12+'[1]564'!G9</f>
        <v>0.21879999999998745</v>
      </c>
      <c r="E97" t="s">
        <v>893</v>
      </c>
    </row>
    <row r="114" spans="4:5" ht="15">
      <c r="D114" s="22">
        <f>'[1]562'!G7+'[1]564'!G10</f>
        <v>-0.48919999999986885</v>
      </c>
      <c r="E114" t="s">
        <v>249</v>
      </c>
    </row>
    <row r="125" spans="4:5" ht="15">
      <c r="D125" s="22">
        <f>B125+C125+'[1]309'!G4+'[1]316'!G4+'[1]319'!G4+'[1]339'!G9+'[1]340'!G4+'[1]372'!G7+'[1]381'!G4+'[1]391'!G7+'[1]404'!G6+'[1]411'!G4+'[1]412'!G8+'[1]416'!G4+'[1]429'!G4+'[1]485'!G4+'[1]522'!G5</f>
        <v>4.579371965812413</v>
      </c>
      <c r="E125" s="26" t="s">
        <v>894</v>
      </c>
    </row>
    <row r="130" spans="4:5" ht="15">
      <c r="D130" s="22">
        <f>B130+C130+'[1]325'!G9+'[1]328'!G5+'[1]344'!G9+'[1]378'!G7+'[1]384'!G6+'[1]387'!G4+'[1]391'!G9+'[1]399'!G4+'[1]441'!G4+'[1]522'!G4</f>
        <v>-1.887614562767908</v>
      </c>
      <c r="E130" s="26" t="s">
        <v>895</v>
      </c>
    </row>
    <row r="167" spans="1:5" ht="15">
      <c r="A167" t="s">
        <v>403</v>
      </c>
      <c r="B167">
        <v>0</v>
      </c>
      <c r="D167" s="22">
        <f>'[1]522'!G7</f>
        <v>0.15050000000002228</v>
      </c>
      <c r="E167">
        <v>522</v>
      </c>
    </row>
    <row r="179" spans="4:5" ht="15">
      <c r="D179" s="22">
        <f>'[1]469'!G6+'[1]564'!G8</f>
        <v>0.0795999999995729</v>
      </c>
      <c r="E179" t="s">
        <v>896</v>
      </c>
    </row>
    <row r="186" spans="4:5" ht="15">
      <c r="D186" s="22">
        <f>'[1]388'!G4+'[1]413'!G5+'[1]427'!G5+'[1]428'!G6+'[1]560'!G7+'[1]561'!G4+'[1]564'!G4</f>
        <v>0.6078799999989428</v>
      </c>
      <c r="E186" t="s">
        <v>897</v>
      </c>
    </row>
    <row r="255" spans="4:5" ht="15">
      <c r="D255" s="22">
        <f>B255+C255+'[1]306'!G6+'[1]344'!G5+'[1]348'!G9+'[1]394'!G4+'[1]395'!G6+'[1]397'!G4+'[1]487'!G4+'[1]564'!G5</f>
        <v>0.2569838709675878</v>
      </c>
      <c r="E255" s="26" t="s">
        <v>898</v>
      </c>
    </row>
    <row r="261" spans="4:5" ht="15">
      <c r="D261" s="22">
        <f>'[1]435'!G4+'[1]521'!G6</f>
        <v>0.19920000000001892</v>
      </c>
      <c r="E261" t="s">
        <v>899</v>
      </c>
    </row>
    <row r="287" spans="4:5" ht="15">
      <c r="D287" s="22">
        <f>B287+C287+'[1]344'!G7+'[1]442'!G5+'[1]475'!G12+'[1]511'!G5+'[1]517'!G8+'[1]564'!G12</f>
        <v>0.18759999999952015</v>
      </c>
      <c r="E287" t="s">
        <v>900</v>
      </c>
    </row>
    <row r="319" spans="4:5" ht="15">
      <c r="D319" s="22">
        <f>B319+C319+'[1]339'!G6+'[1]359'!G7+'[1]362'!G8+'[1]422'!G4+'[1]425'!G7+'[1]470'!G6+'[1]479'!G7+'[1]514'!G6+'[1]522'!G6</f>
        <v>-0.18308000000028812</v>
      </c>
      <c r="E319" t="s">
        <v>901</v>
      </c>
    </row>
    <row r="349" spans="2:5" ht="15">
      <c r="B349">
        <v>0</v>
      </c>
      <c r="D349" s="22">
        <f>'[1]485'!G8+'[1]488'!G6+'[1]489'!G6+'[1]491'!G4+'[1]494'!G6+'[1]495'!G4+'[1]498'!G8+'[1]502'!G5+'[1]504'!G4+'[1]508'!G5+'[1]511'!G4+'[1]514'!G7+'[1]521'!G4+'[1]522'!G8</f>
        <v>0.3647999999984677</v>
      </c>
      <c r="E349" t="s">
        <v>902</v>
      </c>
    </row>
    <row r="351" spans="4:5" ht="15">
      <c r="D351" s="22">
        <f>'[1]485'!G8+'[1]488'!G6+'[1]489'!G6+'[1]491'!G4+'[1]494'!G6+'[1]495'!G4+'[1]498'!G8+'[1]502'!G5+'[1]504'!G4+'[1]508'!G5+'[1]511'!G4+'[1]514'!G7+'[1]521'!G4</f>
        <v>-0.41860000000156106</v>
      </c>
      <c r="E351" t="s">
        <v>903</v>
      </c>
    </row>
    <row r="370" spans="4:5" ht="15">
      <c r="D370" s="22">
        <f>'[1]381'!G5+'[1]411'!G5+'[1]419'!G6+'[1]468'!G4+'[1]506'!G7+'[1]511'!G6+'[1]528'!G4+'[1]531'!G6+'[1]554'!G8+'[1]558'!G5+'[1]559'!G9+'[1]564'!G11</f>
        <v>0.12918000000126995</v>
      </c>
      <c r="E370" t="s">
        <v>904</v>
      </c>
    </row>
    <row r="385" spans="4:5" ht="15">
      <c r="D385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5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>
        <v>42889</v>
      </c>
      <c r="C1" s="49" t="s">
        <v>886</v>
      </c>
      <c r="D1" s="50">
        <v>57.2</v>
      </c>
      <c r="E1" s="51" t="s">
        <v>887</v>
      </c>
    </row>
    <row r="2" s="51" customFormat="1" ht="1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5">
      <c r="A4" s="12" t="s">
        <v>682</v>
      </c>
      <c r="B4" s="57">
        <v>15.24</v>
      </c>
      <c r="C4" s="58">
        <f>(B4)*$D$1</f>
        <v>871.7280000000001</v>
      </c>
      <c r="D4" s="59"/>
      <c r="E4" s="60">
        <f>-C4+D4</f>
        <v>-871.7280000000001</v>
      </c>
      <c r="F4" s="61"/>
    </row>
    <row r="5" spans="1:6" s="56" customFormat="1" ht="15">
      <c r="A5" s="12" t="s">
        <v>300</v>
      </c>
      <c r="B5" s="57">
        <v>21.39</v>
      </c>
      <c r="C5" s="58">
        <f>(B5)*$D$1</f>
        <v>1223.508</v>
      </c>
      <c r="D5" s="74">
        <v>1223</v>
      </c>
      <c r="E5" s="60">
        <f>-C5+D5</f>
        <v>-0.5080000000000382</v>
      </c>
      <c r="F5" s="61"/>
    </row>
    <row r="6" spans="1:6" s="56" customFormat="1" ht="15">
      <c r="A6" s="12" t="s">
        <v>545</v>
      </c>
      <c r="B6" s="57">
        <v>26.44</v>
      </c>
      <c r="C6" s="58">
        <f>(B6)*$D$1</f>
        <v>1512.3680000000002</v>
      </c>
      <c r="D6" s="59">
        <v>1512</v>
      </c>
      <c r="E6" s="60">
        <f>-C6+D6</f>
        <v>-0.36800000000016553</v>
      </c>
      <c r="F6" s="61"/>
    </row>
    <row r="7" spans="1:6" s="56" customFormat="1" ht="15">
      <c r="A7" s="12" t="s">
        <v>834</v>
      </c>
      <c r="B7" s="57">
        <v>3.98</v>
      </c>
      <c r="C7" s="58">
        <f>(B7)*$D$1</f>
        <v>227.656</v>
      </c>
      <c r="D7" s="59">
        <v>228</v>
      </c>
      <c r="E7" s="60">
        <f>-C7+D7</f>
        <v>0.3439999999999941</v>
      </c>
      <c r="F7" s="61"/>
    </row>
    <row r="8" spans="1:6" s="56" customFormat="1" ht="15">
      <c r="A8" s="12" t="s">
        <v>494</v>
      </c>
      <c r="B8" s="57">
        <v>72.7</v>
      </c>
      <c r="C8" s="58">
        <f>(B8)*$D$1</f>
        <v>4158.4400000000005</v>
      </c>
      <c r="D8" s="59">
        <v>4158</v>
      </c>
      <c r="E8" s="60">
        <f>-C8+D8</f>
        <v>-0.4400000000005093</v>
      </c>
      <c r="F8" s="61"/>
    </row>
    <row r="9" spans="1:5" s="63" customFormat="1" ht="15">
      <c r="A9" s="62"/>
      <c r="B9" s="62"/>
      <c r="C9" s="62"/>
      <c r="D9" s="62"/>
      <c r="E9" s="62"/>
    </row>
    <row r="13" ht="15">
      <c r="B13" s="64"/>
    </row>
    <row r="14" ht="15">
      <c r="B14" s="64"/>
    </row>
    <row r="15" ht="15">
      <c r="B15" s="64"/>
    </row>
    <row r="19" spans="4:5" ht="15">
      <c r="D19" s="22"/>
      <c r="E19" s="26"/>
    </row>
    <row r="30" spans="4:5" ht="15">
      <c r="D30" s="22"/>
      <c r="E30" s="26"/>
    </row>
    <row r="98" spans="4:5" ht="15">
      <c r="D98" s="22">
        <f>'[1]539'!G12+'[1]564'!G9</f>
        <v>0.21879999999998745</v>
      </c>
      <c r="E98" t="s">
        <v>893</v>
      </c>
    </row>
    <row r="115" spans="4:5" ht="15">
      <c r="D115" s="22">
        <f>'[1]562'!G7+'[1]564'!G10</f>
        <v>-0.48919999999986885</v>
      </c>
      <c r="E115" t="s">
        <v>249</v>
      </c>
    </row>
    <row r="126" spans="4:5" ht="15">
      <c r="D126" s="22">
        <f>B126+C126+'[1]309'!G4+'[1]316'!G4+'[1]319'!G4+'[1]339'!G9+'[1]340'!G4+'[1]372'!G7+'[1]381'!G4+'[1]391'!G7+'[1]404'!G6+'[1]411'!G4+'[1]412'!G8+'[1]416'!G4+'[1]429'!G4+'[1]485'!G4+'[1]522'!G5</f>
        <v>4.579371965812413</v>
      </c>
      <c r="E126" s="26" t="s">
        <v>894</v>
      </c>
    </row>
    <row r="131" spans="4:5" ht="15">
      <c r="D131" s="22">
        <f>B131+C131+'[1]325'!G9+'[1]328'!G5+'[1]344'!G9+'[1]378'!G7+'[1]384'!G6+'[1]387'!G4+'[1]391'!G9+'[1]399'!G4+'[1]441'!G4+'[1]522'!G4</f>
        <v>-1.887614562767908</v>
      </c>
      <c r="E131" s="26" t="s">
        <v>895</v>
      </c>
    </row>
    <row r="168" spans="1:5" ht="15">
      <c r="A168" t="s">
        <v>403</v>
      </c>
      <c r="B168">
        <v>0</v>
      </c>
      <c r="D168" s="22">
        <f>'[1]522'!G7</f>
        <v>0.15050000000002228</v>
      </c>
      <c r="E168">
        <v>522</v>
      </c>
    </row>
    <row r="180" spans="4:5" ht="15">
      <c r="D180" s="22">
        <f>'[1]469'!G6+'[1]564'!G8</f>
        <v>0.0795999999995729</v>
      </c>
      <c r="E180" t="s">
        <v>896</v>
      </c>
    </row>
    <row r="187" spans="4:5" ht="15">
      <c r="D187" s="22">
        <f>'[1]388'!G4+'[1]413'!G5+'[1]427'!G5+'[1]428'!G6+'[1]560'!G7+'[1]561'!G4+'[1]564'!G4</f>
        <v>0.6078799999989428</v>
      </c>
      <c r="E187" t="s">
        <v>897</v>
      </c>
    </row>
    <row r="256" spans="4:5" ht="15">
      <c r="D256" s="22">
        <f>B256+C256+'[1]306'!G6+'[1]344'!G5+'[1]348'!G9+'[1]394'!G4+'[1]395'!G6+'[1]397'!G4+'[1]487'!G4+'[1]564'!G5</f>
        <v>0.2569838709675878</v>
      </c>
      <c r="E256" s="26" t="s">
        <v>898</v>
      </c>
    </row>
    <row r="262" spans="4:5" ht="15">
      <c r="D262" s="22">
        <f>'[1]435'!G4+'[1]521'!G6</f>
        <v>0.19920000000001892</v>
      </c>
      <c r="E262" t="s">
        <v>899</v>
      </c>
    </row>
    <row r="288" spans="4:5" ht="15">
      <c r="D288" s="22">
        <f>B288+C288+'[1]344'!G7+'[1]442'!G5+'[1]475'!G12+'[1]511'!G5+'[1]517'!G8+'[1]564'!G12</f>
        <v>0.18759999999952015</v>
      </c>
      <c r="E288" t="s">
        <v>900</v>
      </c>
    </row>
    <row r="320" spans="4:5" ht="15">
      <c r="D320" s="22">
        <f>B320+C320+'[1]339'!G6+'[1]359'!G7+'[1]362'!G8+'[1]422'!G4+'[1]425'!G7+'[1]470'!G6+'[1]479'!G7+'[1]514'!G6+'[1]522'!G6</f>
        <v>-0.18308000000028812</v>
      </c>
      <c r="E320" t="s">
        <v>901</v>
      </c>
    </row>
    <row r="350" spans="2:5" ht="15">
      <c r="B350">
        <v>0</v>
      </c>
      <c r="D350" s="22">
        <f>'[1]485'!G8+'[1]488'!G6+'[1]489'!G6+'[1]491'!G4+'[1]494'!G6+'[1]495'!G4+'[1]498'!G8+'[1]502'!G5+'[1]504'!G4+'[1]508'!G5+'[1]511'!G4+'[1]514'!G7+'[1]521'!G4+'[1]522'!G8</f>
        <v>0.3647999999984677</v>
      </c>
      <c r="E350" t="s">
        <v>902</v>
      </c>
    </row>
    <row r="352" spans="4:5" ht="15">
      <c r="D352" s="22">
        <f>'[1]485'!G8+'[1]488'!G6+'[1]489'!G6+'[1]491'!G4+'[1]494'!G6+'[1]495'!G4+'[1]498'!G8+'[1]502'!G5+'[1]504'!G4+'[1]508'!G5+'[1]511'!G4+'[1]514'!G7+'[1]521'!G4</f>
        <v>-0.41860000000156106</v>
      </c>
      <c r="E352" t="s">
        <v>903</v>
      </c>
    </row>
    <row r="371" spans="4:5" ht="15">
      <c r="D371" s="22">
        <f>'[1]381'!G5+'[1]411'!G5+'[1]419'!G6+'[1]468'!G4+'[1]506'!G7+'[1]511'!G6+'[1]528'!G4+'[1]531'!G6+'[1]554'!G8+'[1]558'!G5+'[1]559'!G9+'[1]564'!G11</f>
        <v>0.12918000000126995</v>
      </c>
      <c r="E371" t="s">
        <v>904</v>
      </c>
    </row>
    <row r="386" spans="4:5" ht="15">
      <c r="D386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6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>
        <v>42889</v>
      </c>
      <c r="C1" s="49" t="s">
        <v>886</v>
      </c>
      <c r="D1" s="50">
        <v>57.2</v>
      </c>
      <c r="E1" s="51" t="s">
        <v>887</v>
      </c>
    </row>
    <row r="2" s="51" customFormat="1" ht="1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5">
      <c r="A4" s="12" t="s">
        <v>501</v>
      </c>
      <c r="B4" s="57">
        <v>18.74</v>
      </c>
      <c r="C4" s="58">
        <f aca="true" t="shared" si="0" ref="C4:C10">(B4)*$D$1</f>
        <v>1071.9279999999999</v>
      </c>
      <c r="D4" s="59">
        <v>1072</v>
      </c>
      <c r="E4" s="60">
        <f aca="true" t="shared" si="1" ref="E4:E10">-C4+D4</f>
        <v>0.07200000000011642</v>
      </c>
      <c r="F4" s="61"/>
    </row>
    <row r="5" spans="1:6" s="56" customFormat="1" ht="15">
      <c r="A5" s="12" t="s">
        <v>316</v>
      </c>
      <c r="B5" s="57">
        <v>6.61</v>
      </c>
      <c r="C5" s="58">
        <f t="shared" si="0"/>
        <v>378.09200000000004</v>
      </c>
      <c r="D5" s="59">
        <v>378</v>
      </c>
      <c r="E5" s="60">
        <f t="shared" si="1"/>
        <v>-0.09200000000004138</v>
      </c>
      <c r="F5" s="61"/>
    </row>
    <row r="6" spans="1:6" s="56" customFormat="1" ht="15">
      <c r="A6" s="12" t="s">
        <v>629</v>
      </c>
      <c r="B6" s="57">
        <v>7.91</v>
      </c>
      <c r="C6" s="58">
        <f t="shared" si="0"/>
        <v>452.45200000000006</v>
      </c>
      <c r="D6" s="74">
        <v>452</v>
      </c>
      <c r="E6" s="60">
        <f t="shared" si="1"/>
        <v>-0.452000000000055</v>
      </c>
      <c r="F6" s="61"/>
    </row>
    <row r="7" spans="1:6" s="56" customFormat="1" ht="15">
      <c r="A7" s="12" t="s">
        <v>1006</v>
      </c>
      <c r="B7" s="57">
        <v>7.91</v>
      </c>
      <c r="C7" s="58">
        <f t="shared" si="0"/>
        <v>452.45200000000006</v>
      </c>
      <c r="D7" s="59">
        <v>452</v>
      </c>
      <c r="E7" s="60">
        <f t="shared" si="1"/>
        <v>-0.452000000000055</v>
      </c>
      <c r="F7" s="61"/>
    </row>
    <row r="8" spans="1:6" s="56" customFormat="1" ht="15">
      <c r="A8" s="12" t="s">
        <v>184</v>
      </c>
      <c r="B8" s="57">
        <v>5.53</v>
      </c>
      <c r="C8" s="58">
        <f t="shared" si="0"/>
        <v>316.31600000000003</v>
      </c>
      <c r="D8" s="74"/>
      <c r="E8" s="60">
        <f>-C8+D8</f>
        <v>-316.31600000000003</v>
      </c>
      <c r="F8" s="61"/>
    </row>
    <row r="9" spans="1:6" s="56" customFormat="1" ht="15">
      <c r="A9" s="12" t="s">
        <v>1007</v>
      </c>
      <c r="B9" s="57">
        <v>15.06</v>
      </c>
      <c r="C9" s="58">
        <f t="shared" si="0"/>
        <v>861.432</v>
      </c>
      <c r="D9" s="59">
        <v>861</v>
      </c>
      <c r="E9" s="60">
        <f t="shared" si="1"/>
        <v>-0.43200000000001637</v>
      </c>
      <c r="F9" s="61"/>
    </row>
    <row r="10" spans="1:6" s="56" customFormat="1" ht="15">
      <c r="A10" s="12" t="s">
        <v>870</v>
      </c>
      <c r="B10" s="57">
        <v>49.92</v>
      </c>
      <c r="C10" s="58">
        <f t="shared" si="0"/>
        <v>2855.4240000000004</v>
      </c>
      <c r="D10" s="77">
        <v>2855</v>
      </c>
      <c r="E10" s="60">
        <f t="shared" si="1"/>
        <v>-0.4240000000004329</v>
      </c>
      <c r="F10" s="61"/>
    </row>
    <row r="11" spans="1:6" s="56" customFormat="1" ht="15">
      <c r="A11" s="12" t="s">
        <v>682</v>
      </c>
      <c r="B11" s="57">
        <v>12.93</v>
      </c>
      <c r="C11" s="58">
        <f>(B11)*$D$1</f>
        <v>739.596</v>
      </c>
      <c r="D11" s="59"/>
      <c r="E11" s="60">
        <f>-C11+D11</f>
        <v>-739.596</v>
      </c>
      <c r="F11" s="61"/>
    </row>
    <row r="12" spans="1:5" s="63" customFormat="1" ht="15">
      <c r="A12" s="62"/>
      <c r="B12" s="62"/>
      <c r="C12" s="62"/>
      <c r="D12" s="62"/>
      <c r="E12" s="62"/>
    </row>
    <row r="16" ht="15">
      <c r="B16" s="64"/>
    </row>
    <row r="17" ht="15">
      <c r="B17" s="64"/>
    </row>
    <row r="18" ht="15">
      <c r="B18" s="64"/>
    </row>
    <row r="22" spans="4:5" ht="15">
      <c r="D22" s="22"/>
      <c r="E22" s="26"/>
    </row>
    <row r="33" spans="4:5" ht="15">
      <c r="D33" s="22"/>
      <c r="E33" s="26"/>
    </row>
    <row r="101" spans="4:5" ht="15">
      <c r="D101" s="22">
        <f>'[1]539'!G12+'[1]564'!G9</f>
        <v>0.21879999999998745</v>
      </c>
      <c r="E101" t="s">
        <v>893</v>
      </c>
    </row>
    <row r="118" spans="4:5" ht="15">
      <c r="D118" s="22">
        <f>'[1]562'!G7+'[1]564'!G10</f>
        <v>-0.48919999999986885</v>
      </c>
      <c r="E118" t="s">
        <v>249</v>
      </c>
    </row>
    <row r="129" spans="4:5" ht="15">
      <c r="D129" s="22">
        <f>B129+C129+'[1]309'!G4+'[1]316'!G4+'[1]319'!G4+'[1]339'!G9+'[1]340'!G4+'[1]372'!G7+'[1]381'!G4+'[1]391'!G7+'[1]404'!G6+'[1]411'!G4+'[1]412'!G8+'[1]416'!G4+'[1]429'!G4+'[1]485'!G4+'[1]522'!G5</f>
        <v>4.579371965812413</v>
      </c>
      <c r="E129" s="26" t="s">
        <v>894</v>
      </c>
    </row>
    <row r="134" spans="4:5" ht="15">
      <c r="D134" s="22">
        <f>B134+C134+'[1]325'!G9+'[1]328'!G5+'[1]344'!G9+'[1]378'!G7+'[1]384'!G6+'[1]387'!G4+'[1]391'!G9+'[1]399'!G4+'[1]441'!G4+'[1]522'!G4</f>
        <v>-1.887614562767908</v>
      </c>
      <c r="E134" s="26" t="s">
        <v>895</v>
      </c>
    </row>
    <row r="171" spans="1:5" ht="15">
      <c r="A171" t="s">
        <v>403</v>
      </c>
      <c r="B171">
        <v>0</v>
      </c>
      <c r="D171" s="22">
        <f>'[1]522'!G7</f>
        <v>0.15050000000002228</v>
      </c>
      <c r="E171">
        <v>522</v>
      </c>
    </row>
    <row r="183" spans="4:5" ht="15">
      <c r="D183" s="22">
        <f>'[1]469'!G6+'[1]564'!G8</f>
        <v>0.0795999999995729</v>
      </c>
      <c r="E183" t="s">
        <v>896</v>
      </c>
    </row>
    <row r="190" spans="4:5" ht="15">
      <c r="D190" s="22">
        <f>'[1]388'!G4+'[1]413'!G5+'[1]427'!G5+'[1]428'!G6+'[1]560'!G7+'[1]561'!G4+'[1]564'!G4</f>
        <v>0.6078799999989428</v>
      </c>
      <c r="E190" t="s">
        <v>897</v>
      </c>
    </row>
    <row r="259" spans="4:5" ht="15">
      <c r="D259" s="22">
        <f>B259+C259+'[1]306'!G6+'[1]344'!G5+'[1]348'!G9+'[1]394'!G4+'[1]395'!G6+'[1]397'!G4+'[1]487'!G4+'[1]564'!G5</f>
        <v>0.2569838709675878</v>
      </c>
      <c r="E259" s="26" t="s">
        <v>898</v>
      </c>
    </row>
    <row r="265" spans="4:5" ht="15">
      <c r="D265" s="22">
        <f>'[1]435'!G4+'[1]521'!G6</f>
        <v>0.19920000000001892</v>
      </c>
      <c r="E265" t="s">
        <v>899</v>
      </c>
    </row>
    <row r="291" spans="4:5" ht="15">
      <c r="D291" s="22">
        <f>B291+C291+'[1]344'!G7+'[1]442'!G5+'[1]475'!G12+'[1]511'!G5+'[1]517'!G8+'[1]564'!G12</f>
        <v>0.18759999999952015</v>
      </c>
      <c r="E291" t="s">
        <v>900</v>
      </c>
    </row>
    <row r="323" spans="4:5" ht="15">
      <c r="D323" s="22">
        <f>B323+C323+'[1]339'!G6+'[1]359'!G7+'[1]362'!G8+'[1]422'!G4+'[1]425'!G7+'[1]470'!G6+'[1]479'!G7+'[1]514'!G6+'[1]522'!G6</f>
        <v>-0.18308000000028812</v>
      </c>
      <c r="E323" t="s">
        <v>901</v>
      </c>
    </row>
    <row r="353" spans="2:5" ht="15">
      <c r="B353">
        <v>0</v>
      </c>
      <c r="D353" s="22">
        <f>'[1]485'!G8+'[1]488'!G6+'[1]489'!G6+'[1]491'!G4+'[1]494'!G6+'[1]495'!G4+'[1]498'!G8+'[1]502'!G5+'[1]504'!G4+'[1]508'!G5+'[1]511'!G4+'[1]514'!G7+'[1]521'!G4+'[1]522'!G8</f>
        <v>0.3647999999984677</v>
      </c>
      <c r="E353" t="s">
        <v>902</v>
      </c>
    </row>
    <row r="355" spans="4:5" ht="15">
      <c r="D355" s="22">
        <f>'[1]485'!G8+'[1]488'!G6+'[1]489'!G6+'[1]491'!G4+'[1]494'!G6+'[1]495'!G4+'[1]498'!G8+'[1]502'!G5+'[1]504'!G4+'[1]508'!G5+'[1]511'!G4+'[1]514'!G7+'[1]521'!G4</f>
        <v>-0.41860000000156106</v>
      </c>
      <c r="E355" t="s">
        <v>903</v>
      </c>
    </row>
    <row r="374" spans="4:5" ht="15">
      <c r="D374" s="22">
        <f>'[1]381'!G5+'[1]411'!G5+'[1]419'!G6+'[1]468'!G4+'[1]506'!G7+'[1]511'!G6+'[1]528'!G4+'[1]531'!G6+'[1]554'!G8+'[1]558'!G5+'[1]559'!G9+'[1]564'!G11</f>
        <v>0.12918000000126995</v>
      </c>
      <c r="E374" t="s">
        <v>904</v>
      </c>
    </row>
    <row r="389" spans="4:5" ht="15">
      <c r="D389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9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4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 t="s">
        <v>1000</v>
      </c>
      <c r="C1" s="49" t="s">
        <v>886</v>
      </c>
      <c r="D1" s="50">
        <v>57.08</v>
      </c>
      <c r="E1" s="51" t="s">
        <v>887</v>
      </c>
    </row>
    <row r="2" s="51" customFormat="1" ht="1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5">
      <c r="A4" s="12" t="s">
        <v>1005</v>
      </c>
      <c r="B4" s="57">
        <f>0.9*28.78</f>
        <v>25.902</v>
      </c>
      <c r="C4" s="58">
        <f>(B4)*$D$1</f>
        <v>1478.48616</v>
      </c>
      <c r="D4" s="75">
        <v>1478</v>
      </c>
      <c r="E4" s="60">
        <f>-C4+D4</f>
        <v>-0.4861599999999271</v>
      </c>
      <c r="F4" s="61"/>
    </row>
    <row r="5" spans="1:6" s="56" customFormat="1" ht="15">
      <c r="A5" s="12" t="s">
        <v>871</v>
      </c>
      <c r="B5" s="57">
        <f>0.9*115.8</f>
        <v>104.22</v>
      </c>
      <c r="C5" s="58">
        <f>(B5)*$D$1</f>
        <v>5948.8776</v>
      </c>
      <c r="D5" s="59">
        <v>5949</v>
      </c>
      <c r="E5" s="60">
        <f>-C5+D5</f>
        <v>0.1224000000001979</v>
      </c>
      <c r="F5" s="61"/>
    </row>
    <row r="6" spans="1:6" s="56" customFormat="1" ht="15">
      <c r="A6" s="12" t="s">
        <v>550</v>
      </c>
      <c r="B6" s="57">
        <f>0.9*10</f>
        <v>9</v>
      </c>
      <c r="C6" s="58">
        <f>(B6)*$D$1</f>
        <v>513.72</v>
      </c>
      <c r="D6" s="59">
        <v>514</v>
      </c>
      <c r="E6" s="60">
        <f>-C6+D6</f>
        <v>0.2799999999999727</v>
      </c>
      <c r="F6" s="61"/>
    </row>
    <row r="7" spans="1:5" s="63" customFormat="1" ht="15">
      <c r="A7" s="62"/>
      <c r="B7" s="62"/>
      <c r="C7" s="62"/>
      <c r="D7" s="62"/>
      <c r="E7" s="62"/>
    </row>
    <row r="11" ht="15">
      <c r="B11" s="64"/>
    </row>
    <row r="12" ht="15">
      <c r="B12" s="64"/>
    </row>
    <row r="13" ht="15">
      <c r="B13" s="64"/>
    </row>
    <row r="17" spans="4:5" ht="15">
      <c r="D17" s="22"/>
      <c r="E17" s="26"/>
    </row>
    <row r="28" spans="4:5" ht="15">
      <c r="D28" s="22"/>
      <c r="E28" s="26"/>
    </row>
    <row r="96" spans="4:5" ht="15">
      <c r="D96" s="22">
        <f>'[1]539'!G12+'[1]564'!G9</f>
        <v>0.21879999999998745</v>
      </c>
      <c r="E96" t="s">
        <v>893</v>
      </c>
    </row>
    <row r="113" spans="4:5" ht="15">
      <c r="D113" s="22">
        <f>'[1]562'!G7+'[1]564'!G10</f>
        <v>-0.48919999999986885</v>
      </c>
      <c r="E113" t="s">
        <v>249</v>
      </c>
    </row>
    <row r="124" spans="4:5" ht="15">
      <c r="D124" s="22">
        <f>B124+C124+'[1]309'!G4+'[1]316'!G4+'[1]319'!G4+'[1]339'!G9+'[1]340'!G4+'[1]372'!G7+'[1]381'!G4+'[1]391'!G7+'[1]404'!G6+'[1]411'!G4+'[1]412'!G8+'[1]416'!G4+'[1]429'!G4+'[1]485'!G4+'[1]522'!G5</f>
        <v>4.579371965812413</v>
      </c>
      <c r="E124" s="26" t="s">
        <v>894</v>
      </c>
    </row>
    <row r="129" spans="4:5" ht="15">
      <c r="D129" s="22">
        <f>B129+C129+'[1]325'!G9+'[1]328'!G5+'[1]344'!G9+'[1]378'!G7+'[1]384'!G6+'[1]387'!G4+'[1]391'!G9+'[1]399'!G4+'[1]441'!G4+'[1]522'!G4</f>
        <v>-1.887614562767908</v>
      </c>
      <c r="E129" s="26" t="s">
        <v>895</v>
      </c>
    </row>
    <row r="166" spans="1:5" ht="15">
      <c r="A166" t="s">
        <v>403</v>
      </c>
      <c r="B166">
        <v>0</v>
      </c>
      <c r="D166" s="22">
        <f>'[1]522'!G7</f>
        <v>0.15050000000002228</v>
      </c>
      <c r="E166">
        <v>522</v>
      </c>
    </row>
    <row r="178" spans="4:5" ht="15">
      <c r="D178" s="22">
        <f>'[1]469'!G6+'[1]564'!G8</f>
        <v>0.0795999999995729</v>
      </c>
      <c r="E178" t="s">
        <v>896</v>
      </c>
    </row>
    <row r="185" spans="4:5" ht="15">
      <c r="D185" s="22">
        <f>'[1]388'!G4+'[1]413'!G5+'[1]427'!G5+'[1]428'!G6+'[1]560'!G7+'[1]561'!G4+'[1]564'!G4</f>
        <v>0.6078799999989428</v>
      </c>
      <c r="E185" t="s">
        <v>897</v>
      </c>
    </row>
    <row r="254" spans="4:5" ht="15">
      <c r="D254" s="22">
        <f>B254+C254+'[1]306'!G6+'[1]344'!G5+'[1]348'!G9+'[1]394'!G4+'[1]395'!G6+'[1]397'!G4+'[1]487'!G4+'[1]564'!G5</f>
        <v>0.2569838709675878</v>
      </c>
      <c r="E254" s="26" t="s">
        <v>898</v>
      </c>
    </row>
    <row r="260" spans="4:5" ht="15">
      <c r="D260" s="22">
        <f>'[1]435'!G4+'[1]521'!G6</f>
        <v>0.19920000000001892</v>
      </c>
      <c r="E260" t="s">
        <v>899</v>
      </c>
    </row>
    <row r="286" spans="4:5" ht="15">
      <c r="D286" s="22">
        <f>B286+C286+'[1]344'!G7+'[1]442'!G5+'[1]475'!G12+'[1]511'!G5+'[1]517'!G8+'[1]564'!G12</f>
        <v>0.18759999999952015</v>
      </c>
      <c r="E286" t="s">
        <v>900</v>
      </c>
    </row>
    <row r="318" spans="4:5" ht="15">
      <c r="D318" s="22">
        <f>B318+C318+'[1]339'!G6+'[1]359'!G7+'[1]362'!G8+'[1]422'!G4+'[1]425'!G7+'[1]470'!G6+'[1]479'!G7+'[1]514'!G6+'[1]522'!G6</f>
        <v>-0.18308000000028812</v>
      </c>
      <c r="E318" t="s">
        <v>901</v>
      </c>
    </row>
    <row r="348" spans="2:5" ht="15">
      <c r="B348">
        <v>0</v>
      </c>
      <c r="D348" s="22">
        <f>'[1]485'!G8+'[1]488'!G6+'[1]489'!G6+'[1]491'!G4+'[1]494'!G6+'[1]495'!G4+'[1]498'!G8+'[1]502'!G5+'[1]504'!G4+'[1]508'!G5+'[1]511'!G4+'[1]514'!G7+'[1]521'!G4+'[1]522'!G8</f>
        <v>0.3647999999984677</v>
      </c>
      <c r="E348" t="s">
        <v>902</v>
      </c>
    </row>
    <row r="350" spans="4:5" ht="15">
      <c r="D350" s="22">
        <f>'[1]485'!G8+'[1]488'!G6+'[1]489'!G6+'[1]491'!G4+'[1]494'!G6+'[1]495'!G4+'[1]498'!G8+'[1]502'!G5+'[1]504'!G4+'[1]508'!G5+'[1]511'!G4+'[1]514'!G7+'[1]521'!G4</f>
        <v>-0.41860000000156106</v>
      </c>
      <c r="E350" t="s">
        <v>903</v>
      </c>
    </row>
    <row r="369" spans="4:5" ht="15">
      <c r="D369" s="22">
        <f>'[1]381'!G5+'[1]411'!G5+'[1]419'!G6+'[1]468'!G4+'[1]506'!G7+'[1]511'!G6+'[1]528'!G4+'[1]531'!G6+'[1]554'!G8+'[1]558'!G5+'[1]559'!G9+'[1]564'!G11</f>
        <v>0.12918000000126995</v>
      </c>
      <c r="E369" t="s">
        <v>904</v>
      </c>
    </row>
    <row r="384" spans="4:5" ht="15">
      <c r="D384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1" customFormat="1" ht="21">
      <c r="A1" s="47" t="s">
        <v>885</v>
      </c>
      <c r="B1" s="48" t="s">
        <v>1000</v>
      </c>
      <c r="C1" s="49" t="s">
        <v>886</v>
      </c>
      <c r="D1" s="50">
        <v>57.08</v>
      </c>
      <c r="E1" s="51" t="s">
        <v>887</v>
      </c>
    </row>
    <row r="2" s="51" customFormat="1" ht="15">
      <c r="A2" s="52"/>
    </row>
    <row r="3" spans="1:5" s="56" customFormat="1" ht="30" customHeight="1">
      <c r="A3" s="53" t="s">
        <v>888</v>
      </c>
      <c r="B3" s="54" t="s">
        <v>889</v>
      </c>
      <c r="C3" s="53" t="s">
        <v>890</v>
      </c>
      <c r="D3" s="53" t="s">
        <v>891</v>
      </c>
      <c r="E3" s="55" t="s">
        <v>892</v>
      </c>
    </row>
    <row r="4" spans="1:6" s="56" customFormat="1" ht="15">
      <c r="A4" s="12" t="s">
        <v>133</v>
      </c>
      <c r="B4" s="57">
        <f>5.38*0.9</f>
        <v>4.842</v>
      </c>
      <c r="C4" s="58">
        <f aca="true" t="shared" si="0" ref="C4:C10">(B4)*$D$1</f>
        <v>276.38136</v>
      </c>
      <c r="D4" s="59">
        <v>276</v>
      </c>
      <c r="E4" s="60">
        <f aca="true" t="shared" si="1" ref="E4:E10">-C4+D4</f>
        <v>-0.3813599999999724</v>
      </c>
      <c r="F4" s="61"/>
    </row>
    <row r="5" spans="1:6" s="56" customFormat="1" ht="15">
      <c r="A5" s="12" t="s">
        <v>279</v>
      </c>
      <c r="B5" s="57">
        <f>7.86*0.9</f>
        <v>7.074000000000001</v>
      </c>
      <c r="C5" s="58">
        <f t="shared" si="0"/>
        <v>403.78392</v>
      </c>
      <c r="D5" s="74">
        <v>404</v>
      </c>
      <c r="E5" s="60">
        <f t="shared" si="1"/>
        <v>0.21607999999997674</v>
      </c>
      <c r="F5" s="61"/>
    </row>
    <row r="6" spans="1:6" s="56" customFormat="1" ht="15">
      <c r="A6" s="12" t="s">
        <v>1002</v>
      </c>
      <c r="B6" s="57">
        <f>10.68*0.9</f>
        <v>9.612</v>
      </c>
      <c r="C6" s="58">
        <f t="shared" si="0"/>
        <v>548.65296</v>
      </c>
      <c r="D6" s="74">
        <v>549</v>
      </c>
      <c r="E6" s="60">
        <f t="shared" si="1"/>
        <v>0.3470399999999927</v>
      </c>
      <c r="F6" s="61"/>
    </row>
    <row r="7" spans="1:6" s="56" customFormat="1" ht="15">
      <c r="A7" s="12" t="s">
        <v>349</v>
      </c>
      <c r="B7" s="57">
        <f>10.71*0.9</f>
        <v>9.639000000000001</v>
      </c>
      <c r="C7" s="58">
        <f t="shared" si="0"/>
        <v>550.19412</v>
      </c>
      <c r="D7" s="74">
        <v>550</v>
      </c>
      <c r="E7" s="60">
        <f t="shared" si="1"/>
        <v>-0.19411999999999807</v>
      </c>
      <c r="F7" s="61"/>
    </row>
    <row r="8" spans="1:6" s="56" customFormat="1" ht="15">
      <c r="A8" s="12" t="s">
        <v>1003</v>
      </c>
      <c r="B8" s="57">
        <f>23.62*0.9</f>
        <v>21.258000000000003</v>
      </c>
      <c r="C8" s="58">
        <f t="shared" si="0"/>
        <v>1213.4066400000002</v>
      </c>
      <c r="D8" s="74">
        <v>1213</v>
      </c>
      <c r="E8" s="60">
        <f>-C8+D8</f>
        <v>-0.4066400000001522</v>
      </c>
      <c r="F8" s="61"/>
    </row>
    <row r="9" spans="1:6" s="56" customFormat="1" ht="15">
      <c r="A9" s="12" t="s">
        <v>514</v>
      </c>
      <c r="B9" s="57">
        <f>30.97*0.9</f>
        <v>27.873</v>
      </c>
      <c r="C9" s="58">
        <f t="shared" si="0"/>
        <v>1590.99084</v>
      </c>
      <c r="D9" s="59">
        <f>1351+240</f>
        <v>1591</v>
      </c>
      <c r="E9" s="60">
        <f t="shared" si="1"/>
        <v>0.009160000000065338</v>
      </c>
      <c r="F9" s="61"/>
    </row>
    <row r="10" spans="1:6" s="56" customFormat="1" ht="15">
      <c r="A10" s="12" t="s">
        <v>907</v>
      </c>
      <c r="B10" s="57">
        <f>21.4*0.9</f>
        <v>19.259999999999998</v>
      </c>
      <c r="C10" s="58">
        <f t="shared" si="0"/>
        <v>1099.3608</v>
      </c>
      <c r="D10" s="77">
        <v>1099</v>
      </c>
      <c r="E10" s="60">
        <f t="shared" si="1"/>
        <v>-0.3607999999999265</v>
      </c>
      <c r="F10" s="61"/>
    </row>
    <row r="11" spans="1:6" s="56" customFormat="1" ht="15">
      <c r="A11" s="12" t="s">
        <v>641</v>
      </c>
      <c r="B11" s="57">
        <f>18.55*0.9</f>
        <v>16.695</v>
      </c>
      <c r="C11" s="58">
        <f>(B11)*$D$1</f>
        <v>952.9506</v>
      </c>
      <c r="D11" s="59">
        <v>953</v>
      </c>
      <c r="E11" s="60">
        <f>-C11+D11</f>
        <v>0.04939999999999145</v>
      </c>
      <c r="F11" s="61"/>
    </row>
    <row r="12" spans="1:6" s="56" customFormat="1" ht="15">
      <c r="A12" s="12" t="s">
        <v>1004</v>
      </c>
      <c r="B12" s="57">
        <f>24.64*0.9</f>
        <v>22.176000000000002</v>
      </c>
      <c r="C12" s="58">
        <f>(B12)*$D$1</f>
        <v>1265.80608</v>
      </c>
      <c r="D12" s="59">
        <v>1266</v>
      </c>
      <c r="E12" s="60">
        <f>-C12+D12</f>
        <v>0.1939199999999346</v>
      </c>
      <c r="F12" s="61"/>
    </row>
    <row r="13" spans="1:5" s="63" customFormat="1" ht="15">
      <c r="A13" s="62"/>
      <c r="B13" s="62"/>
      <c r="C13" s="62"/>
      <c r="D13" s="62"/>
      <c r="E13" s="62"/>
    </row>
    <row r="17" ht="15">
      <c r="B17" s="64"/>
    </row>
    <row r="18" ht="15">
      <c r="B18" s="64"/>
    </row>
    <row r="19" ht="15">
      <c r="B19" s="64"/>
    </row>
    <row r="23" spans="4:5" ht="15">
      <c r="D23" s="22"/>
      <c r="E23" s="26"/>
    </row>
    <row r="34" spans="4:5" ht="15">
      <c r="D34" s="22"/>
      <c r="E34" s="26"/>
    </row>
    <row r="102" spans="4:5" ht="15">
      <c r="D102" s="22">
        <f>'[1]539'!G12+'[1]564'!G9</f>
        <v>0.21879999999998745</v>
      </c>
      <c r="E102" t="s">
        <v>893</v>
      </c>
    </row>
    <row r="119" spans="4:5" ht="15">
      <c r="D119" s="22">
        <f>'[1]562'!G7+'[1]564'!G10</f>
        <v>-0.48919999999986885</v>
      </c>
      <c r="E119" t="s">
        <v>249</v>
      </c>
    </row>
    <row r="130" spans="4:5" ht="15">
      <c r="D130" s="22">
        <f>B130+C130+'[1]309'!G4+'[1]316'!G4+'[1]319'!G4+'[1]339'!G9+'[1]340'!G4+'[1]372'!G7+'[1]381'!G4+'[1]391'!G7+'[1]404'!G6+'[1]411'!G4+'[1]412'!G8+'[1]416'!G4+'[1]429'!G4+'[1]485'!G4+'[1]522'!G5</f>
        <v>4.579371965812413</v>
      </c>
      <c r="E130" s="26" t="s">
        <v>894</v>
      </c>
    </row>
    <row r="135" spans="4:5" ht="15">
      <c r="D135" s="22">
        <f>B135+C135+'[1]325'!G9+'[1]328'!G5+'[1]344'!G9+'[1]378'!G7+'[1]384'!G6+'[1]387'!G4+'[1]391'!G9+'[1]399'!G4+'[1]441'!G4+'[1]522'!G4</f>
        <v>-1.887614562767908</v>
      </c>
      <c r="E135" s="26" t="s">
        <v>895</v>
      </c>
    </row>
    <row r="172" spans="1:5" ht="15">
      <c r="A172" t="s">
        <v>403</v>
      </c>
      <c r="B172">
        <v>0</v>
      </c>
      <c r="D172" s="22">
        <f>'[1]522'!G7</f>
        <v>0.15050000000002228</v>
      </c>
      <c r="E172">
        <v>522</v>
      </c>
    </row>
    <row r="184" spans="4:5" ht="15">
      <c r="D184" s="22">
        <f>'[1]469'!G6+'[1]564'!G8</f>
        <v>0.0795999999995729</v>
      </c>
      <c r="E184" t="s">
        <v>896</v>
      </c>
    </row>
    <row r="191" spans="4:5" ht="15">
      <c r="D191" s="22">
        <f>'[1]388'!G4+'[1]413'!G5+'[1]427'!G5+'[1]428'!G6+'[1]560'!G7+'[1]561'!G4+'[1]564'!G4</f>
        <v>0.6078799999989428</v>
      </c>
      <c r="E191" t="s">
        <v>897</v>
      </c>
    </row>
    <row r="260" spans="4:5" ht="15">
      <c r="D260" s="22">
        <f>B260+C260+'[1]306'!G6+'[1]344'!G5+'[1]348'!G9+'[1]394'!G4+'[1]395'!G6+'[1]397'!G4+'[1]487'!G4+'[1]564'!G5</f>
        <v>0.2569838709675878</v>
      </c>
      <c r="E260" s="26" t="s">
        <v>898</v>
      </c>
    </row>
    <row r="266" spans="4:5" ht="15">
      <c r="D266" s="22">
        <f>'[1]435'!G4+'[1]521'!G6</f>
        <v>0.19920000000001892</v>
      </c>
      <c r="E266" t="s">
        <v>899</v>
      </c>
    </row>
    <row r="292" spans="4:5" ht="15">
      <c r="D292" s="22">
        <f>B292+C292+'[1]344'!G7+'[1]442'!G5+'[1]475'!G12+'[1]511'!G5+'[1]517'!G8+'[1]564'!G12</f>
        <v>0.18759999999952015</v>
      </c>
      <c r="E292" t="s">
        <v>900</v>
      </c>
    </row>
    <row r="324" spans="4:5" ht="15">
      <c r="D324" s="22">
        <f>B324+C324+'[1]339'!G6+'[1]359'!G7+'[1]362'!G8+'[1]422'!G4+'[1]425'!G7+'[1]470'!G6+'[1]479'!G7+'[1]514'!G6+'[1]522'!G6</f>
        <v>-0.18308000000028812</v>
      </c>
      <c r="E324" t="s">
        <v>901</v>
      </c>
    </row>
    <row r="354" spans="2:5" ht="15">
      <c r="B354">
        <v>0</v>
      </c>
      <c r="D354" s="22">
        <f>'[1]485'!G8+'[1]488'!G6+'[1]489'!G6+'[1]491'!G4+'[1]494'!G6+'[1]495'!G4+'[1]498'!G8+'[1]502'!G5+'[1]504'!G4+'[1]508'!G5+'[1]511'!G4+'[1]514'!G7+'[1]521'!G4+'[1]522'!G8</f>
        <v>0.3647999999984677</v>
      </c>
      <c r="E354" t="s">
        <v>902</v>
      </c>
    </row>
    <row r="356" spans="4:5" ht="15">
      <c r="D356" s="22">
        <f>'[1]485'!G8+'[1]488'!G6+'[1]489'!G6+'[1]491'!G4+'[1]494'!G6+'[1]495'!G4+'[1]498'!G8+'[1]502'!G5+'[1]504'!G4+'[1]508'!G5+'[1]511'!G4+'[1]514'!G7+'[1]521'!G4</f>
        <v>-0.41860000000156106</v>
      </c>
      <c r="E356" t="s">
        <v>903</v>
      </c>
    </row>
    <row r="375" spans="4:5" ht="15">
      <c r="D375" s="22">
        <f>'[1]381'!G5+'[1]411'!G5+'[1]419'!G6+'[1]468'!G4+'[1]506'!G7+'[1]511'!G6+'[1]528'!G4+'[1]531'!G6+'[1]554'!G8+'[1]558'!G5+'[1]559'!G9+'[1]564'!G11</f>
        <v>0.12918000000126995</v>
      </c>
      <c r="E375" t="s">
        <v>904</v>
      </c>
    </row>
    <row r="390" spans="4:5" ht="15">
      <c r="D390" s="22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90" t="s">
        <v>905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2017-04-26T17:01:51Z</dcterms:created>
  <dcterms:modified xsi:type="dcterms:W3CDTF">2017-06-07T17:03:13Z</dcterms:modified>
  <cp:category/>
  <cp:version/>
  <cp:contentType/>
  <cp:contentStatus/>
</cp:coreProperties>
</file>