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Александр\Desktop\Прайс-Листы с наценкой\прайс лист с 7 процентами\"/>
    </mc:Choice>
  </mc:AlternateContent>
  <bookViews>
    <workbookView xWindow="0" yWindow="0" windowWidth="20490" windowHeight="7455"/>
  </bookViews>
  <sheets>
    <sheet name="KIDS FW 17.18" sheetId="1" r:id="rId1"/>
    <sheet name="KIDS FW 17.18 версия для печати" sheetId="2" r:id="rId2"/>
  </sheets>
  <definedNames>
    <definedName name="_xlnm._FilterDatabase" localSheetId="0" hidden="1">'KIDS FW 17.18'!$L$114:$M$242</definedName>
  </definedNames>
  <calcPr calcId="152511" refMode="R1C1"/>
</workbook>
</file>

<file path=xl/calcChain.xml><?xml version="1.0" encoding="utf-8"?>
<calcChain xmlns="http://schemas.openxmlformats.org/spreadsheetml/2006/main">
  <c r="AI158" i="1" l="1"/>
  <c r="AI159" i="1"/>
  <c r="AI119" i="1"/>
  <c r="AI120" i="1"/>
  <c r="AI122" i="1"/>
  <c r="AI123" i="1"/>
  <c r="AI50" i="1"/>
  <c r="AI48" i="1"/>
  <c r="AI32" i="1"/>
  <c r="AI34" i="1"/>
  <c r="AI14" i="1"/>
  <c r="AI12" i="1"/>
  <c r="M116" i="1"/>
  <c r="M118" i="1"/>
  <c r="AI115" i="1" l="1"/>
  <c r="AI118" i="1"/>
  <c r="AI121" i="1"/>
  <c r="AI157" i="1"/>
  <c r="AI154" i="1"/>
  <c r="AI54" i="1"/>
  <c r="AI22" i="1"/>
  <c r="AI18" i="1"/>
  <c r="AI52" i="1"/>
  <c r="AI20" i="1"/>
  <c r="AI16" i="1"/>
  <c r="AI58" i="1"/>
  <c r="AI56" i="1"/>
  <c r="AI30" i="1"/>
  <c r="K300" i="2"/>
  <c r="K299" i="2"/>
  <c r="K298" i="2"/>
  <c r="K297" i="2"/>
  <c r="K296" i="2"/>
  <c r="K295" i="2"/>
  <c r="K294" i="2"/>
  <c r="K293" i="2"/>
  <c r="K292" i="2"/>
  <c r="K291" i="2"/>
  <c r="K290" i="2"/>
  <c r="K289" i="2"/>
  <c r="K288" i="2"/>
  <c r="K287" i="2"/>
  <c r="K286" i="2"/>
  <c r="K285" i="2"/>
  <c r="K275" i="2"/>
  <c r="K274" i="2"/>
  <c r="K273" i="2"/>
  <c r="K272" i="2"/>
  <c r="K271" i="2"/>
  <c r="K270" i="2"/>
  <c r="K269" i="2"/>
  <c r="K268" i="2"/>
  <c r="K267" i="2"/>
  <c r="K266" i="2"/>
  <c r="K265" i="2"/>
  <c r="K264" i="2"/>
  <c r="K263" i="2"/>
  <c r="K262" i="2"/>
  <c r="K261" i="2"/>
  <c r="K260" i="2"/>
  <c r="K259" i="2"/>
  <c r="K258" i="2"/>
  <c r="K257" i="2"/>
  <c r="K256" i="2"/>
  <c r="K255" i="2"/>
  <c r="K254" i="2"/>
  <c r="K253" i="2"/>
  <c r="K252" i="2"/>
  <c r="K251" i="2"/>
  <c r="K250" i="2"/>
  <c r="K239" i="2"/>
  <c r="K238" i="2"/>
  <c r="K237" i="2"/>
  <c r="K236" i="2"/>
  <c r="K235" i="2"/>
  <c r="K234" i="2"/>
  <c r="K233" i="2"/>
  <c r="K232" i="2"/>
  <c r="K231" i="2"/>
  <c r="K230" i="2"/>
  <c r="K229" i="2"/>
  <c r="K228" i="2"/>
  <c r="K227" i="2"/>
  <c r="K226" i="2"/>
  <c r="K225" i="2"/>
  <c r="K224" i="2"/>
  <c r="K223" i="2"/>
  <c r="K222" i="2"/>
  <c r="K221" i="2"/>
  <c r="K220" i="2"/>
  <c r="K219" i="2"/>
  <c r="K218" i="2"/>
  <c r="K217" i="2"/>
  <c r="K216" i="2"/>
  <c r="K215" i="2"/>
  <c r="K214" i="2"/>
  <c r="K213" i="2"/>
  <c r="K212" i="2"/>
  <c r="K211" i="2"/>
  <c r="K210" i="2"/>
  <c r="K209" i="2"/>
  <c r="K208" i="2"/>
  <c r="K207" i="2"/>
  <c r="K206" i="2"/>
  <c r="K205" i="2"/>
  <c r="K204" i="2"/>
  <c r="K202" i="2"/>
  <c r="K201" i="2"/>
  <c r="K200" i="2"/>
  <c r="K199" i="2"/>
  <c r="K198" i="2"/>
  <c r="K197" i="2"/>
  <c r="K196" i="2"/>
  <c r="K195" i="2"/>
  <c r="K194" i="2"/>
  <c r="K193" i="2"/>
  <c r="K192" i="2"/>
  <c r="K191" i="2"/>
  <c r="K190" i="2"/>
  <c r="K189" i="2"/>
  <c r="K188" i="2"/>
  <c r="K187" i="2"/>
  <c r="K186" i="2"/>
  <c r="K185" i="2"/>
  <c r="K184" i="2"/>
  <c r="K183" i="2"/>
  <c r="K182" i="2"/>
  <c r="K181" i="2"/>
  <c r="K180" i="2"/>
  <c r="K179" i="2"/>
  <c r="K178" i="2"/>
  <c r="K177" i="2"/>
  <c r="K176" i="2"/>
  <c r="K175" i="2"/>
  <c r="K174" i="2"/>
  <c r="K173" i="2"/>
  <c r="K172" i="2"/>
  <c r="K171" i="2"/>
  <c r="K170" i="2"/>
  <c r="K169" i="2"/>
  <c r="K168" i="2"/>
  <c r="K167" i="2"/>
  <c r="K166" i="2"/>
  <c r="K165" i="2"/>
  <c r="K164" i="2"/>
  <c r="K163" i="2"/>
  <c r="K162" i="2"/>
  <c r="K161" i="2"/>
  <c r="K160" i="2"/>
  <c r="K159" i="2"/>
  <c r="K158" i="2"/>
  <c r="K156" i="2"/>
  <c r="K155" i="2"/>
  <c r="K154" i="2"/>
  <c r="K153" i="2"/>
  <c r="K152" i="2"/>
  <c r="K151" i="2"/>
  <c r="K150" i="2"/>
  <c r="K149" i="2"/>
  <c r="K148" i="2"/>
  <c r="K147" i="2"/>
  <c r="K146" i="2"/>
  <c r="K145" i="2"/>
  <c r="K144" i="2"/>
  <c r="K143" i="2"/>
  <c r="K142" i="2"/>
  <c r="K141" i="2"/>
  <c r="K140" i="2"/>
  <c r="K139" i="2"/>
  <c r="K138" i="2"/>
  <c r="K137" i="2"/>
  <c r="K136" i="2"/>
  <c r="K135" i="2"/>
  <c r="K134" i="2"/>
  <c r="K133" i="2"/>
  <c r="K132" i="2"/>
  <c r="K131" i="2"/>
  <c r="K130" i="2"/>
  <c r="K129" i="2"/>
  <c r="K128" i="2"/>
  <c r="K127" i="2"/>
  <c r="K126" i="2"/>
  <c r="K125" i="2"/>
  <c r="K124" i="2"/>
  <c r="K123" i="2"/>
  <c r="K122" i="2"/>
  <c r="K121" i="2"/>
  <c r="K120" i="2"/>
  <c r="K119" i="2"/>
  <c r="K118" i="2"/>
  <c r="K117" i="2"/>
  <c r="K116" i="2"/>
  <c r="K115" i="2"/>
  <c r="K114" i="2"/>
  <c r="K113" i="2"/>
  <c r="K112" i="2"/>
  <c r="K102" i="2"/>
  <c r="K101" i="2"/>
  <c r="K100" i="2"/>
  <c r="K99" i="2"/>
  <c r="K98" i="2"/>
  <c r="K97" i="2"/>
  <c r="K96" i="2"/>
  <c r="K95" i="2"/>
  <c r="K94" i="2"/>
  <c r="K93" i="2"/>
  <c r="K92" i="2"/>
  <c r="K91" i="2"/>
  <c r="K90" i="2"/>
  <c r="K89" i="2"/>
  <c r="K88" i="2"/>
  <c r="K87" i="2"/>
  <c r="K86" i="2"/>
  <c r="K85" i="2"/>
  <c r="K84" i="2"/>
  <c r="K83" i="2"/>
  <c r="K82" i="2"/>
  <c r="K81" i="2"/>
  <c r="K80" i="2"/>
  <c r="K79" i="2"/>
  <c r="K78" i="2"/>
  <c r="K77" i="2"/>
  <c r="K76" i="2"/>
  <c r="K75" i="2"/>
  <c r="K73" i="2"/>
  <c r="K72" i="2"/>
  <c r="K71" i="2"/>
  <c r="K70" i="2"/>
  <c r="K69" i="2"/>
  <c r="K68" i="2"/>
  <c r="K67" i="2"/>
  <c r="K66" i="2"/>
  <c r="K65" i="2"/>
  <c r="K64" i="2"/>
  <c r="K63" i="2"/>
  <c r="K62" i="2"/>
  <c r="K61" i="2"/>
  <c r="K60" i="2"/>
  <c r="K59" i="2"/>
  <c r="K58" i="2"/>
  <c r="K57" i="2"/>
  <c r="K56" i="2"/>
  <c r="K55" i="2"/>
  <c r="K54" i="2"/>
  <c r="K53" i="2"/>
  <c r="K52" i="2"/>
  <c r="K51" i="2"/>
  <c r="K50" i="2"/>
  <c r="K49" i="2"/>
  <c r="K48" i="2"/>
  <c r="K47" i="2"/>
  <c r="K46" i="2"/>
  <c r="K45" i="2"/>
  <c r="K44" i="2"/>
  <c r="K43" i="2"/>
  <c r="K42" i="2"/>
  <c r="K41" i="2"/>
  <c r="K40" i="2"/>
  <c r="K39" i="2"/>
  <c r="K38" i="2"/>
  <c r="K36" i="2"/>
  <c r="K35" i="2"/>
  <c r="K34" i="2"/>
  <c r="K33" i="2"/>
  <c r="K32" i="2"/>
  <c r="K31" i="2"/>
  <c r="K30" i="2"/>
  <c r="K29" i="2"/>
  <c r="K28" i="2"/>
  <c r="K27" i="2"/>
  <c r="K26" i="2"/>
  <c r="K25" i="2"/>
  <c r="K24" i="2"/>
  <c r="K23" i="2"/>
  <c r="K22" i="2"/>
  <c r="K21" i="2"/>
  <c r="K20" i="2"/>
  <c r="K19" i="2"/>
  <c r="K18" i="2"/>
  <c r="K17" i="2"/>
  <c r="K16" i="2"/>
  <c r="K15" i="2"/>
  <c r="K14" i="2"/>
  <c r="K13" i="2"/>
  <c r="K12" i="2"/>
  <c r="K11" i="2"/>
  <c r="K10" i="2"/>
  <c r="K9" i="2"/>
  <c r="K8" i="2"/>
  <c r="K7" i="2"/>
  <c r="K6" i="2"/>
  <c r="K5" i="2"/>
  <c r="K4" i="2"/>
  <c r="K3" i="2"/>
  <c r="AH259" i="1" l="1"/>
  <c r="AI259" i="1" s="1"/>
  <c r="AI258" i="1"/>
  <c r="AH258" i="1"/>
  <c r="AI238" i="1" l="1"/>
  <c r="AH238" i="1"/>
  <c r="AI246" i="1"/>
  <c r="AH277" i="1"/>
  <c r="AH278" i="1"/>
  <c r="AH279" i="1"/>
  <c r="AH12" i="1"/>
  <c r="AI277" i="1" l="1"/>
  <c r="AH246" i="1"/>
  <c r="AB287" i="1"/>
  <c r="AD287" i="1"/>
  <c r="Z287" i="1"/>
  <c r="X287" i="1"/>
  <c r="V287" i="1"/>
  <c r="T287" i="1"/>
  <c r="R287" i="1"/>
  <c r="P287" i="1"/>
  <c r="N287" i="1"/>
  <c r="AH286" i="1"/>
  <c r="AI286" i="1" s="1"/>
  <c r="AH285" i="1"/>
  <c r="AI285" i="1" s="1"/>
  <c r="AH284" i="1"/>
  <c r="AI284" i="1" s="1"/>
  <c r="AH283" i="1"/>
  <c r="AI283" i="1" s="1"/>
  <c r="AH282" i="1"/>
  <c r="AI282" i="1" s="1"/>
  <c r="AH281" i="1"/>
  <c r="AI281" i="1" s="1"/>
  <c r="AH280" i="1"/>
  <c r="AI280" i="1" s="1"/>
  <c r="AH276" i="1"/>
  <c r="AH275" i="1"/>
  <c r="AH274" i="1"/>
  <c r="AH273" i="1"/>
  <c r="AH272" i="1"/>
  <c r="AH271" i="1"/>
  <c r="AH287" i="1" l="1"/>
  <c r="AI271" i="1"/>
  <c r="AI274" i="1"/>
  <c r="AI287" i="1" l="1"/>
  <c r="AH263" i="1" l="1"/>
  <c r="AI263" i="1" s="1"/>
  <c r="AI262" i="1"/>
  <c r="AH262" i="1"/>
  <c r="AH109" i="1" l="1"/>
  <c r="AI108" i="1"/>
  <c r="AH108" i="1"/>
  <c r="AH107" i="1"/>
  <c r="AI106" i="1"/>
  <c r="AH106" i="1"/>
  <c r="AH105" i="1"/>
  <c r="AI104" i="1"/>
  <c r="AH104" i="1"/>
  <c r="AH265" i="1" l="1"/>
  <c r="AI265" i="1" s="1"/>
  <c r="AI264" i="1"/>
  <c r="AH264" i="1"/>
  <c r="AH261" i="1"/>
  <c r="AI261" i="1" s="1"/>
  <c r="AI260" i="1"/>
  <c r="AH260" i="1"/>
  <c r="AH257" i="1"/>
  <c r="AI257" i="1" s="1"/>
  <c r="AI256" i="1"/>
  <c r="AH256" i="1"/>
  <c r="AH255" i="1"/>
  <c r="AI255" i="1" s="1"/>
  <c r="AI254" i="1"/>
  <c r="AH254" i="1"/>
  <c r="AH253" i="1"/>
  <c r="AI253" i="1" s="1"/>
  <c r="AI252" i="1"/>
  <c r="AH252" i="1"/>
  <c r="AH251" i="1"/>
  <c r="AI251" i="1" s="1"/>
  <c r="AI250" i="1"/>
  <c r="AH250" i="1"/>
  <c r="AH249" i="1"/>
  <c r="AI249" i="1" s="1"/>
  <c r="AI248" i="1"/>
  <c r="AH248" i="1"/>
  <c r="AH115" i="1" l="1"/>
  <c r="AI24" i="1"/>
  <c r="AI26" i="1"/>
  <c r="AI28" i="1"/>
  <c r="AI36" i="1"/>
  <c r="AI38" i="1"/>
  <c r="AI40" i="1"/>
  <c r="AI42" i="1"/>
  <c r="AI44" i="1"/>
  <c r="AI46" i="1"/>
  <c r="AI60" i="1"/>
  <c r="AI62" i="1"/>
  <c r="AI64" i="1"/>
  <c r="AI66" i="1"/>
  <c r="AI68" i="1"/>
  <c r="AI70" i="1"/>
  <c r="AI72" i="1"/>
  <c r="AI74" i="1"/>
  <c r="AI76" i="1"/>
  <c r="AI78" i="1"/>
  <c r="AI80" i="1"/>
  <c r="AI82" i="1"/>
  <c r="AI84" i="1"/>
  <c r="AI86" i="1"/>
  <c r="AI88" i="1"/>
  <c r="AI90" i="1"/>
  <c r="AI92" i="1"/>
  <c r="AI94" i="1"/>
  <c r="AI96" i="1"/>
  <c r="AI98" i="1"/>
  <c r="AI100" i="1"/>
  <c r="AI102" i="1"/>
  <c r="AH14" i="1"/>
  <c r="AH15" i="1"/>
  <c r="AH16" i="1"/>
  <c r="AH17" i="1"/>
  <c r="AH18" i="1"/>
  <c r="AH19" i="1"/>
  <c r="AH20" i="1"/>
  <c r="AH21" i="1"/>
  <c r="AH22" i="1"/>
  <c r="AH23" i="1"/>
  <c r="AH24" i="1"/>
  <c r="AH25" i="1"/>
  <c r="AH26" i="1"/>
  <c r="AH27" i="1"/>
  <c r="AH28" i="1"/>
  <c r="AH29" i="1"/>
  <c r="AH30" i="1"/>
  <c r="AH31" i="1"/>
  <c r="AH32" i="1"/>
  <c r="AH33" i="1"/>
  <c r="AH34" i="1"/>
  <c r="AH35" i="1"/>
  <c r="AH36" i="1"/>
  <c r="AH37" i="1"/>
  <c r="AH38" i="1"/>
  <c r="AH39" i="1"/>
  <c r="AH40" i="1"/>
  <c r="AH41" i="1"/>
  <c r="AH42" i="1"/>
  <c r="AH43" i="1"/>
  <c r="AH44" i="1"/>
  <c r="AH45" i="1"/>
  <c r="AH46" i="1"/>
  <c r="AH47" i="1"/>
  <c r="AH48" i="1"/>
  <c r="AH49" i="1"/>
  <c r="AH50" i="1"/>
  <c r="AH51" i="1"/>
  <c r="AH52" i="1"/>
  <c r="AH53" i="1"/>
  <c r="AH54" i="1"/>
  <c r="AH55" i="1"/>
  <c r="AH56" i="1"/>
  <c r="AH57" i="1"/>
  <c r="AH58" i="1"/>
  <c r="AH59" i="1"/>
  <c r="AH60" i="1"/>
  <c r="AH61" i="1"/>
  <c r="AH62" i="1"/>
  <c r="AH63" i="1"/>
  <c r="AH64" i="1"/>
  <c r="AH65" i="1"/>
  <c r="AH66" i="1"/>
  <c r="AH67" i="1"/>
  <c r="AH68" i="1"/>
  <c r="AH69" i="1"/>
  <c r="AH70" i="1"/>
  <c r="AH71" i="1"/>
  <c r="AH72" i="1"/>
  <c r="AH73" i="1"/>
  <c r="AH74" i="1"/>
  <c r="AH75" i="1"/>
  <c r="AH76" i="1"/>
  <c r="AH77" i="1"/>
  <c r="AH78" i="1"/>
  <c r="AH79" i="1"/>
  <c r="AH80" i="1"/>
  <c r="AH81" i="1"/>
  <c r="AH82" i="1"/>
  <c r="AH83" i="1"/>
  <c r="AH84" i="1"/>
  <c r="AH85" i="1"/>
  <c r="AH86" i="1"/>
  <c r="AH87" i="1"/>
  <c r="AH88" i="1"/>
  <c r="AH89" i="1"/>
  <c r="AH90" i="1"/>
  <c r="AH91" i="1"/>
  <c r="AH92" i="1"/>
  <c r="AH93" i="1"/>
  <c r="AH94" i="1"/>
  <c r="AH95" i="1"/>
  <c r="AH96" i="1"/>
  <c r="AH97" i="1"/>
  <c r="AH98" i="1"/>
  <c r="AH99" i="1"/>
  <c r="AH100" i="1"/>
  <c r="AH101" i="1"/>
  <c r="AH102" i="1"/>
  <c r="AH103" i="1"/>
  <c r="W266" i="1"/>
  <c r="Y266" i="1"/>
  <c r="AA266" i="1"/>
  <c r="AC266" i="1"/>
  <c r="AE266" i="1"/>
  <c r="U266" i="1"/>
  <c r="AH247" i="1"/>
  <c r="AH13" i="1"/>
  <c r="N110" i="1"/>
  <c r="N290" i="1" s="1"/>
  <c r="O110" i="1"/>
  <c r="O290" i="1" s="1"/>
  <c r="P110" i="1"/>
  <c r="Q110" i="1"/>
  <c r="Q290" i="1" s="1"/>
  <c r="R110" i="1"/>
  <c r="R290" i="1" s="1"/>
  <c r="S110" i="1"/>
  <c r="S290" i="1" s="1"/>
  <c r="T110" i="1"/>
  <c r="U110" i="1"/>
  <c r="V110" i="1"/>
  <c r="W110" i="1"/>
  <c r="X110" i="1"/>
  <c r="Y110" i="1"/>
  <c r="Z110" i="1"/>
  <c r="AH116" i="1"/>
  <c r="AI116" i="1"/>
  <c r="AH117" i="1"/>
  <c r="AI117" i="1"/>
  <c r="AH118" i="1"/>
  <c r="AH119" i="1"/>
  <c r="AH120" i="1"/>
  <c r="AH121" i="1"/>
  <c r="AH122" i="1"/>
  <c r="AH123" i="1"/>
  <c r="AH124" i="1"/>
  <c r="AI124" i="1"/>
  <c r="AH125" i="1"/>
  <c r="AI125" i="1"/>
  <c r="AH126" i="1"/>
  <c r="AI126" i="1"/>
  <c r="AH127" i="1"/>
  <c r="AI127" i="1"/>
  <c r="AH128" i="1"/>
  <c r="AI128" i="1"/>
  <c r="AH129" i="1"/>
  <c r="AI129" i="1"/>
  <c r="AH130" i="1"/>
  <c r="AI130" i="1"/>
  <c r="AH131" i="1"/>
  <c r="AI131" i="1"/>
  <c r="AH132" i="1"/>
  <c r="AI132" i="1"/>
  <c r="AH133" i="1"/>
  <c r="AI133" i="1"/>
  <c r="AH134" i="1"/>
  <c r="AI134" i="1"/>
  <c r="AH135" i="1"/>
  <c r="AI135" i="1"/>
  <c r="AH136" i="1"/>
  <c r="AI136" i="1"/>
  <c r="AH137" i="1"/>
  <c r="AI137" i="1"/>
  <c r="AH138" i="1"/>
  <c r="AI138" i="1"/>
  <c r="AH139" i="1"/>
  <c r="AI139" i="1"/>
  <c r="AH140" i="1"/>
  <c r="AI140" i="1"/>
  <c r="AH141" i="1"/>
  <c r="AI141" i="1"/>
  <c r="AH142" i="1"/>
  <c r="AI142" i="1"/>
  <c r="AH143" i="1"/>
  <c r="AI143" i="1"/>
  <c r="AH144" i="1"/>
  <c r="AI144" i="1"/>
  <c r="AH145" i="1"/>
  <c r="AI145" i="1"/>
  <c r="AH146" i="1"/>
  <c r="AI146" i="1"/>
  <c r="AH147" i="1"/>
  <c r="AI147" i="1"/>
  <c r="AH148" i="1"/>
  <c r="AI148" i="1"/>
  <c r="AH149" i="1"/>
  <c r="AI149" i="1"/>
  <c r="AH150" i="1"/>
  <c r="AI150" i="1"/>
  <c r="AH151" i="1"/>
  <c r="AI151" i="1"/>
  <c r="AH152" i="1"/>
  <c r="AI152" i="1"/>
  <c r="AH153" i="1"/>
  <c r="AI153" i="1"/>
  <c r="AH154" i="1"/>
  <c r="AH155" i="1"/>
  <c r="AI155" i="1"/>
  <c r="AH156" i="1"/>
  <c r="AI156" i="1"/>
  <c r="AH157" i="1"/>
  <c r="AH158" i="1"/>
  <c r="AH159" i="1"/>
  <c r="AH160" i="1"/>
  <c r="AI160" i="1"/>
  <c r="AH161" i="1"/>
  <c r="AI161" i="1"/>
  <c r="AH162" i="1"/>
  <c r="AI162" i="1"/>
  <c r="AH163" i="1"/>
  <c r="AI163" i="1"/>
  <c r="AH164" i="1"/>
  <c r="AI164" i="1"/>
  <c r="AH165" i="1"/>
  <c r="AI165" i="1"/>
  <c r="AH166" i="1"/>
  <c r="AI166" i="1"/>
  <c r="AH167" i="1"/>
  <c r="AI167" i="1"/>
  <c r="AH168" i="1"/>
  <c r="AI168" i="1"/>
  <c r="AH169" i="1"/>
  <c r="AI169" i="1"/>
  <c r="AH170" i="1"/>
  <c r="AI170" i="1"/>
  <c r="AH171" i="1"/>
  <c r="AI171" i="1"/>
  <c r="AH172" i="1"/>
  <c r="AI172" i="1"/>
  <c r="AH173" i="1"/>
  <c r="AI173" i="1"/>
  <c r="AH174" i="1"/>
  <c r="AI174" i="1"/>
  <c r="AH175" i="1"/>
  <c r="AI175" i="1"/>
  <c r="AH176" i="1"/>
  <c r="AI176" i="1"/>
  <c r="AH177" i="1"/>
  <c r="AI177" i="1"/>
  <c r="AH178" i="1"/>
  <c r="AI178" i="1"/>
  <c r="AH179" i="1"/>
  <c r="AI179" i="1"/>
  <c r="AH180" i="1"/>
  <c r="AI180" i="1"/>
  <c r="AH181" i="1"/>
  <c r="AI181" i="1"/>
  <c r="AH182" i="1"/>
  <c r="AI182" i="1"/>
  <c r="AH183" i="1"/>
  <c r="AI183" i="1"/>
  <c r="AH184" i="1"/>
  <c r="AI184" i="1"/>
  <c r="AH185" i="1"/>
  <c r="AI185" i="1"/>
  <c r="AH186" i="1"/>
  <c r="AI186" i="1"/>
  <c r="AH187" i="1"/>
  <c r="AI187" i="1"/>
  <c r="AH188" i="1"/>
  <c r="AI188" i="1"/>
  <c r="AH189" i="1"/>
  <c r="AI189" i="1"/>
  <c r="AH190" i="1"/>
  <c r="AI190" i="1"/>
  <c r="AH191" i="1"/>
  <c r="AI191" i="1"/>
  <c r="AH192" i="1"/>
  <c r="AI192" i="1"/>
  <c r="AH193" i="1"/>
  <c r="AI193" i="1"/>
  <c r="AH194" i="1"/>
  <c r="AI194" i="1"/>
  <c r="AH195" i="1"/>
  <c r="AI195" i="1"/>
  <c r="AH196" i="1"/>
  <c r="AI196" i="1"/>
  <c r="AH197" i="1"/>
  <c r="AI197" i="1"/>
  <c r="AH198" i="1"/>
  <c r="AI198" i="1"/>
  <c r="AH199" i="1"/>
  <c r="AI199" i="1"/>
  <c r="AH200" i="1"/>
  <c r="AI200" i="1"/>
  <c r="AH201" i="1"/>
  <c r="AI201" i="1"/>
  <c r="AH202" i="1"/>
  <c r="AI202" i="1"/>
  <c r="AH203" i="1"/>
  <c r="AI203" i="1"/>
  <c r="AH204" i="1"/>
  <c r="AI204" i="1"/>
  <c r="AH205" i="1"/>
  <c r="AI205" i="1"/>
  <c r="AH206" i="1"/>
  <c r="AI206" i="1"/>
  <c r="AH207" i="1"/>
  <c r="AI207" i="1"/>
  <c r="AH208" i="1"/>
  <c r="AI208" i="1"/>
  <c r="AH209" i="1"/>
  <c r="AI209" i="1"/>
  <c r="AH210" i="1"/>
  <c r="AI210" i="1"/>
  <c r="AH211" i="1"/>
  <c r="AI211" i="1"/>
  <c r="AH212" i="1"/>
  <c r="AI212" i="1"/>
  <c r="AH213" i="1"/>
  <c r="AI213" i="1"/>
  <c r="AH214" i="1"/>
  <c r="AI214" i="1"/>
  <c r="AH215" i="1"/>
  <c r="AI215" i="1"/>
  <c r="AH216" i="1"/>
  <c r="AI216" i="1"/>
  <c r="AH217" i="1"/>
  <c r="AI217" i="1"/>
  <c r="AH218" i="1"/>
  <c r="AI218" i="1"/>
  <c r="AH219" i="1"/>
  <c r="AI219" i="1"/>
  <c r="AH220" i="1"/>
  <c r="AI220" i="1"/>
  <c r="AH221" i="1"/>
  <c r="AI221" i="1"/>
  <c r="AH222" i="1"/>
  <c r="AI222" i="1"/>
  <c r="AH223" i="1"/>
  <c r="AI223" i="1"/>
  <c r="AH224" i="1"/>
  <c r="AI224" i="1"/>
  <c r="AH225" i="1"/>
  <c r="AI225" i="1"/>
  <c r="AH226" i="1"/>
  <c r="AI226" i="1"/>
  <c r="AH227" i="1"/>
  <c r="AI227" i="1"/>
  <c r="AH228" i="1"/>
  <c r="AI228" i="1"/>
  <c r="AH229" i="1"/>
  <c r="AI229" i="1"/>
  <c r="AH230" i="1"/>
  <c r="AI230" i="1"/>
  <c r="AH231" i="1"/>
  <c r="AI231" i="1"/>
  <c r="AH232" i="1"/>
  <c r="AI232" i="1"/>
  <c r="AH233" i="1"/>
  <c r="AI233" i="1"/>
  <c r="AH234" i="1"/>
  <c r="AI234" i="1"/>
  <c r="AH235" i="1"/>
  <c r="AI235" i="1"/>
  <c r="AH236" i="1"/>
  <c r="AI236" i="1"/>
  <c r="AH237" i="1"/>
  <c r="AI237" i="1"/>
  <c r="AH239" i="1"/>
  <c r="AI239" i="1"/>
  <c r="AH240" i="1"/>
  <c r="AI240" i="1"/>
  <c r="T241" i="1"/>
  <c r="U241" i="1"/>
  <c r="V241" i="1"/>
  <c r="W241" i="1"/>
  <c r="X241" i="1"/>
  <c r="Y241" i="1"/>
  <c r="Z241" i="1"/>
  <c r="AA241" i="1"/>
  <c r="AA290" i="1" s="1"/>
  <c r="AB241" i="1"/>
  <c r="AB290" i="1" s="1"/>
  <c r="AC241" i="1"/>
  <c r="AC290" i="1" s="1"/>
  <c r="AD241" i="1"/>
  <c r="AD290" i="1" s="1"/>
  <c r="AE241" i="1"/>
  <c r="AE290" i="1" s="1"/>
  <c r="AF241" i="1"/>
  <c r="AF290" i="1" s="1"/>
  <c r="AG241" i="1"/>
  <c r="AG290" i="1" s="1"/>
  <c r="AH110" i="1" l="1"/>
  <c r="AI247" i="1"/>
  <c r="AI266" i="1" s="1"/>
  <c r="AH266" i="1"/>
  <c r="AH241" i="1"/>
  <c r="AI241" i="1"/>
  <c r="AI110" i="1"/>
  <c r="Y290" i="1"/>
  <c r="W290" i="1"/>
  <c r="U290" i="1"/>
  <c r="P290" i="1"/>
  <c r="X290" i="1"/>
  <c r="T290" i="1"/>
  <c r="Z290" i="1"/>
  <c r="V290" i="1"/>
  <c r="AH291" i="1" l="1"/>
  <c r="AI291" i="1"/>
</calcChain>
</file>

<file path=xl/sharedStrings.xml><?xml version="1.0" encoding="utf-8"?>
<sst xmlns="http://schemas.openxmlformats.org/spreadsheetml/2006/main" count="2194" uniqueCount="247">
  <si>
    <t>синий балтико</t>
  </si>
  <si>
    <t>сапоги детские</t>
  </si>
  <si>
    <t>черный джойфул</t>
  </si>
  <si>
    <t>55037R</t>
  </si>
  <si>
    <t>серый джойфул</t>
  </si>
  <si>
    <t>белый балтико</t>
  </si>
  <si>
    <t>цикламен балтико</t>
  </si>
  <si>
    <t>55039 R</t>
  </si>
  <si>
    <t>сапожки детские</t>
  </si>
  <si>
    <t>55038 R</t>
  </si>
  <si>
    <t>36-37        38-39      40-41</t>
  </si>
  <si>
    <t>30-31         32-33      34-35</t>
  </si>
  <si>
    <t>сапоги</t>
  </si>
  <si>
    <t>черный балтико</t>
  </si>
  <si>
    <t>синий тревел</t>
  </si>
  <si>
    <t>черный камуфляж</t>
  </si>
  <si>
    <t>заказано, euro</t>
  </si>
  <si>
    <t>заказано пар</t>
  </si>
  <si>
    <t>36-42</t>
  </si>
  <si>
    <t>32-35</t>
  </si>
  <si>
    <t>29-31</t>
  </si>
  <si>
    <t>черный техник</t>
  </si>
  <si>
    <t>савана динамик</t>
  </si>
  <si>
    <t>черный динамик</t>
  </si>
  <si>
    <t>ботинки детские</t>
  </si>
  <si>
    <t>черный балтико-лапин</t>
  </si>
  <si>
    <t>синий динамик</t>
  </si>
  <si>
    <t>пельтро балтико</t>
  </si>
  <si>
    <t>сапоги детские со съемным помпоном</t>
  </si>
  <si>
    <t>29-35</t>
  </si>
  <si>
    <t>23-28</t>
  </si>
  <si>
    <t>черный динамик-серебро</t>
  </si>
  <si>
    <t>синий динамик-золото</t>
  </si>
  <si>
    <t>синий техник</t>
  </si>
  <si>
    <t>серый техник</t>
  </si>
  <si>
    <t>белый тревел</t>
  </si>
  <si>
    <t>серебряный балтико</t>
  </si>
  <si>
    <t>СУММА, евро</t>
  </si>
  <si>
    <t>КОЛ-ВО  ПАР</t>
  </si>
  <si>
    <t>РРЦ, euro</t>
  </si>
  <si>
    <t>Размер-   ный ряд</t>
  </si>
  <si>
    <t>Цвет</t>
  </si>
  <si>
    <t xml:space="preserve">Фото </t>
  </si>
  <si>
    <t>Дата заказа:</t>
  </si>
  <si>
    <t>Итого Обувь BeBoot:</t>
  </si>
  <si>
    <t>Итого Обувь Jumper:</t>
  </si>
  <si>
    <t>Наименование</t>
  </si>
  <si>
    <t>Артикул</t>
  </si>
  <si>
    <t>Состав верха</t>
  </si>
  <si>
    <t>Состав подкладки</t>
  </si>
  <si>
    <t xml:space="preserve"> Размерный ряд( 29 - 42)</t>
  </si>
  <si>
    <t>Размерный ряд( 30 - 41)</t>
  </si>
  <si>
    <t>Текстильные материалы</t>
  </si>
  <si>
    <t>Шерсть 100%</t>
  </si>
  <si>
    <t>27-30</t>
  </si>
  <si>
    <t>31-34</t>
  </si>
  <si>
    <t>35-40</t>
  </si>
  <si>
    <t>Итого Детская и Подростковая обувь JOG, SECTOR, SUPERGRIP :</t>
  </si>
  <si>
    <t>Итого Детская обувь JOG, SECTOR :</t>
  </si>
  <si>
    <t xml:space="preserve">Подростковая обувь на подошвах JOG, SECTOR, SUPERGRIP. Мембрана BiomeTex </t>
  </si>
  <si>
    <t>31/32</t>
  </si>
  <si>
    <t>30/31</t>
  </si>
  <si>
    <t>32/33</t>
  </si>
  <si>
    <t>34/35</t>
  </si>
  <si>
    <t>36/37</t>
  </si>
  <si>
    <t>38/39</t>
  </si>
  <si>
    <t>40/41</t>
  </si>
  <si>
    <t>23/24</t>
  </si>
  <si>
    <t>25/26</t>
  </si>
  <si>
    <t>27/28</t>
  </si>
  <si>
    <t>29/30</t>
  </si>
  <si>
    <t>33/34</t>
  </si>
  <si>
    <t>35/36</t>
  </si>
  <si>
    <t>37/38</t>
  </si>
  <si>
    <t>39/40</t>
  </si>
  <si>
    <t>Юридическое лицо:</t>
  </si>
  <si>
    <t xml:space="preserve">Детская и Подростковая утепленная обувь, без мембраны, на подошве JUMPER </t>
  </si>
  <si>
    <t>Детская, Подростковая утепленная  обувь, без мембраны BEBOOT</t>
  </si>
  <si>
    <t xml:space="preserve">    Детская обувь . Мембрана BiomeTex</t>
  </si>
  <si>
    <t>Цвет фабрика</t>
  </si>
  <si>
    <t>Состав подошвы</t>
  </si>
  <si>
    <t>синий миметик</t>
  </si>
  <si>
    <t xml:space="preserve">     Шерсть 100%</t>
  </si>
  <si>
    <t>Полимерный материал</t>
  </si>
  <si>
    <t>TuonoMimetic343_BlkNavy</t>
  </si>
  <si>
    <t>1201R</t>
  </si>
  <si>
    <t>TuonoJoyfull_Graphite</t>
  </si>
  <si>
    <t>Crosta Dinamic Navy</t>
  </si>
  <si>
    <t>Tuono Dinamic Black</t>
  </si>
  <si>
    <t>1205R</t>
  </si>
  <si>
    <t>бежевый тирана</t>
  </si>
  <si>
    <t>Tuono Tirana_Taupe</t>
  </si>
  <si>
    <t>изумрудный тирана</t>
  </si>
  <si>
    <t>Tuono Tirana_NavySmerald</t>
  </si>
  <si>
    <t>ZaffiroBaltico_ BlkCyclamen</t>
  </si>
  <si>
    <t>ZaffiroTravel_Navy</t>
  </si>
  <si>
    <t>1213R</t>
  </si>
  <si>
    <t>ZaffiroTravel_White</t>
  </si>
  <si>
    <t>красный джойфул</t>
  </si>
  <si>
    <t>1215R</t>
  </si>
  <si>
    <t>Zaffiro Joyfull_Blk</t>
  </si>
  <si>
    <t>Zaffiro Joyfull_Grey</t>
  </si>
  <si>
    <t>Zaffiro Joyfull_Red</t>
  </si>
  <si>
    <t>черный принт</t>
  </si>
  <si>
    <t>розовый принт</t>
  </si>
  <si>
    <t>синий экстралюкс</t>
  </si>
  <si>
    <t>TuonoPiedPull_Blk</t>
  </si>
  <si>
    <t>TuonoPiedPull_BlkPink</t>
  </si>
  <si>
    <t>TuonoExtraLux_Navy</t>
  </si>
  <si>
    <t>1218R</t>
  </si>
  <si>
    <t>1221R</t>
  </si>
  <si>
    <t>золотой экстралюкс</t>
  </si>
  <si>
    <t>TuonoBaltico_Blk</t>
  </si>
  <si>
    <t>TuonoExtraLux_Platinum</t>
  </si>
  <si>
    <t>Tuono Tecnic Black/Graphite</t>
  </si>
  <si>
    <t>TuonoTecnic_GraphiteRed</t>
  </si>
  <si>
    <t>13002R</t>
  </si>
  <si>
    <t>13003R</t>
  </si>
  <si>
    <t>черный экстралюкс</t>
  </si>
  <si>
    <t>Crosta Dinamic Navy/Gold</t>
  </si>
  <si>
    <t>TuonoExtraLux_BlkCrome</t>
  </si>
  <si>
    <t>13004R</t>
  </si>
  <si>
    <t>TuonoDinamic_BlkRed</t>
  </si>
  <si>
    <t>Tuono Joyfull_Graphite</t>
  </si>
  <si>
    <t>серый принт</t>
  </si>
  <si>
    <t>серый рефлекс</t>
  </si>
  <si>
    <t>розовый рефлекс</t>
  </si>
  <si>
    <t>синий бархат</t>
  </si>
  <si>
    <t>красный бархат</t>
  </si>
  <si>
    <t>13006R</t>
  </si>
  <si>
    <t>13007R</t>
  </si>
  <si>
    <t>13008R</t>
  </si>
  <si>
    <t>13009R</t>
  </si>
  <si>
    <t>13011R</t>
  </si>
  <si>
    <t>13013R</t>
  </si>
  <si>
    <t>13014R</t>
  </si>
  <si>
    <t>13015R</t>
  </si>
  <si>
    <t>TuonoBaltico_Navy</t>
  </si>
  <si>
    <t>ZaffiroSuedeCiniglia_BlkRed</t>
  </si>
  <si>
    <t>SuedeCiniglia_Navy</t>
  </si>
  <si>
    <t>ZaffiroExtraLux_BlkPlatinum</t>
  </si>
  <si>
    <t>SuedeDinamic_Navy</t>
  </si>
  <si>
    <t>SuedeDinamic_Blk</t>
  </si>
  <si>
    <t>ZaffiroTuonoJoyfull_Blk</t>
  </si>
  <si>
    <t>TuonoDinamic_BlkNavy</t>
  </si>
  <si>
    <t>ZaffiroBaltico_White</t>
  </si>
  <si>
    <t>ZaffiroTuonoTirana_Taupe</t>
  </si>
  <si>
    <t>ZaffiroSAIReflex_SilverPink</t>
  </si>
  <si>
    <t>ZaffiroSAIReflex_SilverGrey</t>
  </si>
  <si>
    <t>ZaffSuedePiedPull_BlkPink</t>
  </si>
  <si>
    <t>ZaffiroSuedePiedPull_BlkOffwhite</t>
  </si>
  <si>
    <t>Suede Dinamic Black/Silver</t>
  </si>
  <si>
    <t>Suede Dinamic Navy/Gold</t>
  </si>
  <si>
    <t>TuonoDinamic_NavyRed</t>
  </si>
  <si>
    <t>TuonoCamouflage_Blk</t>
  </si>
  <si>
    <t>TuonoPiedPull_BlkOffwhite</t>
  </si>
  <si>
    <t>петрол балтико</t>
  </si>
  <si>
    <t>TuonoDinamic_Blk</t>
  </si>
  <si>
    <t>TuonoBaltico_Petrol</t>
  </si>
  <si>
    <t>ZaffiroBaltico_WhiteSilver</t>
  </si>
  <si>
    <t>1110R</t>
  </si>
  <si>
    <t>1111R</t>
  </si>
  <si>
    <t>SuedeExtraLux_Navy</t>
  </si>
  <si>
    <t>TuonoBaltico_TaupePewter</t>
  </si>
  <si>
    <t>1127R</t>
  </si>
  <si>
    <t>ZaffiroBaltico_WhiteBlk</t>
  </si>
  <si>
    <t>бежевый экстралюкс</t>
  </si>
  <si>
    <t>TuonoExtraLux_Taupe</t>
  </si>
  <si>
    <t>1149R</t>
  </si>
  <si>
    <t>TuonoDinamic_TaupeGold</t>
  </si>
  <si>
    <t>Tuono Dinamic Black/Silver</t>
  </si>
  <si>
    <t>1129R</t>
  </si>
  <si>
    <t>TuonoBaltico_BlkGrey</t>
  </si>
  <si>
    <t>TuonoTecnic_TaupeNavy</t>
  </si>
  <si>
    <t>Tuono Dinamic Navy/Gold</t>
  </si>
  <si>
    <t>1175R</t>
  </si>
  <si>
    <t>1184R</t>
  </si>
  <si>
    <t>TuonoJoyfull_BlkGraphite</t>
  </si>
  <si>
    <t>14007R</t>
  </si>
  <si>
    <t>ZaffiroTuonoExtraLux_BlkChrome</t>
  </si>
  <si>
    <t>ZaffiroTuonoExtraLux_BlkPlatinum</t>
  </si>
  <si>
    <t>ZaffiroTuonoCiniglia_NavyBlue</t>
  </si>
  <si>
    <t>ZaffiroTuonoDinamic_Blk</t>
  </si>
  <si>
    <t>14011R</t>
  </si>
  <si>
    <t>SuedeBaltico_Petrol</t>
  </si>
  <si>
    <t>бежевый принт</t>
  </si>
  <si>
    <t>ZaffiroTuonoPiedPull_BlkTaupe</t>
  </si>
  <si>
    <t>14015R</t>
  </si>
  <si>
    <t>ZaffiroTuonoBaltico_BlkSilver</t>
  </si>
  <si>
    <t>14029R</t>
  </si>
  <si>
    <t>ZaffiroTuonoPiedPull_Blk</t>
  </si>
  <si>
    <t>ZaffiroTuonoDinamic_Taupe</t>
  </si>
  <si>
    <t>14035R</t>
  </si>
  <si>
    <t>14036R</t>
  </si>
  <si>
    <t>14039R</t>
  </si>
  <si>
    <t>TuonoBalticoJoyfull_NavyGrey</t>
  </si>
  <si>
    <t>TuonoTecnicBaltico_Blk</t>
  </si>
  <si>
    <t>30207R</t>
  </si>
  <si>
    <t>30285R</t>
  </si>
  <si>
    <t>30305R</t>
  </si>
  <si>
    <t>30309R</t>
  </si>
  <si>
    <t>TuonoBalticoFox_Navy</t>
  </si>
  <si>
    <t>TuonoBalticoFox_BlkSilver</t>
  </si>
  <si>
    <t>TuonoBaltico_Pewter</t>
  </si>
  <si>
    <t>серебряный балтико-лапин</t>
  </si>
  <si>
    <t>Tuono Zaffiro Lapin Baltico Black</t>
  </si>
  <si>
    <t>TuonoZaffiroLapinBaltico_Silver</t>
  </si>
  <si>
    <t>BB003 R</t>
  </si>
  <si>
    <t>Zaffiro Baltico Black/Gold</t>
  </si>
  <si>
    <t>BB005 R</t>
  </si>
  <si>
    <t>ZaffiroExtraLux_BlkChrome</t>
  </si>
  <si>
    <t>BB008R</t>
  </si>
  <si>
    <t>BB009R</t>
  </si>
  <si>
    <t>Swarovski</t>
  </si>
  <si>
    <t>зеленый бархат</t>
  </si>
  <si>
    <t>ZaffiroCiniglia_BlkSmerald</t>
  </si>
  <si>
    <t>ZaffiroDinamic_Blk</t>
  </si>
  <si>
    <t>ZaffiroBaltico_BlkPetrol</t>
  </si>
  <si>
    <t>ZaffiroBaltico_Blk</t>
  </si>
  <si>
    <t>BB006R</t>
  </si>
  <si>
    <t>Zaffiro Baltico Black/Nat Fur</t>
  </si>
  <si>
    <t>ZaffiroExtraLux_Plat_NaturalFur</t>
  </si>
  <si>
    <t>ZaffiroCiniglia_NavyBlue</t>
  </si>
  <si>
    <t>BB010R</t>
  </si>
  <si>
    <t>ZaffiroBaltico_Blk_BlkFur</t>
  </si>
  <si>
    <t>ZaffiroBaltico_WhiteNaturalFur</t>
  </si>
  <si>
    <t>ZaffiroJoyfull_BlkGrey</t>
  </si>
  <si>
    <t>ZaffiroJoyfull_BlkRed</t>
  </si>
  <si>
    <t>23-30</t>
  </si>
  <si>
    <t>Всего заказ JOG DOG FW17/18:</t>
  </si>
  <si>
    <t>Нат. мех овчина</t>
  </si>
  <si>
    <t>BB007R</t>
  </si>
  <si>
    <t>*ZaffBaltico_Blk/Gold</t>
  </si>
  <si>
    <t>Бланк заказа JOG DOG FW 17/18. Moscow</t>
  </si>
  <si>
    <t xml:space="preserve">    Детская обувь JOG , Sector. Мембрана BiomeTex</t>
  </si>
  <si>
    <t>Размерный ряд( 23 -40)</t>
  </si>
  <si>
    <t xml:space="preserve">Special Price </t>
  </si>
  <si>
    <t>опт, euro</t>
  </si>
  <si>
    <t xml:space="preserve">                                                                     Размерный ряд (23-35)</t>
  </si>
  <si>
    <t xml:space="preserve">                                                                                                                                                         Размерный ряд( 30 - 41)</t>
  </si>
  <si>
    <t xml:space="preserve">                                                                                                      Размерный ряд( 23 -30)/(27-40)</t>
  </si>
  <si>
    <t>Юридический адрес:</t>
  </si>
  <si>
    <t>ИНН</t>
  </si>
  <si>
    <t>Свидетельство о гос.регистрации</t>
  </si>
  <si>
    <t>Гос.регистрационный номер</t>
  </si>
  <si>
    <t>84.53</t>
  </si>
  <si>
    <t>Прайс-лист JOG DOG FW 17/18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</si>
</sst>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#,##0.00\ [$€-1]"/>
    <numFmt numFmtId="165" formatCode="#,##0\ [$€-1]"/>
    <numFmt numFmtId="166" formatCode="_-* #,##0\ [$€-1]_-;\-* #,##0\ [$€-1]_-;_-* &quot;-&quot;\ [$€-1]_-;_-@_-"/>
    <numFmt numFmtId="167" formatCode="0.0"/>
    <numFmt numFmtId="168" formatCode="_-* #,##0.00\ [$€-1]_-;\-* #,##0.00\ [$€-1]_-;_-* &quot;-&quot;\ [$€-1]_-;_-@_-"/>
  </numFmts>
  <fonts count="37">
    <font>
      <sz val="11"/>
      <color theme="1"/>
      <name val="Calibri"/>
      <family val="2"/>
      <scheme val="minor"/>
    </font>
    <font>
      <b/>
      <sz val="11"/>
      <color theme="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8"/>
      <name val="Arial"/>
      <family val="2"/>
      <charset val="204"/>
    </font>
    <font>
      <sz val="8"/>
      <color theme="1"/>
      <name val="Calibri"/>
      <family val="2"/>
      <scheme val="minor"/>
    </font>
    <font>
      <sz val="10"/>
      <name val="Arial"/>
      <family val="2"/>
      <charset val="204"/>
    </font>
    <font>
      <b/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22"/>
      <color theme="0"/>
      <name val="Arial"/>
      <family val="2"/>
      <charset val="204"/>
    </font>
    <font>
      <b/>
      <sz val="8"/>
      <color theme="0"/>
      <name val="Arial"/>
      <family val="2"/>
      <charset val="204"/>
    </font>
    <font>
      <b/>
      <sz val="18"/>
      <color theme="0"/>
      <name val="Arial"/>
      <family val="2"/>
      <charset val="204"/>
    </font>
    <font>
      <b/>
      <sz val="11"/>
      <color theme="0"/>
      <name val="Arial"/>
      <family val="2"/>
      <charset val="204"/>
    </font>
    <font>
      <b/>
      <sz val="12"/>
      <color theme="0"/>
      <name val="Arial"/>
      <family val="2"/>
      <charset val="204"/>
    </font>
    <font>
      <b/>
      <sz val="20"/>
      <color theme="0"/>
      <name val="Aharoni"/>
      <charset val="177"/>
    </font>
    <font>
      <b/>
      <sz val="16"/>
      <color theme="0"/>
      <name val="Aharoni"/>
      <charset val="177"/>
    </font>
    <font>
      <sz val="11"/>
      <color theme="0"/>
      <name val="Aharoni"/>
      <charset val="177"/>
    </font>
    <font>
      <b/>
      <sz val="20"/>
      <color theme="0"/>
      <name val="Calibri"/>
      <family val="2"/>
      <charset val="204"/>
      <scheme val="minor"/>
    </font>
    <font>
      <sz val="11"/>
      <color theme="0"/>
      <name val="Calibri"/>
      <family val="2"/>
      <scheme val="minor"/>
    </font>
    <font>
      <b/>
      <sz val="16"/>
      <color theme="0"/>
      <name val="Arial"/>
      <family val="2"/>
      <charset val="204"/>
    </font>
    <font>
      <b/>
      <sz val="11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8"/>
      <color indexed="8"/>
      <name val="Calibri"/>
      <family val="2"/>
      <charset val="204"/>
    </font>
    <font>
      <b/>
      <sz val="14"/>
      <color theme="0"/>
      <name val="Arial"/>
      <family val="2"/>
      <charset val="204"/>
    </font>
    <font>
      <sz val="14"/>
      <color theme="0"/>
      <name val="Arial"/>
      <family val="2"/>
      <charset val="204"/>
    </font>
    <font>
      <b/>
      <sz val="11"/>
      <color rgb="FFFF000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</font>
    <font>
      <b/>
      <sz val="8"/>
      <color rgb="FFFF0000"/>
      <name val="Calibri"/>
      <family val="2"/>
      <charset val="204"/>
      <scheme val="minor"/>
    </font>
    <font>
      <b/>
      <sz val="14"/>
      <color theme="0"/>
      <name val="Aharoni"/>
      <charset val="177"/>
    </font>
    <font>
      <sz val="16"/>
      <color theme="1"/>
      <name val="Calibri"/>
      <family val="2"/>
      <scheme val="minor"/>
    </font>
    <font>
      <b/>
      <sz val="14"/>
      <color theme="0"/>
      <name val="Calibri"/>
      <family val="2"/>
      <charset val="204"/>
      <scheme val="minor"/>
    </font>
    <font>
      <sz val="7"/>
      <color theme="1"/>
      <name val="Calibri"/>
      <family val="2"/>
      <scheme val="minor"/>
    </font>
    <font>
      <b/>
      <sz val="7"/>
      <color theme="1"/>
      <name val="Calibri"/>
      <family val="2"/>
      <charset val="204"/>
      <scheme val="minor"/>
    </font>
    <font>
      <sz val="7"/>
      <color indexed="8"/>
      <name val="Calibri"/>
      <family val="2"/>
      <charset val="204"/>
    </font>
    <font>
      <b/>
      <sz val="11"/>
      <color rgb="FFFF0000"/>
      <name val="Arial"/>
      <family val="2"/>
      <charset val="204"/>
    </font>
    <font>
      <b/>
      <sz val="11"/>
      <name val="Calibri"/>
      <family val="2"/>
      <charset val="204"/>
    </font>
    <font>
      <sz val="11"/>
      <color rgb="FFFF0000"/>
      <name val="Calibri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9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 style="medium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medium">
        <color theme="0"/>
      </left>
      <right style="thin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/>
      </left>
      <right style="thin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 style="thin">
        <color theme="0"/>
      </top>
      <bottom/>
      <diagonal/>
    </border>
    <border>
      <left/>
      <right style="medium">
        <color indexed="64"/>
      </right>
      <top style="thin">
        <color theme="0"/>
      </top>
      <bottom/>
      <diagonal/>
    </border>
    <border>
      <left style="medium">
        <color indexed="64"/>
      </left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medium">
        <color indexed="64"/>
      </bottom>
      <diagonal/>
    </border>
    <border>
      <left/>
      <right/>
      <top style="thin">
        <color theme="0"/>
      </top>
      <bottom style="medium">
        <color indexed="64"/>
      </bottom>
      <diagonal/>
    </border>
    <border>
      <left/>
      <right style="thin">
        <color theme="0"/>
      </right>
      <top style="thin">
        <color theme="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medium">
        <color indexed="64"/>
      </top>
      <bottom style="thin">
        <color theme="0"/>
      </bottom>
      <diagonal/>
    </border>
    <border>
      <left/>
      <right style="thin">
        <color indexed="64"/>
      </right>
      <top style="medium">
        <color indexed="64"/>
      </top>
      <bottom style="thin">
        <color theme="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theme="0"/>
      </left>
      <right style="thin">
        <color theme="0"/>
      </right>
      <top/>
      <bottom style="medium">
        <color theme="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theme="0"/>
      </top>
      <bottom/>
      <diagonal/>
    </border>
    <border>
      <left style="medium">
        <color indexed="64"/>
      </left>
      <right style="thin">
        <color theme="0"/>
      </right>
      <top style="medium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medium">
        <color indexed="64"/>
      </top>
      <bottom style="thin">
        <color theme="0"/>
      </bottom>
      <diagonal/>
    </border>
    <border>
      <left style="thin">
        <color theme="0"/>
      </left>
      <right style="medium">
        <color indexed="64"/>
      </right>
      <top style="medium">
        <color indexed="64"/>
      </top>
      <bottom style="thin">
        <color theme="0"/>
      </bottom>
      <diagonal/>
    </border>
    <border>
      <left style="medium">
        <color indexed="64"/>
      </left>
      <right/>
      <top style="thin">
        <color theme="0"/>
      </top>
      <bottom style="thin">
        <color theme="0"/>
      </bottom>
      <diagonal/>
    </border>
    <border>
      <left/>
      <right style="medium">
        <color indexed="64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/>
      <top style="medium">
        <color indexed="64"/>
      </top>
      <bottom style="thin">
        <color theme="0"/>
      </bottom>
      <diagonal/>
    </border>
    <border>
      <left/>
      <right style="thin">
        <color theme="0"/>
      </right>
      <top style="medium">
        <color indexed="64"/>
      </top>
      <bottom style="thin">
        <color theme="0"/>
      </bottom>
      <diagonal/>
    </border>
  </borders>
  <cellStyleXfs count="2">
    <xf numFmtId="0" fontId="0" fillId="0" borderId="0"/>
    <xf numFmtId="0" fontId="3" fillId="0" borderId="0"/>
  </cellStyleXfs>
  <cellXfs count="449">
    <xf numFmtId="0" fontId="0" fillId="0" borderId="0" xfId="0"/>
    <xf numFmtId="0" fontId="0" fillId="0" borderId="10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2" borderId="0" xfId="0" applyFill="1"/>
    <xf numFmtId="1" fontId="13" fillId="4" borderId="49" xfId="0" applyNumberFormat="1" applyFont="1" applyFill="1" applyBorder="1" applyAlignment="1" applyProtection="1">
      <alignment horizontal="center" vertical="center" wrapText="1"/>
      <protection locked="0" hidden="1"/>
    </xf>
    <xf numFmtId="0" fontId="12" fillId="4" borderId="49" xfId="0" applyNumberFormat="1" applyFont="1" applyFill="1" applyBorder="1" applyAlignment="1" applyProtection="1">
      <alignment horizontal="center" vertical="center" wrapText="1"/>
      <protection locked="0" hidden="1"/>
    </xf>
    <xf numFmtId="1" fontId="12" fillId="4" borderId="49" xfId="0" applyNumberFormat="1" applyFont="1" applyFill="1" applyBorder="1" applyAlignment="1" applyProtection="1">
      <alignment horizontal="center" vertical="center" wrapText="1"/>
      <protection locked="0" hidden="1"/>
    </xf>
    <xf numFmtId="0" fontId="1" fillId="4" borderId="49" xfId="0" applyFont="1" applyFill="1" applyBorder="1" applyAlignment="1">
      <alignment vertical="center" wrapText="1"/>
    </xf>
    <xf numFmtId="0" fontId="10" fillId="4" borderId="49" xfId="0" applyNumberFormat="1" applyFont="1" applyFill="1" applyBorder="1" applyAlignment="1" applyProtection="1">
      <alignment horizontal="center" vertical="center" wrapText="1"/>
      <protection locked="0" hidden="1"/>
    </xf>
    <xf numFmtId="0" fontId="20" fillId="4" borderId="33" xfId="0" applyFont="1" applyFill="1" applyBorder="1" applyAlignment="1">
      <alignment vertical="center" wrapText="1"/>
    </xf>
    <xf numFmtId="0" fontId="20" fillId="4" borderId="30" xfId="0" applyFont="1" applyFill="1" applyBorder="1" applyAlignment="1">
      <alignment vertical="center" wrapText="1"/>
    </xf>
    <xf numFmtId="0" fontId="3" fillId="0" borderId="23" xfId="1" applyFont="1" applyFill="1" applyBorder="1" applyAlignment="1">
      <alignment horizontal="center" vertical="center"/>
    </xf>
    <xf numFmtId="0" fontId="0" fillId="0" borderId="24" xfId="0" applyBorder="1"/>
    <xf numFmtId="0" fontId="12" fillId="4" borderId="60" xfId="0" applyNumberFormat="1" applyFont="1" applyFill="1" applyBorder="1" applyAlignment="1" applyProtection="1">
      <alignment horizontal="center" vertical="center" wrapText="1"/>
      <protection locked="0" hidden="1"/>
    </xf>
    <xf numFmtId="0" fontId="0" fillId="0" borderId="69" xfId="0" applyBorder="1"/>
    <xf numFmtId="0" fontId="1" fillId="4" borderId="49" xfId="0" applyFont="1" applyFill="1" applyBorder="1" applyAlignment="1">
      <alignment horizontal="center" vertical="center" wrapText="1"/>
    </xf>
    <xf numFmtId="0" fontId="0" fillId="0" borderId="57" xfId="0" applyBorder="1"/>
    <xf numFmtId="0" fontId="0" fillId="0" borderId="70" xfId="0" applyBorder="1"/>
    <xf numFmtId="0" fontId="0" fillId="0" borderId="71" xfId="0" applyBorder="1"/>
    <xf numFmtId="1" fontId="1" fillId="4" borderId="49" xfId="0" applyNumberFormat="1" applyFont="1" applyFill="1" applyBorder="1" applyAlignment="1">
      <alignment horizontal="center"/>
    </xf>
    <xf numFmtId="0" fontId="5" fillId="2" borderId="41" xfId="0" applyFont="1" applyFill="1" applyBorder="1" applyAlignment="1">
      <alignment horizontal="center" vertical="center" wrapText="1"/>
    </xf>
    <xf numFmtId="0" fontId="5" fillId="2" borderId="43" xfId="0" applyFont="1" applyFill="1" applyBorder="1" applyAlignment="1">
      <alignment horizontal="center" vertical="center" wrapText="1"/>
    </xf>
    <xf numFmtId="0" fontId="20" fillId="4" borderId="53" xfId="0" applyFont="1" applyFill="1" applyBorder="1" applyAlignment="1">
      <alignment horizontal="center" vertical="center" wrapText="1"/>
    </xf>
    <xf numFmtId="0" fontId="5" fillId="2" borderId="40" xfId="0" applyFont="1" applyFill="1" applyBorder="1" applyAlignment="1">
      <alignment horizontal="center" vertical="center" wrapText="1"/>
    </xf>
    <xf numFmtId="0" fontId="5" fillId="2" borderId="76" xfId="0" applyFont="1" applyFill="1" applyBorder="1" applyAlignment="1">
      <alignment horizontal="center" vertical="center" wrapText="1"/>
    </xf>
    <xf numFmtId="1" fontId="20" fillId="4" borderId="53" xfId="0" applyNumberFormat="1" applyFont="1" applyFill="1" applyBorder="1" applyAlignment="1">
      <alignment horizontal="center" vertical="center" wrapText="1"/>
    </xf>
    <xf numFmtId="3" fontId="1" fillId="4" borderId="49" xfId="0" applyNumberFormat="1" applyFont="1" applyFill="1" applyBorder="1" applyAlignment="1">
      <alignment horizontal="center" vertical="center" wrapText="1"/>
    </xf>
    <xf numFmtId="0" fontId="0" fillId="0" borderId="1" xfId="0" applyBorder="1"/>
    <xf numFmtId="1" fontId="0" fillId="0" borderId="1" xfId="0" applyNumberFormat="1" applyBorder="1"/>
    <xf numFmtId="0" fontId="22" fillId="0" borderId="23" xfId="1" applyFont="1" applyFill="1" applyBorder="1" applyAlignment="1">
      <alignment horizontal="center" vertical="center"/>
    </xf>
    <xf numFmtId="0" fontId="22" fillId="0" borderId="23" xfId="1" applyFont="1" applyFill="1" applyBorder="1" applyAlignment="1">
      <alignment horizontal="center" vertical="center" wrapText="1"/>
    </xf>
    <xf numFmtId="0" fontId="3" fillId="0" borderId="26" xfId="1" applyFont="1" applyFill="1" applyBorder="1" applyAlignment="1">
      <alignment horizontal="center" vertical="center" wrapText="1"/>
    </xf>
    <xf numFmtId="1" fontId="23" fillId="4" borderId="55" xfId="0" applyNumberFormat="1" applyFont="1" applyFill="1" applyBorder="1" applyAlignment="1" applyProtection="1">
      <alignment horizontal="center" vertical="center" wrapText="1"/>
      <protection locked="0" hidden="1"/>
    </xf>
    <xf numFmtId="0" fontId="22" fillId="0" borderId="26" xfId="1" applyFont="1" applyFill="1" applyBorder="1" applyAlignment="1">
      <alignment horizontal="center" vertical="center" wrapText="1"/>
    </xf>
    <xf numFmtId="0" fontId="0" fillId="3" borderId="0" xfId="0" applyFill="1" applyBorder="1" applyAlignment="1">
      <alignment horizontal="center" vertical="center" wrapText="1"/>
    </xf>
    <xf numFmtId="0" fontId="3" fillId="0" borderId="23" xfId="1" applyFont="1" applyFill="1" applyBorder="1" applyAlignment="1">
      <alignment horizontal="center" vertical="center" wrapText="1"/>
    </xf>
    <xf numFmtId="0" fontId="0" fillId="0" borderId="27" xfId="0" applyBorder="1" applyAlignment="1">
      <alignment horizontal="center" vertical="center" wrapText="1"/>
    </xf>
    <xf numFmtId="0" fontId="22" fillId="0" borderId="25" xfId="1" applyFont="1" applyFill="1" applyBorder="1" applyAlignment="1">
      <alignment horizontal="center" vertical="center" wrapText="1"/>
    </xf>
    <xf numFmtId="0" fontId="0" fillId="0" borderId="78" xfId="0" applyBorder="1" applyAlignment="1">
      <alignment horizontal="center" vertical="center" wrapText="1"/>
    </xf>
    <xf numFmtId="164" fontId="12" fillId="4" borderId="49" xfId="0" applyNumberFormat="1" applyFont="1" applyFill="1" applyBorder="1" applyAlignment="1" applyProtection="1">
      <alignment horizontal="center" vertical="center" wrapText="1"/>
      <protection locked="0" hidden="1"/>
    </xf>
    <xf numFmtId="164" fontId="12" fillId="4" borderId="60" xfId="0" applyNumberFormat="1" applyFont="1" applyFill="1" applyBorder="1" applyAlignment="1" applyProtection="1">
      <alignment horizontal="center" vertical="center" wrapText="1"/>
      <protection locked="0" hidden="1"/>
    </xf>
    <xf numFmtId="164" fontId="10" fillId="4" borderId="49" xfId="0" applyNumberFormat="1" applyFont="1" applyFill="1" applyBorder="1" applyAlignment="1" applyProtection="1">
      <alignment horizontal="center" vertical="center" wrapText="1"/>
      <protection locked="0" hidden="1"/>
    </xf>
    <xf numFmtId="164" fontId="0" fillId="0" borderId="0" xfId="0" applyNumberFormat="1"/>
    <xf numFmtId="165" fontId="1" fillId="4" borderId="49" xfId="0" applyNumberFormat="1" applyFont="1" applyFill="1" applyBorder="1" applyAlignment="1">
      <alignment horizontal="center" vertical="center" wrapText="1"/>
    </xf>
    <xf numFmtId="164" fontId="0" fillId="0" borderId="78" xfId="0" applyNumberFormat="1" applyFill="1" applyBorder="1" applyAlignment="1">
      <alignment vertical="center"/>
    </xf>
    <xf numFmtId="164" fontId="0" fillId="0" borderId="78" xfId="0" applyNumberFormat="1" applyBorder="1" applyAlignment="1">
      <alignment vertical="center"/>
    </xf>
    <xf numFmtId="164" fontId="3" fillId="0" borderId="19" xfId="1" applyNumberFormat="1" applyFont="1" applyFill="1" applyBorder="1" applyAlignment="1">
      <alignment horizontal="center" vertical="center"/>
    </xf>
    <xf numFmtId="164" fontId="3" fillId="0" borderId="9" xfId="1" applyNumberFormat="1" applyFont="1" applyFill="1" applyBorder="1" applyAlignment="1">
      <alignment horizontal="center" vertical="center"/>
    </xf>
    <xf numFmtId="165" fontId="3" fillId="0" borderId="75" xfId="1" applyNumberFormat="1" applyFont="1" applyFill="1" applyBorder="1" applyAlignment="1">
      <alignment horizontal="center" vertical="center"/>
    </xf>
    <xf numFmtId="165" fontId="25" fillId="4" borderId="49" xfId="0" applyNumberFormat="1" applyFont="1" applyFill="1" applyBorder="1" applyAlignment="1">
      <alignment horizontal="center" vertical="center" wrapText="1"/>
    </xf>
    <xf numFmtId="165" fontId="0" fillId="0" borderId="0" xfId="0" applyNumberFormat="1"/>
    <xf numFmtId="165" fontId="25" fillId="4" borderId="49" xfId="0" applyNumberFormat="1" applyFont="1" applyFill="1" applyBorder="1" applyAlignment="1">
      <alignment horizontal="center"/>
    </xf>
    <xf numFmtId="165" fontId="25" fillId="0" borderId="78" xfId="0" applyNumberFormat="1" applyFont="1" applyBorder="1" applyAlignment="1">
      <alignment horizontal="center" vertical="center"/>
    </xf>
    <xf numFmtId="165" fontId="25" fillId="4" borderId="53" xfId="0" applyNumberFormat="1" applyFont="1" applyFill="1" applyBorder="1" applyAlignment="1">
      <alignment horizontal="center" vertical="center" wrapText="1"/>
    </xf>
    <xf numFmtId="3" fontId="0" fillId="0" borderId="18" xfId="0" applyNumberFormat="1" applyBorder="1" applyAlignment="1">
      <alignment horizontal="center" vertical="center"/>
    </xf>
    <xf numFmtId="3" fontId="0" fillId="0" borderId="78" xfId="0" applyNumberFormat="1" applyBorder="1" applyAlignment="1">
      <alignment horizontal="center" vertical="center"/>
    </xf>
    <xf numFmtId="165" fontId="24" fillId="4" borderId="56" xfId="0" applyNumberFormat="1" applyFont="1" applyFill="1" applyBorder="1" applyAlignment="1" applyProtection="1">
      <alignment horizontal="center" vertical="center" wrapText="1"/>
      <protection locked="0" hidden="1"/>
    </xf>
    <xf numFmtId="0" fontId="5" fillId="2" borderId="78" xfId="0" applyFont="1" applyFill="1" applyBorder="1" applyAlignment="1">
      <alignment horizontal="center" vertical="center" wrapText="1"/>
    </xf>
    <xf numFmtId="165" fontId="3" fillId="0" borderId="78" xfId="1" applyNumberFormat="1" applyFont="1" applyFill="1" applyBorder="1" applyAlignment="1">
      <alignment horizontal="center" vertical="center"/>
    </xf>
    <xf numFmtId="166" fontId="0" fillId="2" borderId="0" xfId="0" applyNumberFormat="1" applyFill="1"/>
    <xf numFmtId="167" fontId="0" fillId="5" borderId="17" xfId="0" applyNumberFormat="1" applyFill="1" applyBorder="1" applyAlignment="1">
      <alignment vertical="center"/>
    </xf>
    <xf numFmtId="167" fontId="0" fillId="5" borderId="14" xfId="0" applyNumberFormat="1" applyFill="1" applyBorder="1" applyAlignment="1">
      <alignment vertical="center"/>
    </xf>
    <xf numFmtId="167" fontId="0" fillId="5" borderId="0" xfId="0" applyNumberFormat="1" applyFill="1" applyBorder="1" applyAlignment="1">
      <alignment vertical="center"/>
    </xf>
    <xf numFmtId="167" fontId="0" fillId="5" borderId="37" xfId="0" applyNumberFormat="1" applyFill="1" applyBorder="1" applyAlignment="1">
      <alignment vertical="center"/>
    </xf>
    <xf numFmtId="167" fontId="0" fillId="5" borderId="7" xfId="0" applyNumberFormat="1" applyFill="1" applyBorder="1" applyAlignment="1">
      <alignment vertical="center"/>
    </xf>
    <xf numFmtId="167" fontId="0" fillId="5" borderId="4" xfId="0" applyNumberFormat="1" applyFill="1" applyBorder="1" applyAlignment="1">
      <alignment vertical="center"/>
    </xf>
    <xf numFmtId="0" fontId="29" fillId="0" borderId="0" xfId="0" applyFont="1"/>
    <xf numFmtId="0" fontId="0" fillId="0" borderId="0" xfId="0" applyBorder="1" applyAlignment="1">
      <alignment vertical="center" wrapText="1"/>
    </xf>
    <xf numFmtId="0" fontId="5" fillId="2" borderId="0" xfId="0" applyFont="1" applyFill="1" applyBorder="1" applyAlignment="1">
      <alignment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 vertical="justify" wrapText="1"/>
    </xf>
    <xf numFmtId="0" fontId="5" fillId="2" borderId="0" xfId="0" applyFont="1" applyFill="1" applyBorder="1" applyAlignment="1">
      <alignment horizontal="center" vertical="center" wrapText="1"/>
    </xf>
    <xf numFmtId="165" fontId="3" fillId="0" borderId="0" xfId="1" applyNumberFormat="1" applyFont="1" applyFill="1" applyBorder="1" applyAlignment="1">
      <alignment horizontal="center" vertical="center"/>
    </xf>
    <xf numFmtId="0" fontId="0" fillId="2" borderId="0" xfId="0" applyFill="1" applyBorder="1" applyAlignment="1">
      <alignment vertical="center" wrapText="1"/>
    </xf>
    <xf numFmtId="0" fontId="6" fillId="2" borderId="0" xfId="0" applyFont="1" applyFill="1" applyBorder="1" applyAlignment="1">
      <alignment horizontal="center" vertical="center" wrapText="1"/>
    </xf>
    <xf numFmtId="0" fontId="0" fillId="0" borderId="0" xfId="0" applyFill="1"/>
    <xf numFmtId="0" fontId="0" fillId="0" borderId="57" xfId="0" applyFill="1" applyBorder="1"/>
    <xf numFmtId="168" fontId="26" fillId="0" borderId="75" xfId="1" applyNumberFormat="1" applyFont="1" applyFill="1" applyBorder="1" applyAlignment="1">
      <alignment horizontal="center" vertical="center"/>
    </xf>
    <xf numFmtId="168" fontId="26" fillId="0" borderId="78" xfId="1" applyNumberFormat="1" applyFont="1" applyFill="1" applyBorder="1" applyAlignment="1">
      <alignment horizontal="center" vertical="center"/>
    </xf>
    <xf numFmtId="168" fontId="26" fillId="0" borderId="0" xfId="1" applyNumberFormat="1" applyFont="1" applyFill="1" applyBorder="1" applyAlignment="1">
      <alignment horizontal="center" vertical="center"/>
    </xf>
    <xf numFmtId="168" fontId="26" fillId="6" borderId="78" xfId="1" applyNumberFormat="1" applyFont="1" applyFill="1" applyBorder="1" applyAlignment="1">
      <alignment horizontal="center" vertical="center"/>
    </xf>
    <xf numFmtId="168" fontId="25" fillId="2" borderId="78" xfId="0" applyNumberFormat="1" applyFont="1" applyFill="1" applyBorder="1" applyAlignment="1">
      <alignment horizontal="center" vertical="center" wrapText="1"/>
    </xf>
    <xf numFmtId="168" fontId="25" fillId="2" borderId="0" xfId="0" applyNumberFormat="1" applyFont="1" applyFill="1" applyBorder="1" applyAlignment="1">
      <alignment horizontal="center" vertical="center" wrapText="1"/>
    </xf>
    <xf numFmtId="168" fontId="26" fillId="0" borderId="20" xfId="1" applyNumberFormat="1" applyFont="1" applyFill="1" applyBorder="1" applyAlignment="1">
      <alignment horizontal="center" vertical="center"/>
    </xf>
    <xf numFmtId="168" fontId="26" fillId="0" borderId="10" xfId="1" applyNumberFormat="1" applyFont="1" applyFill="1" applyBorder="1" applyAlignment="1">
      <alignment horizontal="center" vertical="center"/>
    </xf>
    <xf numFmtId="168" fontId="25" fillId="0" borderId="78" xfId="0" applyNumberFormat="1" applyFont="1" applyFill="1" applyBorder="1" applyAlignment="1">
      <alignment horizontal="center" vertical="center"/>
    </xf>
    <xf numFmtId="168" fontId="25" fillId="0" borderId="78" xfId="0" applyNumberFormat="1" applyFont="1" applyBorder="1" applyAlignment="1">
      <alignment horizontal="center" vertical="center"/>
    </xf>
    <xf numFmtId="168" fontId="0" fillId="0" borderId="0" xfId="0" applyNumberFormat="1"/>
    <xf numFmtId="0" fontId="2" fillId="0" borderId="49" xfId="0" applyFont="1" applyFill="1" applyBorder="1" applyAlignment="1">
      <alignment horizontal="center"/>
    </xf>
    <xf numFmtId="0" fontId="31" fillId="2" borderId="0" xfId="0" applyFont="1" applyFill="1" applyBorder="1" applyAlignment="1">
      <alignment horizontal="center" vertical="center" wrapText="1"/>
    </xf>
    <xf numFmtId="0" fontId="32" fillId="0" borderId="49" xfId="0" applyFont="1" applyFill="1" applyBorder="1" applyAlignment="1">
      <alignment horizontal="center"/>
    </xf>
    <xf numFmtId="0" fontId="33" fillId="0" borderId="23" xfId="1" applyFont="1" applyFill="1" applyBorder="1" applyAlignment="1">
      <alignment horizontal="center" vertical="center" wrapText="1"/>
    </xf>
    <xf numFmtId="0" fontId="31" fillId="0" borderId="0" xfId="0" applyFont="1"/>
    <xf numFmtId="0" fontId="0" fillId="0" borderId="11" xfId="0" applyFill="1" applyBorder="1" applyAlignment="1">
      <alignment vertical="center" wrapText="1"/>
    </xf>
    <xf numFmtId="0" fontId="5" fillId="0" borderId="43" xfId="0" applyFont="1" applyFill="1" applyBorder="1" applyAlignment="1">
      <alignment horizontal="center" vertical="center" wrapText="1"/>
    </xf>
    <xf numFmtId="165" fontId="0" fillId="0" borderId="0" xfId="0" applyNumberFormat="1" applyFill="1"/>
    <xf numFmtId="0" fontId="5" fillId="0" borderId="40" xfId="0" applyFont="1" applyFill="1" applyBorder="1" applyAlignment="1">
      <alignment horizontal="center" vertical="center" wrapText="1"/>
    </xf>
    <xf numFmtId="0" fontId="5" fillId="0" borderId="41" xfId="0" applyFont="1" applyFill="1" applyBorder="1" applyAlignment="1">
      <alignment horizontal="center" vertical="center" wrapText="1"/>
    </xf>
    <xf numFmtId="0" fontId="5" fillId="0" borderId="76" xfId="0" applyFont="1" applyFill="1" applyBorder="1" applyAlignment="1">
      <alignment horizontal="center" vertical="center" wrapText="1"/>
    </xf>
    <xf numFmtId="0" fontId="0" fillId="0" borderId="16" xfId="0" applyFill="1" applyBorder="1" applyAlignment="1">
      <alignment vertical="center" wrapText="1"/>
    </xf>
    <xf numFmtId="0" fontId="0" fillId="0" borderId="21" xfId="0" applyFill="1" applyBorder="1" applyAlignment="1">
      <alignment vertical="center" wrapText="1"/>
    </xf>
    <xf numFmtId="0" fontId="0" fillId="0" borderId="29" xfId="0" applyFill="1" applyBorder="1" applyAlignment="1">
      <alignment vertical="center" wrapText="1"/>
    </xf>
    <xf numFmtId="0" fontId="0" fillId="0" borderId="6" xfId="0" applyFill="1" applyBorder="1" applyAlignment="1">
      <alignment vertical="center" wrapText="1"/>
    </xf>
    <xf numFmtId="0" fontId="0" fillId="0" borderId="34" xfId="0" applyFill="1" applyBorder="1" applyAlignment="1">
      <alignment vertical="center" wrapText="1"/>
    </xf>
    <xf numFmtId="0" fontId="5" fillId="2" borderId="75" xfId="0" applyFont="1" applyFill="1" applyBorder="1" applyAlignment="1">
      <alignment horizontal="center" vertical="center" wrapText="1"/>
    </xf>
    <xf numFmtId="0" fontId="5" fillId="2" borderId="88" xfId="0" applyFont="1" applyFill="1" applyBorder="1" applyAlignment="1">
      <alignment horizontal="center" vertical="center" wrapText="1"/>
    </xf>
    <xf numFmtId="0" fontId="5" fillId="2" borderId="85" xfId="0" applyFont="1" applyFill="1" applyBorder="1" applyAlignment="1">
      <alignment horizontal="center" vertical="center" wrapText="1"/>
    </xf>
    <xf numFmtId="2" fontId="34" fillId="4" borderId="49" xfId="0" applyNumberFormat="1" applyFont="1" applyFill="1" applyBorder="1" applyAlignment="1" applyProtection="1">
      <alignment horizontal="center" vertical="center" wrapText="1"/>
      <protection locked="0" hidden="1"/>
    </xf>
    <xf numFmtId="2" fontId="36" fillId="0" borderId="85" xfId="1" applyNumberFormat="1" applyFont="1" applyFill="1" applyBorder="1" applyAlignment="1">
      <alignment horizontal="center" vertical="center"/>
    </xf>
    <xf numFmtId="2" fontId="36" fillId="0" borderId="78" xfId="1" applyNumberFormat="1" applyFont="1" applyFill="1" applyBorder="1" applyAlignment="1">
      <alignment horizontal="center" vertical="center"/>
    </xf>
    <xf numFmtId="2" fontId="17" fillId="4" borderId="57" xfId="0" applyNumberFormat="1" applyFont="1" applyFill="1" applyBorder="1" applyAlignment="1" applyProtection="1">
      <alignment horizontal="right" vertical="center" wrapText="1"/>
      <protection locked="0" hidden="1"/>
    </xf>
    <xf numFmtId="2" fontId="36" fillId="0" borderId="9" xfId="1" applyNumberFormat="1" applyFont="1" applyFill="1" applyBorder="1" applyAlignment="1">
      <alignment horizontal="center" vertical="center"/>
    </xf>
    <xf numFmtId="2" fontId="0" fillId="0" borderId="0" xfId="0" applyNumberFormat="1"/>
    <xf numFmtId="167" fontId="3" fillId="0" borderId="75" xfId="1" applyNumberFormat="1" applyFont="1" applyFill="1" applyBorder="1" applyAlignment="1">
      <alignment horizontal="center" vertical="center"/>
    </xf>
    <xf numFmtId="1" fontId="3" fillId="0" borderId="75" xfId="1" applyNumberFormat="1" applyFont="1" applyFill="1" applyBorder="1" applyAlignment="1">
      <alignment horizontal="center" vertical="center"/>
    </xf>
    <xf numFmtId="1" fontId="3" fillId="0" borderId="27" xfId="1" applyNumberFormat="1" applyFont="1" applyFill="1" applyBorder="1" applyAlignment="1">
      <alignment horizontal="center" vertical="center"/>
    </xf>
    <xf numFmtId="1" fontId="3" fillId="0" borderId="19" xfId="1" applyNumberFormat="1" applyFont="1" applyFill="1" applyBorder="1" applyAlignment="1">
      <alignment horizontal="center" vertical="center"/>
    </xf>
    <xf numFmtId="1" fontId="3" fillId="0" borderId="90" xfId="1" applyNumberFormat="1" applyFont="1" applyFill="1" applyBorder="1" applyAlignment="1">
      <alignment horizontal="center" vertical="center"/>
    </xf>
    <xf numFmtId="1" fontId="3" fillId="0" borderId="9" xfId="1" applyNumberFormat="1" applyFont="1" applyFill="1" applyBorder="1" applyAlignment="1">
      <alignment horizontal="center" vertical="center"/>
    </xf>
    <xf numFmtId="1" fontId="0" fillId="0" borderId="19" xfId="0" applyNumberFormat="1" applyFill="1" applyBorder="1" applyAlignment="1">
      <alignment vertical="center"/>
    </xf>
    <xf numFmtId="1" fontId="0" fillId="0" borderId="90" xfId="0" applyNumberFormat="1" applyFill="1" applyBorder="1" applyAlignment="1">
      <alignment vertical="center"/>
    </xf>
    <xf numFmtId="1" fontId="0" fillId="0" borderId="9" xfId="0" applyNumberFormat="1" applyFill="1" applyBorder="1" applyAlignment="1">
      <alignment vertical="center"/>
    </xf>
    <xf numFmtId="1" fontId="0" fillId="0" borderId="91" xfId="0" applyNumberFormat="1" applyBorder="1" applyAlignment="1">
      <alignment vertical="center"/>
    </xf>
    <xf numFmtId="1" fontId="0" fillId="0" borderId="0" xfId="0" applyNumberFormat="1"/>
    <xf numFmtId="2" fontId="35" fillId="7" borderId="75" xfId="1" applyNumberFormat="1" applyFont="1" applyFill="1" applyBorder="1" applyAlignment="1">
      <alignment horizontal="center" vertical="center"/>
    </xf>
    <xf numFmtId="2" fontId="26" fillId="7" borderId="85" xfId="1" applyNumberFormat="1" applyFont="1" applyFill="1" applyBorder="1" applyAlignment="1">
      <alignment horizontal="center" vertical="center"/>
    </xf>
    <xf numFmtId="2" fontId="26" fillId="7" borderId="78" xfId="1" applyNumberFormat="1" applyFont="1" applyFill="1" applyBorder="1" applyAlignment="1">
      <alignment horizontal="center" vertical="center"/>
    </xf>
    <xf numFmtId="2" fontId="35" fillId="7" borderId="78" xfId="1" applyNumberFormat="1" applyFont="1" applyFill="1" applyBorder="1" applyAlignment="1">
      <alignment horizontal="center" vertical="center"/>
    </xf>
    <xf numFmtId="2" fontId="35" fillId="7" borderId="86" xfId="1" applyNumberFormat="1" applyFont="1" applyFill="1" applyBorder="1" applyAlignment="1">
      <alignment horizontal="center" vertical="center"/>
    </xf>
    <xf numFmtId="2" fontId="35" fillId="7" borderId="89" xfId="1" applyNumberFormat="1" applyFont="1" applyFill="1" applyBorder="1" applyAlignment="1">
      <alignment horizontal="center" vertical="center"/>
    </xf>
    <xf numFmtId="2" fontId="35" fillId="7" borderId="87" xfId="1" applyNumberFormat="1" applyFont="1" applyFill="1" applyBorder="1" applyAlignment="1">
      <alignment horizontal="center" vertical="center"/>
    </xf>
    <xf numFmtId="2" fontId="7" fillId="7" borderId="24" xfId="0" applyNumberFormat="1" applyFont="1" applyFill="1" applyBorder="1" applyAlignment="1">
      <alignment horizontal="center" vertical="center"/>
    </xf>
    <xf numFmtId="2" fontId="26" fillId="7" borderId="87" xfId="1" applyNumberFormat="1" applyFont="1" applyFill="1" applyBorder="1" applyAlignment="1">
      <alignment horizontal="center" vertical="center"/>
    </xf>
    <xf numFmtId="0" fontId="21" fillId="4" borderId="92" xfId="0" applyFont="1" applyFill="1" applyBorder="1" applyAlignment="1">
      <alignment horizontal="right" vertical="center" wrapText="1"/>
    </xf>
    <xf numFmtId="0" fontId="21" fillId="4" borderId="73" xfId="0" applyFont="1" applyFill="1" applyBorder="1" applyAlignment="1">
      <alignment horizontal="right" vertical="center" wrapText="1"/>
    </xf>
    <xf numFmtId="0" fontId="21" fillId="4" borderId="93" xfId="0" applyFont="1" applyFill="1" applyBorder="1" applyAlignment="1">
      <alignment horizontal="right" vertical="center" wrapText="1"/>
    </xf>
    <xf numFmtId="1" fontId="17" fillId="4" borderId="66" xfId="0" applyNumberFormat="1" applyFont="1" applyFill="1" applyBorder="1" applyAlignment="1" applyProtection="1">
      <alignment horizontal="center" vertical="center" wrapText="1"/>
      <protection locked="0" hidden="1"/>
    </xf>
    <xf numFmtId="1" fontId="17" fillId="4" borderId="57" xfId="0" applyNumberFormat="1" applyFont="1" applyFill="1" applyBorder="1" applyAlignment="1" applyProtection="1">
      <alignment horizontal="center" vertical="center" wrapText="1"/>
      <protection locked="0" hidden="1"/>
    </xf>
    <xf numFmtId="1" fontId="17" fillId="4" borderId="65" xfId="0" applyNumberFormat="1" applyFont="1" applyFill="1" applyBorder="1" applyAlignment="1" applyProtection="1">
      <alignment horizontal="center" vertical="center" wrapText="1"/>
      <protection locked="0" hidden="1"/>
    </xf>
    <xf numFmtId="1" fontId="14" fillId="4" borderId="66" xfId="0" applyNumberFormat="1" applyFont="1" applyFill="1" applyBorder="1" applyAlignment="1" applyProtection="1">
      <alignment horizontal="center" vertical="center" wrapText="1"/>
      <protection locked="0" hidden="1"/>
    </xf>
    <xf numFmtId="1" fontId="14" fillId="4" borderId="57" xfId="0" applyNumberFormat="1" applyFont="1" applyFill="1" applyBorder="1" applyAlignment="1" applyProtection="1">
      <alignment horizontal="center" vertical="center" wrapText="1"/>
      <protection locked="0" hidden="1"/>
    </xf>
    <xf numFmtId="1" fontId="14" fillId="4" borderId="65" xfId="0" applyNumberFormat="1" applyFont="1" applyFill="1" applyBorder="1" applyAlignment="1" applyProtection="1">
      <alignment horizontal="center" vertical="center" wrapText="1"/>
      <protection locked="0" hidden="1"/>
    </xf>
    <xf numFmtId="0" fontId="17" fillId="4" borderId="71" xfId="0" applyFont="1" applyFill="1" applyBorder="1" applyAlignment="1">
      <alignment horizontal="right" vertical="center" wrapText="1"/>
    </xf>
    <xf numFmtId="0" fontId="17" fillId="4" borderId="47" xfId="0" applyFont="1" applyFill="1" applyBorder="1" applyAlignment="1">
      <alignment horizontal="right" vertical="center" wrapText="1"/>
    </xf>
    <xf numFmtId="0" fontId="17" fillId="4" borderId="72" xfId="0" applyFont="1" applyFill="1" applyBorder="1" applyAlignment="1">
      <alignment horizontal="right" vertical="center" wrapText="1"/>
    </xf>
    <xf numFmtId="1" fontId="17" fillId="4" borderId="50" xfId="0" applyNumberFormat="1" applyFont="1" applyFill="1" applyBorder="1" applyAlignment="1" applyProtection="1">
      <alignment horizontal="center" vertical="center" wrapText="1"/>
      <protection locked="0" hidden="1"/>
    </xf>
    <xf numFmtId="1" fontId="17" fillId="4" borderId="51" xfId="0" applyNumberFormat="1" applyFont="1" applyFill="1" applyBorder="1" applyAlignment="1" applyProtection="1">
      <alignment horizontal="center" vertical="center" wrapText="1"/>
      <protection locked="0" hidden="1"/>
    </xf>
    <xf numFmtId="1" fontId="17" fillId="4" borderId="52" xfId="0" applyNumberFormat="1" applyFont="1" applyFill="1" applyBorder="1" applyAlignment="1" applyProtection="1">
      <alignment horizontal="center" vertical="center" wrapText="1"/>
      <protection locked="0" hidden="1"/>
    </xf>
    <xf numFmtId="1" fontId="17" fillId="4" borderId="61" xfId="0" applyNumberFormat="1" applyFont="1" applyFill="1" applyBorder="1" applyAlignment="1" applyProtection="1">
      <alignment horizontal="center" vertical="center" wrapText="1"/>
      <protection locked="0" hidden="1"/>
    </xf>
    <xf numFmtId="1" fontId="17" fillId="4" borderId="62" xfId="0" applyNumberFormat="1" applyFont="1" applyFill="1" applyBorder="1" applyAlignment="1" applyProtection="1">
      <alignment horizontal="center" vertical="center" wrapText="1"/>
      <protection locked="0" hidden="1"/>
    </xf>
    <xf numFmtId="1" fontId="17" fillId="4" borderId="63" xfId="0" applyNumberFormat="1" applyFont="1" applyFill="1" applyBorder="1" applyAlignment="1" applyProtection="1">
      <alignment horizontal="center" vertical="center" wrapText="1"/>
      <protection locked="0" hidden="1"/>
    </xf>
    <xf numFmtId="165" fontId="25" fillId="0" borderId="29" xfId="0" applyNumberFormat="1" applyFont="1" applyBorder="1" applyAlignment="1">
      <alignment horizontal="center" vertical="center" wrapText="1"/>
    </xf>
    <xf numFmtId="165" fontId="25" fillId="0" borderId="34" xfId="0" applyNumberFormat="1" applyFont="1" applyBorder="1" applyAlignment="1">
      <alignment horizontal="center" vertical="center" wrapText="1"/>
    </xf>
    <xf numFmtId="0" fontId="22" fillId="0" borderId="21" xfId="1" applyFont="1" applyFill="1" applyBorder="1" applyAlignment="1">
      <alignment horizontal="center" vertical="center"/>
    </xf>
    <xf numFmtId="0" fontId="22" fillId="0" borderId="33" xfId="1" applyFont="1" applyFill="1" applyBorder="1" applyAlignment="1">
      <alignment horizontal="center" vertical="center"/>
    </xf>
    <xf numFmtId="0" fontId="22" fillId="0" borderId="11" xfId="1" applyFont="1" applyFill="1" applyBorder="1" applyAlignment="1">
      <alignment horizontal="center" vertical="center"/>
    </xf>
    <xf numFmtId="165" fontId="25" fillId="0" borderId="13" xfId="0" applyNumberFormat="1" applyFont="1" applyBorder="1" applyAlignment="1">
      <alignment horizontal="center" vertical="center"/>
    </xf>
    <xf numFmtId="165" fontId="25" fillId="0" borderId="39" xfId="0" applyNumberFormat="1" applyFont="1" applyBorder="1" applyAlignment="1">
      <alignment horizontal="center" vertical="center"/>
    </xf>
    <xf numFmtId="165" fontId="25" fillId="0" borderId="3" xfId="0" applyNumberFormat="1" applyFont="1" applyBorder="1" applyAlignment="1">
      <alignment horizontal="center" vertical="center"/>
    </xf>
    <xf numFmtId="0" fontId="22" fillId="0" borderId="21" xfId="1" applyFont="1" applyFill="1" applyBorder="1" applyAlignment="1">
      <alignment horizontal="center" vertical="center" wrapText="1"/>
    </xf>
    <xf numFmtId="0" fontId="22" fillId="0" borderId="33" xfId="1" applyFont="1" applyFill="1" applyBorder="1" applyAlignment="1">
      <alignment horizontal="center" vertical="center" wrapText="1"/>
    </xf>
    <xf numFmtId="0" fontId="22" fillId="0" borderId="11" xfId="1" applyFont="1" applyFill="1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5" fillId="0" borderId="21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167" fontId="0" fillId="0" borderId="27" xfId="0" applyNumberFormat="1" applyBorder="1" applyAlignment="1">
      <alignment horizontal="center" vertical="center"/>
    </xf>
    <xf numFmtId="167" fontId="0" fillId="0" borderId="28" xfId="0" applyNumberFormat="1" applyBorder="1" applyAlignment="1">
      <alignment horizontal="center" vertical="center"/>
    </xf>
    <xf numFmtId="167" fontId="0" fillId="5" borderId="27" xfId="0" applyNumberFormat="1" applyFill="1" applyBorder="1" applyAlignment="1">
      <alignment horizontal="center" vertical="center"/>
    </xf>
    <xf numFmtId="167" fontId="0" fillId="5" borderId="26" xfId="0" applyNumberFormat="1" applyFill="1" applyBorder="1" applyAlignment="1">
      <alignment horizontal="center" vertical="center"/>
    </xf>
    <xf numFmtId="167" fontId="0" fillId="5" borderId="28" xfId="0" applyNumberFormat="1" applyFill="1" applyBorder="1" applyAlignment="1">
      <alignment horizontal="center" vertical="center"/>
    </xf>
    <xf numFmtId="167" fontId="0" fillId="0" borderId="26" xfId="0" applyNumberFormat="1" applyBorder="1" applyAlignment="1">
      <alignment horizontal="center" vertical="center"/>
    </xf>
    <xf numFmtId="0" fontId="22" fillId="0" borderId="29" xfId="1" applyFont="1" applyFill="1" applyBorder="1" applyAlignment="1">
      <alignment horizontal="center" vertical="center" wrapText="1"/>
    </xf>
    <xf numFmtId="0" fontId="22" fillId="0" borderId="35" xfId="1" applyFont="1" applyFill="1" applyBorder="1" applyAlignment="1">
      <alignment horizontal="center" vertical="center" wrapText="1"/>
    </xf>
    <xf numFmtId="0" fontId="22" fillId="0" borderId="34" xfId="1" applyFont="1" applyFill="1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167" fontId="0" fillId="0" borderId="27" xfId="0" applyNumberFormat="1" applyFill="1" applyBorder="1" applyAlignment="1">
      <alignment horizontal="center" vertical="center"/>
    </xf>
    <xf numFmtId="167" fontId="0" fillId="0" borderId="28" xfId="0" applyNumberFormat="1" applyFill="1" applyBorder="1" applyAlignment="1">
      <alignment horizontal="center" vertical="center"/>
    </xf>
    <xf numFmtId="0" fontId="0" fillId="0" borderId="17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22" xfId="0" applyBorder="1" applyAlignment="1">
      <alignment horizontal="center"/>
    </xf>
    <xf numFmtId="0" fontId="0" fillId="0" borderId="36" xfId="0" applyBorder="1" applyAlignment="1">
      <alignment horizontal="center"/>
    </xf>
    <xf numFmtId="0" fontId="0" fillId="0" borderId="12" xfId="0" applyBorder="1" applyAlignment="1">
      <alignment horizontal="center"/>
    </xf>
    <xf numFmtId="0" fontId="3" fillId="0" borderId="21" xfId="1" applyFont="1" applyFill="1" applyBorder="1" applyAlignment="1">
      <alignment horizontal="center" vertical="center"/>
    </xf>
    <xf numFmtId="0" fontId="3" fillId="0" borderId="33" xfId="1" applyFont="1" applyFill="1" applyBorder="1" applyAlignment="1">
      <alignment horizontal="center" vertical="center"/>
    </xf>
    <xf numFmtId="0" fontId="3" fillId="0" borderId="11" xfId="1" applyFont="1" applyFill="1" applyBorder="1" applyAlignment="1">
      <alignment horizontal="center" vertical="center"/>
    </xf>
    <xf numFmtId="0" fontId="3" fillId="0" borderId="21" xfId="1" applyFont="1" applyFill="1" applyBorder="1" applyAlignment="1">
      <alignment horizontal="center" vertical="center" wrapText="1"/>
    </xf>
    <xf numFmtId="0" fontId="3" fillId="0" borderId="33" xfId="1" applyFont="1" applyFill="1" applyBorder="1" applyAlignment="1">
      <alignment horizontal="center" vertical="center" wrapText="1"/>
    </xf>
    <xf numFmtId="0" fontId="3" fillId="0" borderId="11" xfId="1" applyFont="1" applyFill="1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1" fontId="1" fillId="4" borderId="50" xfId="0" applyNumberFormat="1" applyFont="1" applyFill="1" applyBorder="1" applyAlignment="1">
      <alignment horizontal="center" vertical="center" wrapText="1"/>
    </xf>
    <xf numFmtId="0" fontId="1" fillId="4" borderId="52" xfId="0" applyFont="1" applyFill="1" applyBorder="1" applyAlignment="1">
      <alignment horizontal="center" vertical="center" wrapText="1"/>
    </xf>
    <xf numFmtId="1" fontId="0" fillId="0" borderId="18" xfId="0" applyNumberFormat="1" applyBorder="1" applyAlignment="1">
      <alignment horizontal="center" vertical="center" wrapText="1"/>
    </xf>
    <xf numFmtId="1" fontId="0" fillId="0" borderId="17" xfId="0" applyNumberFormat="1" applyBorder="1" applyAlignment="1">
      <alignment horizontal="center" vertical="center" wrapText="1"/>
    </xf>
    <xf numFmtId="0" fontId="0" fillId="0" borderId="22" xfId="0" applyBorder="1" applyAlignment="1">
      <alignment horizontal="center" wrapText="1"/>
    </xf>
    <xf numFmtId="0" fontId="0" fillId="0" borderId="12" xfId="0" applyBorder="1" applyAlignment="1">
      <alignment horizontal="center" wrapText="1"/>
    </xf>
    <xf numFmtId="0" fontId="0" fillId="2" borderId="21" xfId="0" applyFill="1" applyBorder="1" applyAlignment="1">
      <alignment horizontal="center" vertical="center" wrapText="1"/>
    </xf>
    <xf numFmtId="0" fontId="0" fillId="2" borderId="33" xfId="0" applyFill="1" applyBorder="1" applyAlignment="1">
      <alignment vertical="center" wrapText="1"/>
    </xf>
    <xf numFmtId="0" fontId="0" fillId="2" borderId="11" xfId="0" applyFill="1" applyBorder="1" applyAlignment="1">
      <alignment vertical="center" wrapText="1"/>
    </xf>
    <xf numFmtId="0" fontId="0" fillId="2" borderId="29" xfId="0" applyFill="1" applyBorder="1" applyAlignment="1">
      <alignment horizontal="center" vertical="center" wrapText="1"/>
    </xf>
    <xf numFmtId="0" fontId="0" fillId="2" borderId="35" xfId="0" applyFill="1" applyBorder="1" applyAlignment="1">
      <alignment vertical="center" wrapText="1"/>
    </xf>
    <xf numFmtId="0" fontId="0" fillId="2" borderId="34" xfId="0" applyFill="1" applyBorder="1" applyAlignment="1">
      <alignment vertical="center" wrapText="1"/>
    </xf>
    <xf numFmtId="165" fontId="25" fillId="2" borderId="29" xfId="0" applyNumberFormat="1" applyFont="1" applyFill="1" applyBorder="1" applyAlignment="1">
      <alignment horizontal="center" vertical="center" wrapText="1"/>
    </xf>
    <xf numFmtId="165" fontId="25" fillId="2" borderId="35" xfId="0" applyNumberFormat="1" applyFont="1" applyFill="1" applyBorder="1" applyAlignment="1">
      <alignment horizontal="center" vertical="center" wrapText="1"/>
    </xf>
    <xf numFmtId="0" fontId="0" fillId="2" borderId="22" xfId="0" applyFill="1" applyBorder="1" applyAlignment="1">
      <alignment horizontal="center" vertical="center" wrapText="1"/>
    </xf>
    <xf numFmtId="0" fontId="0" fillId="2" borderId="36" xfId="0" applyFill="1" applyBorder="1" applyAlignment="1">
      <alignment horizontal="center" vertical="center" wrapText="1"/>
    </xf>
    <xf numFmtId="0" fontId="0" fillId="2" borderId="16" xfId="0" applyFill="1" applyBorder="1" applyAlignment="1">
      <alignment horizontal="center" vertical="center" wrapText="1"/>
    </xf>
    <xf numFmtId="0" fontId="0" fillId="2" borderId="31" xfId="0" applyFill="1" applyBorder="1" applyAlignment="1">
      <alignment vertical="center" wrapText="1"/>
    </xf>
    <xf numFmtId="0" fontId="0" fillId="2" borderId="6" xfId="0" applyFill="1" applyBorder="1" applyAlignment="1">
      <alignment vertical="center" wrapText="1"/>
    </xf>
    <xf numFmtId="0" fontId="0" fillId="0" borderId="33" xfId="0" applyFill="1" applyBorder="1" applyAlignment="1">
      <alignment horizontal="center" vertical="center" wrapText="1"/>
    </xf>
    <xf numFmtId="0" fontId="0" fillId="0" borderId="33" xfId="0" applyFill="1" applyBorder="1" applyAlignment="1">
      <alignment vertical="center" wrapText="1"/>
    </xf>
    <xf numFmtId="0" fontId="0" fillId="0" borderId="11" xfId="0" applyFill="1" applyBorder="1" applyAlignment="1">
      <alignment vertical="center" wrapText="1"/>
    </xf>
    <xf numFmtId="0" fontId="0" fillId="2" borderId="33" xfId="0" applyFill="1" applyBorder="1" applyAlignment="1">
      <alignment horizontal="center" vertical="center" wrapText="1"/>
    </xf>
    <xf numFmtId="0" fontId="6" fillId="2" borderId="21" xfId="0" applyFont="1" applyFill="1" applyBorder="1" applyAlignment="1">
      <alignment horizontal="center" vertical="center" wrapText="1"/>
    </xf>
    <xf numFmtId="0" fontId="4" fillId="2" borderId="22" xfId="0" applyFont="1" applyFill="1" applyBorder="1" applyAlignment="1">
      <alignment horizontal="center" vertical="center" wrapText="1"/>
    </xf>
    <xf numFmtId="0" fontId="5" fillId="2" borderId="36" xfId="0" applyFont="1" applyFill="1" applyBorder="1" applyAlignment="1">
      <alignment vertical="center" wrapText="1"/>
    </xf>
    <xf numFmtId="0" fontId="5" fillId="2" borderId="12" xfId="0" applyFont="1" applyFill="1" applyBorder="1" applyAlignment="1">
      <alignment vertical="center" wrapText="1"/>
    </xf>
    <xf numFmtId="1" fontId="6" fillId="2" borderId="21" xfId="0" applyNumberFormat="1" applyFont="1" applyFill="1" applyBorder="1" applyAlignment="1" applyProtection="1">
      <alignment horizontal="center" vertical="center" wrapText="1"/>
      <protection locked="0" hidden="1"/>
    </xf>
    <xf numFmtId="0" fontId="6" fillId="2" borderId="33" xfId="0" applyFont="1" applyFill="1" applyBorder="1" applyAlignment="1">
      <alignment horizontal="center" vertical="center" wrapText="1"/>
    </xf>
    <xf numFmtId="0" fontId="6" fillId="2" borderId="11" xfId="0" applyFont="1" applyFill="1" applyBorder="1" applyAlignment="1">
      <alignment horizontal="center" vertical="center" wrapText="1"/>
    </xf>
    <xf numFmtId="0" fontId="6" fillId="0" borderId="21" xfId="0" applyFont="1" applyBorder="1" applyAlignment="1">
      <alignment horizontal="center" vertical="center" wrapText="1"/>
    </xf>
    <xf numFmtId="0" fontId="0" fillId="0" borderId="33" xfId="0" applyBorder="1" applyAlignment="1">
      <alignment vertical="center" wrapText="1"/>
    </xf>
    <xf numFmtId="0" fontId="6" fillId="0" borderId="30" xfId="0" applyFont="1" applyBorder="1" applyAlignment="1">
      <alignment horizontal="center" vertical="center" wrapText="1"/>
    </xf>
    <xf numFmtId="0" fontId="0" fillId="0" borderId="30" xfId="0" applyBorder="1" applyAlignment="1">
      <alignment vertical="center" wrapText="1"/>
    </xf>
    <xf numFmtId="0" fontId="4" fillId="2" borderId="36" xfId="0" applyFont="1" applyFill="1" applyBorder="1" applyAlignment="1">
      <alignment horizontal="center" vertical="center" wrapText="1"/>
    </xf>
    <xf numFmtId="1" fontId="6" fillId="2" borderId="33" xfId="0" applyNumberFormat="1" applyFont="1" applyFill="1" applyBorder="1" applyAlignment="1" applyProtection="1">
      <alignment horizontal="center" vertical="center" wrapText="1"/>
      <protection locked="0" hidden="1"/>
    </xf>
    <xf numFmtId="1" fontId="6" fillId="0" borderId="21" xfId="0" applyNumberFormat="1" applyFont="1" applyFill="1" applyBorder="1" applyAlignment="1" applyProtection="1">
      <alignment horizontal="center" vertical="center" wrapText="1"/>
      <protection locked="0" hidden="1"/>
    </xf>
    <xf numFmtId="0" fontId="6" fillId="0" borderId="11" xfId="0" applyFont="1" applyFill="1" applyBorder="1" applyAlignment="1">
      <alignment horizontal="center" vertical="center" wrapText="1"/>
    </xf>
    <xf numFmtId="0" fontId="0" fillId="2" borderId="11" xfId="0" applyFill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0" fillId="0" borderId="3" xfId="0" applyBorder="1" applyAlignment="1">
      <alignment vertical="center" wrapText="1"/>
    </xf>
    <xf numFmtId="1" fontId="14" fillId="4" borderId="49" xfId="0" applyNumberFormat="1" applyFont="1" applyFill="1" applyBorder="1" applyAlignment="1" applyProtection="1">
      <alignment horizontal="center" vertical="center" wrapText="1"/>
      <protection locked="0" hidden="1"/>
    </xf>
    <xf numFmtId="0" fontId="16" fillId="4" borderId="49" xfId="0" applyFont="1" applyFill="1" applyBorder="1" applyAlignment="1">
      <alignment horizontal="center" vertical="center" wrapText="1"/>
    </xf>
    <xf numFmtId="1" fontId="17" fillId="4" borderId="50" xfId="0" applyNumberFormat="1" applyFont="1" applyFill="1" applyBorder="1" applyAlignment="1" applyProtection="1">
      <alignment horizontal="right" vertical="center" wrapText="1"/>
      <protection locked="0" hidden="1"/>
    </xf>
    <xf numFmtId="1" fontId="17" fillId="4" borderId="51" xfId="0" applyNumberFormat="1" applyFont="1" applyFill="1" applyBorder="1" applyAlignment="1" applyProtection="1">
      <alignment horizontal="right" vertical="center" wrapText="1"/>
      <protection locked="0" hidden="1"/>
    </xf>
    <xf numFmtId="1" fontId="17" fillId="4" borderId="57" xfId="0" applyNumberFormat="1" applyFont="1" applyFill="1" applyBorder="1" applyAlignment="1" applyProtection="1">
      <alignment horizontal="right" vertical="center" wrapText="1"/>
      <protection locked="0" hidden="1"/>
    </xf>
    <xf numFmtId="1" fontId="17" fillId="4" borderId="65" xfId="0" applyNumberFormat="1" applyFont="1" applyFill="1" applyBorder="1" applyAlignment="1" applyProtection="1">
      <alignment horizontal="right" vertical="center" wrapText="1"/>
      <protection locked="0" hidden="1"/>
    </xf>
    <xf numFmtId="0" fontId="0" fillId="2" borderId="31" xfId="0" applyFill="1" applyBorder="1" applyAlignment="1">
      <alignment horizontal="center" vertical="center" wrapText="1"/>
    </xf>
    <xf numFmtId="1" fontId="11" fillId="4" borderId="49" xfId="0" applyNumberFormat="1" applyFont="1" applyFill="1" applyBorder="1" applyAlignment="1" applyProtection="1">
      <alignment horizontal="center" vertical="center" wrapText="1"/>
      <protection locked="0" hidden="1"/>
    </xf>
    <xf numFmtId="0" fontId="0" fillId="0" borderId="44" xfId="0" applyFill="1" applyBorder="1" applyAlignment="1">
      <alignment horizontal="center" vertical="center" wrapText="1"/>
    </xf>
    <xf numFmtId="0" fontId="0" fillId="0" borderId="67" xfId="0" applyFill="1" applyBorder="1" applyAlignment="1">
      <alignment vertical="center" wrapText="1"/>
    </xf>
    <xf numFmtId="0" fontId="0" fillId="0" borderId="32" xfId="0" applyFill="1" applyBorder="1" applyAlignment="1">
      <alignment horizontal="center" vertical="center" wrapText="1"/>
    </xf>
    <xf numFmtId="0" fontId="0" fillId="0" borderId="10" xfId="0" applyFill="1" applyBorder="1" applyAlignment="1">
      <alignment vertical="center" wrapText="1"/>
    </xf>
    <xf numFmtId="0" fontId="0" fillId="0" borderId="31" xfId="0" applyFill="1" applyBorder="1" applyAlignment="1">
      <alignment horizontal="center" vertical="center" wrapText="1"/>
    </xf>
    <xf numFmtId="0" fontId="0" fillId="0" borderId="6" xfId="0" applyFill="1" applyBorder="1" applyAlignment="1">
      <alignment vertical="center" wrapText="1"/>
    </xf>
    <xf numFmtId="0" fontId="6" fillId="0" borderId="30" xfId="0" applyFont="1" applyFill="1" applyBorder="1" applyAlignment="1">
      <alignment horizontal="center" vertical="center" wrapText="1"/>
    </xf>
    <xf numFmtId="0" fontId="0" fillId="0" borderId="30" xfId="0" applyFill="1" applyBorder="1" applyAlignment="1">
      <alignment vertical="center" wrapText="1"/>
    </xf>
    <xf numFmtId="0" fontId="4" fillId="0" borderId="36" xfId="0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vertical="center" wrapText="1"/>
    </xf>
    <xf numFmtId="1" fontId="6" fillId="0" borderId="33" xfId="0" applyNumberFormat="1" applyFont="1" applyFill="1" applyBorder="1" applyAlignment="1" applyProtection="1">
      <alignment horizontal="center" vertical="center" wrapText="1"/>
      <protection locked="0" hidden="1"/>
    </xf>
    <xf numFmtId="0" fontId="0" fillId="0" borderId="21" xfId="0" applyFill="1" applyBorder="1" applyAlignment="1">
      <alignment horizontal="center" vertical="center" wrapText="1"/>
    </xf>
    <xf numFmtId="0" fontId="6" fillId="0" borderId="21" xfId="0" applyFont="1" applyFill="1" applyBorder="1" applyAlignment="1">
      <alignment horizontal="center" vertical="center" wrapText="1"/>
    </xf>
    <xf numFmtId="1" fontId="12" fillId="4" borderId="49" xfId="0" applyNumberFormat="1" applyFont="1" applyFill="1" applyBorder="1" applyAlignment="1" applyProtection="1">
      <alignment horizontal="center" vertical="center" wrapText="1"/>
      <protection locked="0" hidden="1"/>
    </xf>
    <xf numFmtId="0" fontId="0" fillId="0" borderId="20" xfId="0" applyFill="1" applyBorder="1" applyAlignment="1">
      <alignment horizontal="center" vertical="center" wrapText="1"/>
    </xf>
    <xf numFmtId="0" fontId="0" fillId="0" borderId="16" xfId="0" applyFill="1" applyBorder="1" applyAlignment="1">
      <alignment horizontal="center" vertical="center" wrapText="1"/>
    </xf>
    <xf numFmtId="0" fontId="6" fillId="0" borderId="22" xfId="0" applyFont="1" applyFill="1" applyBorder="1" applyAlignment="1">
      <alignment horizontal="center" vertical="center" wrapText="1"/>
    </xf>
    <xf numFmtId="0" fontId="0" fillId="0" borderId="12" xfId="0" applyFill="1" applyBorder="1" applyAlignment="1">
      <alignment vertical="center" wrapText="1"/>
    </xf>
    <xf numFmtId="0" fontId="4" fillId="0" borderId="22" xfId="0" applyFont="1" applyFill="1" applyBorder="1" applyAlignment="1">
      <alignment horizontal="center" vertical="center" wrapText="1"/>
    </xf>
    <xf numFmtId="1" fontId="12" fillId="4" borderId="60" xfId="0" applyNumberFormat="1" applyFont="1" applyFill="1" applyBorder="1" applyAlignment="1" applyProtection="1">
      <alignment horizontal="center" vertical="center" wrapText="1"/>
      <protection locked="0" hidden="1"/>
    </xf>
    <xf numFmtId="1" fontId="12" fillId="4" borderId="53" xfId="0" applyNumberFormat="1" applyFont="1" applyFill="1" applyBorder="1" applyAlignment="1" applyProtection="1">
      <alignment horizontal="center" vertical="center" wrapText="1"/>
      <protection locked="0" hidden="1"/>
    </xf>
    <xf numFmtId="0" fontId="5" fillId="0" borderId="64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 wrapText="1"/>
    </xf>
    <xf numFmtId="0" fontId="5" fillId="2" borderId="64" xfId="0" applyFont="1" applyFill="1" applyBorder="1" applyAlignment="1">
      <alignment horizontal="center" vertical="center" wrapText="1"/>
    </xf>
    <xf numFmtId="0" fontId="5" fillId="2" borderId="11" xfId="0" applyFont="1" applyFill="1" applyBorder="1" applyAlignment="1">
      <alignment horizontal="center" vertical="center" wrapText="1"/>
    </xf>
    <xf numFmtId="0" fontId="5" fillId="0" borderId="36" xfId="0" applyFont="1" applyFill="1" applyBorder="1" applyAlignment="1">
      <alignment vertical="center" wrapText="1"/>
    </xf>
    <xf numFmtId="0" fontId="6" fillId="0" borderId="33" xfId="0" applyFont="1" applyFill="1" applyBorder="1" applyAlignment="1">
      <alignment horizontal="center" vertical="center" wrapText="1"/>
    </xf>
    <xf numFmtId="0" fontId="0" fillId="2" borderId="42" xfId="0" applyFill="1" applyBorder="1" applyAlignment="1">
      <alignment horizontal="center" vertical="center" wrapText="1"/>
    </xf>
    <xf numFmtId="0" fontId="0" fillId="2" borderId="67" xfId="0" applyFill="1" applyBorder="1" applyAlignment="1">
      <alignment vertical="center" wrapText="1"/>
    </xf>
    <xf numFmtId="0" fontId="0" fillId="2" borderId="20" xfId="0" applyFill="1" applyBorder="1" applyAlignment="1">
      <alignment horizontal="center" vertical="center" wrapText="1"/>
    </xf>
    <xf numFmtId="0" fontId="0" fillId="2" borderId="10" xfId="0" applyFill="1" applyBorder="1" applyAlignment="1">
      <alignment vertical="center" wrapText="1"/>
    </xf>
    <xf numFmtId="0" fontId="0" fillId="0" borderId="42" xfId="0" applyFill="1" applyBorder="1" applyAlignment="1">
      <alignment horizontal="center" vertical="center" wrapText="1"/>
    </xf>
    <xf numFmtId="0" fontId="0" fillId="0" borderId="29" xfId="0" applyFill="1" applyBorder="1" applyAlignment="1">
      <alignment horizontal="center" vertical="center" wrapText="1"/>
    </xf>
    <xf numFmtId="0" fontId="0" fillId="0" borderId="34" xfId="0" applyFill="1" applyBorder="1" applyAlignment="1">
      <alignment vertical="center" wrapText="1"/>
    </xf>
    <xf numFmtId="0" fontId="0" fillId="0" borderId="35" xfId="0" applyFill="1" applyBorder="1" applyAlignment="1">
      <alignment horizontal="center" vertical="center" wrapText="1"/>
    </xf>
    <xf numFmtId="0" fontId="0" fillId="0" borderId="35" xfId="0" applyFill="1" applyBorder="1" applyAlignment="1">
      <alignment vertical="center" wrapText="1"/>
    </xf>
    <xf numFmtId="0" fontId="0" fillId="0" borderId="68" xfId="0" applyFill="1" applyBorder="1" applyAlignment="1">
      <alignment vertical="center" wrapText="1"/>
    </xf>
    <xf numFmtId="0" fontId="0" fillId="0" borderId="2" xfId="0" applyFill="1" applyBorder="1" applyAlignment="1">
      <alignment vertical="center" wrapText="1"/>
    </xf>
    <xf numFmtId="0" fontId="0" fillId="0" borderId="31" xfId="0" applyFill="1" applyBorder="1" applyAlignment="1">
      <alignment vertical="center" wrapText="1"/>
    </xf>
    <xf numFmtId="0" fontId="0" fillId="0" borderId="37" xfId="0" applyFill="1" applyBorder="1" applyAlignment="1">
      <alignment horizontal="center" vertical="center" wrapText="1"/>
    </xf>
    <xf numFmtId="0" fontId="0" fillId="0" borderId="4" xfId="0" applyFill="1" applyBorder="1" applyAlignment="1">
      <alignment vertical="center" wrapText="1"/>
    </xf>
    <xf numFmtId="165" fontId="25" fillId="0" borderId="35" xfId="0" applyNumberFormat="1" applyFont="1" applyFill="1" applyBorder="1" applyAlignment="1">
      <alignment horizontal="center" vertical="center" wrapText="1"/>
    </xf>
    <xf numFmtId="165" fontId="25" fillId="0" borderId="34" xfId="0" applyNumberFormat="1" applyFont="1" applyFill="1" applyBorder="1" applyAlignment="1">
      <alignment vertical="center" wrapText="1"/>
    </xf>
    <xf numFmtId="0" fontId="0" fillId="2" borderId="35" xfId="0" applyFill="1" applyBorder="1" applyAlignment="1">
      <alignment horizontal="center" vertical="center" wrapText="1"/>
    </xf>
    <xf numFmtId="0" fontId="0" fillId="2" borderId="2" xfId="0" applyFill="1" applyBorder="1" applyAlignment="1">
      <alignment vertical="center" wrapText="1"/>
    </xf>
    <xf numFmtId="0" fontId="0" fillId="2" borderId="37" xfId="0" applyFill="1" applyBorder="1" applyAlignment="1">
      <alignment horizontal="center" vertical="center" wrapText="1"/>
    </xf>
    <xf numFmtId="0" fontId="0" fillId="2" borderId="4" xfId="0" applyFill="1" applyBorder="1" applyAlignment="1">
      <alignment vertical="center" wrapText="1"/>
    </xf>
    <xf numFmtId="165" fontId="25" fillId="2" borderId="34" xfId="0" applyNumberFormat="1" applyFont="1" applyFill="1" applyBorder="1" applyAlignment="1">
      <alignment vertical="center" wrapText="1"/>
    </xf>
    <xf numFmtId="0" fontId="0" fillId="2" borderId="68" xfId="0" applyFill="1" applyBorder="1" applyAlignment="1">
      <alignment vertical="center" wrapText="1"/>
    </xf>
    <xf numFmtId="0" fontId="5" fillId="2" borderId="2" xfId="0" applyFont="1" applyFill="1" applyBorder="1" applyAlignment="1">
      <alignment horizontal="center" vertical="center" wrapText="1"/>
    </xf>
    <xf numFmtId="1" fontId="9" fillId="4" borderId="45" xfId="0" applyNumberFormat="1" applyFont="1" applyFill="1" applyBorder="1" applyAlignment="1" applyProtection="1">
      <alignment horizontal="center" vertical="center" wrapText="1"/>
      <protection locked="0" hidden="1"/>
    </xf>
    <xf numFmtId="1" fontId="9" fillId="4" borderId="46" xfId="0" applyNumberFormat="1" applyFont="1" applyFill="1" applyBorder="1" applyAlignment="1" applyProtection="1">
      <alignment horizontal="center" vertical="center" wrapText="1"/>
      <protection locked="0" hidden="1"/>
    </xf>
    <xf numFmtId="1" fontId="9" fillId="4" borderId="48" xfId="0" applyNumberFormat="1" applyFont="1" applyFill="1" applyBorder="1" applyAlignment="1" applyProtection="1">
      <alignment horizontal="center" vertical="center" wrapText="1"/>
      <protection locked="0" hidden="1"/>
    </xf>
    <xf numFmtId="0" fontId="2" fillId="3" borderId="49" xfId="0" applyFont="1" applyFill="1" applyBorder="1" applyAlignment="1">
      <alignment horizontal="center"/>
    </xf>
    <xf numFmtId="1" fontId="2" fillId="3" borderId="49" xfId="0" applyNumberFormat="1" applyFont="1" applyFill="1" applyBorder="1" applyAlignment="1">
      <alignment horizontal="center"/>
    </xf>
    <xf numFmtId="1" fontId="15" fillId="3" borderId="50" xfId="0" applyNumberFormat="1" applyFont="1" applyFill="1" applyBorder="1" applyAlignment="1" applyProtection="1">
      <alignment horizontal="center" vertical="center" wrapText="1"/>
      <protection locked="0" hidden="1"/>
    </xf>
    <xf numFmtId="1" fontId="15" fillId="3" borderId="51" xfId="0" applyNumberFormat="1" applyFont="1" applyFill="1" applyBorder="1" applyAlignment="1" applyProtection="1">
      <alignment horizontal="center" vertical="center" wrapText="1"/>
      <protection locked="0" hidden="1"/>
    </xf>
    <xf numFmtId="1" fontId="15" fillId="3" borderId="47" xfId="0" applyNumberFormat="1" applyFont="1" applyFill="1" applyBorder="1" applyAlignment="1" applyProtection="1">
      <alignment horizontal="center" vertical="center" wrapText="1"/>
      <protection locked="0" hidden="1"/>
    </xf>
    <xf numFmtId="1" fontId="15" fillId="3" borderId="72" xfId="0" applyNumberFormat="1" applyFont="1" applyFill="1" applyBorder="1" applyAlignment="1" applyProtection="1">
      <alignment horizontal="center" vertical="center" wrapText="1"/>
      <protection locked="0" hidden="1"/>
    </xf>
    <xf numFmtId="0" fontId="0" fillId="3" borderId="51" xfId="0" applyFill="1" applyBorder="1" applyAlignment="1">
      <alignment horizontal="center"/>
    </xf>
    <xf numFmtId="1" fontId="0" fillId="3" borderId="51" xfId="0" applyNumberFormat="1" applyFill="1" applyBorder="1" applyAlignment="1">
      <alignment horizontal="center"/>
    </xf>
    <xf numFmtId="0" fontId="8" fillId="2" borderId="27" xfId="0" applyFont="1" applyFill="1" applyBorder="1" applyAlignment="1">
      <alignment horizontal="center"/>
    </xf>
    <xf numFmtId="0" fontId="8" fillId="2" borderId="26" xfId="0" applyFont="1" applyFill="1" applyBorder="1" applyAlignment="1">
      <alignment horizontal="center"/>
    </xf>
    <xf numFmtId="1" fontId="8" fillId="2" borderId="26" xfId="0" applyNumberFormat="1" applyFont="1" applyFill="1" applyBorder="1" applyAlignment="1">
      <alignment horizontal="center"/>
    </xf>
    <xf numFmtId="0" fontId="8" fillId="2" borderId="28" xfId="0" applyFont="1" applyFill="1" applyBorder="1" applyAlignment="1">
      <alignment horizontal="center"/>
    </xf>
    <xf numFmtId="1" fontId="8" fillId="2" borderId="27" xfId="0" applyNumberFormat="1" applyFont="1" applyFill="1" applyBorder="1" applyAlignment="1">
      <alignment horizontal="center"/>
    </xf>
    <xf numFmtId="1" fontId="8" fillId="2" borderId="28" xfId="0" applyNumberFormat="1" applyFont="1" applyFill="1" applyBorder="1" applyAlignment="1">
      <alignment horizontal="center"/>
    </xf>
    <xf numFmtId="1" fontId="8" fillId="2" borderId="18" xfId="0" applyNumberFormat="1" applyFont="1" applyFill="1" applyBorder="1" applyAlignment="1">
      <alignment horizontal="center"/>
    </xf>
    <xf numFmtId="1" fontId="8" fillId="2" borderId="17" xfId="0" applyNumberFormat="1" applyFont="1" applyFill="1" applyBorder="1" applyAlignment="1">
      <alignment horizontal="center"/>
    </xf>
    <xf numFmtId="1" fontId="8" fillId="2" borderId="14" xfId="0" applyNumberFormat="1" applyFont="1" applyFill="1" applyBorder="1" applyAlignment="1">
      <alignment horizontal="center"/>
    </xf>
    <xf numFmtId="0" fontId="7" fillId="2" borderId="27" xfId="0" applyFont="1" applyFill="1" applyBorder="1" applyAlignment="1">
      <alignment horizontal="left"/>
    </xf>
    <xf numFmtId="0" fontId="7" fillId="2" borderId="28" xfId="0" applyFont="1" applyFill="1" applyBorder="1" applyAlignment="1">
      <alignment horizontal="left"/>
    </xf>
    <xf numFmtId="0" fontId="7" fillId="2" borderId="18" xfId="0" applyFont="1" applyFill="1" applyBorder="1" applyAlignment="1">
      <alignment horizontal="left"/>
    </xf>
    <xf numFmtId="0" fontId="7" fillId="2" borderId="14" xfId="0" applyFont="1" applyFill="1" applyBorder="1" applyAlignment="1">
      <alignment horizontal="left"/>
    </xf>
    <xf numFmtId="1" fontId="19" fillId="4" borderId="54" xfId="0" applyNumberFormat="1" applyFont="1" applyFill="1" applyBorder="1" applyAlignment="1" applyProtection="1">
      <alignment horizontal="right" vertical="center" wrapText="1"/>
      <protection locked="0" hidden="1"/>
    </xf>
    <xf numFmtId="1" fontId="19" fillId="4" borderId="55" xfId="0" applyNumberFormat="1" applyFont="1" applyFill="1" applyBorder="1" applyAlignment="1" applyProtection="1">
      <alignment horizontal="right" vertical="center" wrapText="1"/>
      <protection locked="0" hidden="1"/>
    </xf>
    <xf numFmtId="1" fontId="19" fillId="4" borderId="77" xfId="0" applyNumberFormat="1" applyFont="1" applyFill="1" applyBorder="1" applyAlignment="1" applyProtection="1">
      <alignment horizontal="right" vertical="center" wrapText="1"/>
      <protection locked="0" hidden="1"/>
    </xf>
    <xf numFmtId="0" fontId="0" fillId="3" borderId="18" xfId="0" applyFill="1" applyBorder="1" applyAlignment="1">
      <alignment horizontal="center" vertical="center" wrapText="1"/>
    </xf>
    <xf numFmtId="0" fontId="0" fillId="3" borderId="17" xfId="0" applyFill="1" applyBorder="1" applyAlignment="1">
      <alignment horizontal="center" vertical="center" wrapText="1"/>
    </xf>
    <xf numFmtId="0" fontId="0" fillId="3" borderId="14" xfId="0" applyFill="1" applyBorder="1" applyAlignment="1">
      <alignment horizontal="center" vertical="center" wrapText="1"/>
    </xf>
    <xf numFmtId="0" fontId="0" fillId="3" borderId="38" xfId="0" applyFill="1" applyBorder="1" applyAlignment="1">
      <alignment horizontal="center" vertical="center" wrapText="1"/>
    </xf>
    <xf numFmtId="0" fontId="0" fillId="3" borderId="0" xfId="0" applyFill="1" applyBorder="1" applyAlignment="1">
      <alignment horizontal="center" vertical="center" wrapText="1"/>
    </xf>
    <xf numFmtId="0" fontId="0" fillId="3" borderId="37" xfId="0" applyFill="1" applyBorder="1" applyAlignment="1">
      <alignment horizontal="center" vertical="center" wrapText="1"/>
    </xf>
    <xf numFmtId="0" fontId="0" fillId="3" borderId="13" xfId="0" applyFill="1" applyBorder="1" applyAlignment="1">
      <alignment horizontal="center" vertical="center" wrapText="1"/>
    </xf>
    <xf numFmtId="0" fontId="0" fillId="3" borderId="39" xfId="0" applyFill="1" applyBorder="1" applyAlignment="1">
      <alignment horizontal="center" vertical="center" wrapText="1"/>
    </xf>
    <xf numFmtId="0" fontId="0" fillId="3" borderId="57" xfId="0" applyFill="1" applyBorder="1" applyAlignment="1">
      <alignment horizontal="center" vertical="center" wrapText="1"/>
    </xf>
    <xf numFmtId="0" fontId="0" fillId="3" borderId="58" xfId="0" applyFill="1" applyBorder="1" applyAlignment="1">
      <alignment horizontal="center" vertical="center" wrapText="1"/>
    </xf>
    <xf numFmtId="0" fontId="0" fillId="3" borderId="59" xfId="0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5" fillId="0" borderId="21" xfId="0" applyFont="1" applyFill="1" applyBorder="1" applyAlignment="1">
      <alignment horizontal="center" vertical="center" wrapText="1"/>
    </xf>
    <xf numFmtId="0" fontId="5" fillId="2" borderId="33" xfId="0" applyFont="1" applyFill="1" applyBorder="1" applyAlignment="1">
      <alignment horizontal="center" vertical="center" wrapText="1"/>
    </xf>
    <xf numFmtId="0" fontId="0" fillId="0" borderId="21" xfId="0" applyFill="1" applyBorder="1" applyAlignment="1">
      <alignment horizontal="center" vertical="justify" wrapText="1"/>
    </xf>
    <xf numFmtId="0" fontId="0" fillId="0" borderId="11" xfId="0" applyFill="1" applyBorder="1" applyAlignment="1">
      <alignment horizontal="center" vertical="justify" wrapText="1"/>
    </xf>
    <xf numFmtId="2" fontId="12" fillId="4" borderId="49" xfId="0" applyNumberFormat="1" applyFont="1" applyFill="1" applyBorder="1" applyAlignment="1" applyProtection="1">
      <alignment horizontal="center" vertical="center" wrapText="1"/>
      <protection locked="0" hidden="1"/>
    </xf>
    <xf numFmtId="0" fontId="5" fillId="2" borderId="79" xfId="0" applyFont="1" applyFill="1" applyBorder="1" applyAlignment="1">
      <alignment horizontal="center" vertical="center" wrapText="1"/>
    </xf>
    <xf numFmtId="0" fontId="5" fillId="2" borderId="3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 wrapText="1"/>
    </xf>
    <xf numFmtId="164" fontId="12" fillId="4" borderId="60" xfId="0" applyNumberFormat="1" applyFont="1" applyFill="1" applyBorder="1" applyAlignment="1" applyProtection="1">
      <alignment horizontal="center" vertical="center" wrapText="1"/>
      <protection locked="0" hidden="1"/>
    </xf>
    <xf numFmtId="164" fontId="12" fillId="4" borderId="53" xfId="0" applyNumberFormat="1" applyFont="1" applyFill="1" applyBorder="1" applyAlignment="1" applyProtection="1">
      <alignment horizontal="center" vertical="center" wrapText="1"/>
      <protection locked="0" hidden="1"/>
    </xf>
    <xf numFmtId="1" fontId="14" fillId="4" borderId="50" xfId="0" applyNumberFormat="1" applyFont="1" applyFill="1" applyBorder="1" applyAlignment="1" applyProtection="1">
      <alignment horizontal="center" vertical="center" wrapText="1"/>
      <protection locked="0" hidden="1"/>
    </xf>
    <xf numFmtId="1" fontId="14" fillId="4" borderId="51" xfId="0" applyNumberFormat="1" applyFont="1" applyFill="1" applyBorder="1" applyAlignment="1" applyProtection="1">
      <alignment horizontal="center" vertical="center" wrapText="1"/>
      <protection locked="0" hidden="1"/>
    </xf>
    <xf numFmtId="1" fontId="14" fillId="4" borderId="52" xfId="0" applyNumberFormat="1" applyFont="1" applyFill="1" applyBorder="1" applyAlignment="1" applyProtection="1">
      <alignment horizontal="center" vertical="center" wrapText="1"/>
      <protection locked="0" hidden="1"/>
    </xf>
    <xf numFmtId="1" fontId="13" fillId="4" borderId="50" xfId="0" applyNumberFormat="1" applyFont="1" applyFill="1" applyBorder="1" applyAlignment="1" applyProtection="1">
      <alignment horizontal="center" vertical="center" wrapText="1"/>
      <protection locked="0" hidden="1"/>
    </xf>
    <xf numFmtId="1" fontId="13" fillId="4" borderId="51" xfId="0" applyNumberFormat="1" applyFont="1" applyFill="1" applyBorder="1" applyAlignment="1" applyProtection="1">
      <alignment horizontal="center" vertical="center" wrapText="1"/>
      <protection locked="0" hidden="1"/>
    </xf>
    <xf numFmtId="1" fontId="13" fillId="4" borderId="52" xfId="0" applyNumberFormat="1" applyFont="1" applyFill="1" applyBorder="1" applyAlignment="1" applyProtection="1">
      <alignment horizontal="center" vertical="center" wrapText="1"/>
      <protection locked="0" hidden="1"/>
    </xf>
    <xf numFmtId="1" fontId="12" fillId="4" borderId="50" xfId="0" applyNumberFormat="1" applyFont="1" applyFill="1" applyBorder="1" applyAlignment="1" applyProtection="1">
      <alignment horizontal="center" vertical="center" wrapText="1"/>
      <protection locked="0" hidden="1"/>
    </xf>
    <xf numFmtId="1" fontId="12" fillId="4" borderId="51" xfId="0" applyNumberFormat="1" applyFont="1" applyFill="1" applyBorder="1" applyAlignment="1" applyProtection="1">
      <alignment horizontal="center" vertical="center" wrapText="1"/>
      <protection locked="0" hidden="1"/>
    </xf>
    <xf numFmtId="1" fontId="12" fillId="4" borderId="52" xfId="0" applyNumberFormat="1" applyFont="1" applyFill="1" applyBorder="1" applyAlignment="1" applyProtection="1">
      <alignment horizontal="center" vertical="center" wrapText="1"/>
      <protection locked="0" hidden="1"/>
    </xf>
    <xf numFmtId="1" fontId="20" fillId="4" borderId="50" xfId="0" applyNumberFormat="1" applyFont="1" applyFill="1" applyBorder="1" applyAlignment="1">
      <alignment horizontal="center"/>
    </xf>
    <xf numFmtId="1" fontId="20" fillId="4" borderId="52" xfId="0" applyNumberFormat="1" applyFont="1" applyFill="1" applyBorder="1" applyAlignment="1">
      <alignment horizontal="center"/>
    </xf>
    <xf numFmtId="0" fontId="18" fillId="4" borderId="0" xfId="0" applyFont="1" applyFill="1" applyBorder="1" applyAlignment="1">
      <alignment horizontal="center" vertical="center" wrapText="1"/>
    </xf>
    <xf numFmtId="1" fontId="21" fillId="4" borderId="73" xfId="0" applyNumberFormat="1" applyFont="1" applyFill="1" applyBorder="1" applyAlignment="1">
      <alignment horizontal="right" vertical="center" wrapText="1"/>
    </xf>
    <xf numFmtId="0" fontId="21" fillId="4" borderId="74" xfId="0" applyFont="1" applyFill="1" applyBorder="1" applyAlignment="1">
      <alignment horizontal="right" vertical="center" wrapText="1"/>
    </xf>
    <xf numFmtId="0" fontId="12" fillId="4" borderId="49" xfId="0" applyNumberFormat="1" applyFont="1" applyFill="1" applyBorder="1" applyAlignment="1" applyProtection="1">
      <alignment horizontal="center" vertical="center" wrapText="1"/>
      <protection locked="0" hidden="1"/>
    </xf>
    <xf numFmtId="0" fontId="12" fillId="4" borderId="66" xfId="0" applyNumberFormat="1" applyFont="1" applyFill="1" applyBorder="1" applyAlignment="1" applyProtection="1">
      <alignment horizontal="center" vertical="center" wrapText="1"/>
      <protection locked="0" hidden="1"/>
    </xf>
    <xf numFmtId="0" fontId="12" fillId="4" borderId="65" xfId="0" applyNumberFormat="1" applyFont="1" applyFill="1" applyBorder="1" applyAlignment="1" applyProtection="1">
      <alignment horizontal="center" vertical="center" wrapText="1"/>
      <protection locked="0" hidden="1"/>
    </xf>
    <xf numFmtId="0" fontId="12" fillId="4" borderId="50" xfId="0" applyNumberFormat="1" applyFont="1" applyFill="1" applyBorder="1" applyAlignment="1" applyProtection="1">
      <alignment horizontal="center" vertical="center" wrapText="1"/>
      <protection locked="0" hidden="1"/>
    </xf>
    <xf numFmtId="0" fontId="12" fillId="4" borderId="52" xfId="0" applyNumberFormat="1" applyFont="1" applyFill="1" applyBorder="1" applyAlignment="1" applyProtection="1">
      <alignment horizontal="center" vertical="center" wrapText="1"/>
      <protection locked="0" hidden="1"/>
    </xf>
    <xf numFmtId="1" fontId="20" fillId="4" borderId="49" xfId="0" applyNumberFormat="1" applyFont="1" applyFill="1" applyBorder="1" applyAlignment="1">
      <alignment horizontal="center"/>
    </xf>
    <xf numFmtId="0" fontId="17" fillId="4" borderId="50" xfId="0" applyFont="1" applyFill="1" applyBorder="1" applyAlignment="1">
      <alignment horizontal="right" vertical="center" wrapText="1"/>
    </xf>
    <xf numFmtId="0" fontId="17" fillId="4" borderId="51" xfId="0" applyFont="1" applyFill="1" applyBorder="1" applyAlignment="1">
      <alignment horizontal="right" vertical="center" wrapText="1"/>
    </xf>
    <xf numFmtId="1" fontId="17" fillId="4" borderId="51" xfId="0" applyNumberFormat="1" applyFont="1" applyFill="1" applyBorder="1" applyAlignment="1">
      <alignment horizontal="right" vertical="center" wrapText="1"/>
    </xf>
    <xf numFmtId="0" fontId="17" fillId="4" borderId="52" xfId="0" applyFont="1" applyFill="1" applyBorder="1" applyAlignment="1">
      <alignment horizontal="right" vertical="center" wrapText="1"/>
    </xf>
    <xf numFmtId="0" fontId="0" fillId="2" borderId="13" xfId="0" applyFill="1" applyBorder="1" applyAlignment="1">
      <alignment horizontal="center" vertical="center" wrapText="1"/>
    </xf>
    <xf numFmtId="0" fontId="0" fillId="2" borderId="3" xfId="0" applyFill="1" applyBorder="1" applyAlignment="1">
      <alignment vertical="center" wrapText="1"/>
    </xf>
    <xf numFmtId="0" fontId="0" fillId="2" borderId="39" xfId="0" applyFill="1" applyBorder="1" applyAlignment="1">
      <alignment horizontal="center" vertical="center" wrapText="1"/>
    </xf>
    <xf numFmtId="0" fontId="27" fillId="2" borderId="2" xfId="0" applyFont="1" applyFill="1" applyBorder="1" applyAlignment="1">
      <alignment horizontal="center" vertical="center" wrapText="1"/>
    </xf>
    <xf numFmtId="0" fontId="27" fillId="2" borderId="11" xfId="0" applyFont="1" applyFill="1" applyBorder="1" applyAlignment="1">
      <alignment horizontal="center" vertical="center" wrapText="1"/>
    </xf>
    <xf numFmtId="0" fontId="0" fillId="2" borderId="21" xfId="0" applyFill="1" applyBorder="1" applyAlignment="1">
      <alignment horizontal="center" vertical="justify" wrapText="1"/>
    </xf>
    <xf numFmtId="0" fontId="0" fillId="2" borderId="11" xfId="0" applyFill="1" applyBorder="1" applyAlignment="1">
      <alignment horizontal="center" vertical="justify" wrapText="1"/>
    </xf>
    <xf numFmtId="0" fontId="0" fillId="2" borderId="64" xfId="0" applyFill="1" applyBorder="1" applyAlignment="1">
      <alignment horizontal="center" vertical="center" wrapText="1"/>
    </xf>
    <xf numFmtId="2" fontId="34" fillId="4" borderId="50" xfId="0" applyNumberFormat="1" applyFont="1" applyFill="1" applyBorder="1" applyAlignment="1" applyProtection="1">
      <alignment horizontal="center" vertical="center" wrapText="1"/>
      <protection locked="0" hidden="1"/>
    </xf>
    <xf numFmtId="2" fontId="34" fillId="4" borderId="52" xfId="0" applyNumberFormat="1" applyFont="1" applyFill="1" applyBorder="1" applyAlignment="1" applyProtection="1">
      <alignment horizontal="center" vertical="center" wrapText="1"/>
      <protection locked="0" hidden="1"/>
    </xf>
    <xf numFmtId="2" fontId="3" fillId="0" borderId="18" xfId="1" applyNumberFormat="1" applyFont="1" applyFill="1" applyBorder="1" applyAlignment="1">
      <alignment horizontal="center" vertical="center"/>
    </xf>
    <xf numFmtId="2" fontId="3" fillId="0" borderId="14" xfId="1" applyNumberFormat="1" applyFont="1" applyFill="1" applyBorder="1" applyAlignment="1">
      <alignment horizontal="center" vertical="center"/>
    </xf>
    <xf numFmtId="2" fontId="3" fillId="0" borderId="38" xfId="1" applyNumberFormat="1" applyFont="1" applyFill="1" applyBorder="1" applyAlignment="1">
      <alignment horizontal="center" vertical="center"/>
    </xf>
    <xf numFmtId="2" fontId="3" fillId="0" borderId="37" xfId="1" applyNumberFormat="1" applyFont="1" applyFill="1" applyBorder="1" applyAlignment="1">
      <alignment horizontal="center" vertical="center"/>
    </xf>
    <xf numFmtId="2" fontId="3" fillId="0" borderId="8" xfId="1" applyNumberFormat="1" applyFont="1" applyFill="1" applyBorder="1" applyAlignment="1">
      <alignment horizontal="center" vertical="center"/>
    </xf>
    <xf numFmtId="2" fontId="3" fillId="0" borderId="4" xfId="1" applyNumberFormat="1" applyFont="1" applyFill="1" applyBorder="1" applyAlignment="1">
      <alignment horizontal="center" vertical="center"/>
    </xf>
    <xf numFmtId="2" fontId="26" fillId="0" borderId="18" xfId="1" applyNumberFormat="1" applyFont="1" applyFill="1" applyBorder="1" applyAlignment="1">
      <alignment horizontal="center" vertical="center"/>
    </xf>
    <xf numFmtId="2" fontId="26" fillId="0" borderId="14" xfId="1" applyNumberFormat="1" applyFont="1" applyFill="1" applyBorder="1" applyAlignment="1">
      <alignment horizontal="center" vertical="center"/>
    </xf>
    <xf numFmtId="2" fontId="26" fillId="0" borderId="38" xfId="1" applyNumberFormat="1" applyFont="1" applyFill="1" applyBorder="1" applyAlignment="1">
      <alignment horizontal="center" vertical="center"/>
    </xf>
    <xf numFmtId="2" fontId="26" fillId="0" borderId="37" xfId="1" applyNumberFormat="1" applyFont="1" applyFill="1" applyBorder="1" applyAlignment="1">
      <alignment horizontal="center" vertical="center"/>
    </xf>
    <xf numFmtId="2" fontId="26" fillId="0" borderId="8" xfId="1" applyNumberFormat="1" applyFont="1" applyFill="1" applyBorder="1" applyAlignment="1">
      <alignment horizontal="center" vertical="center"/>
    </xf>
    <xf numFmtId="2" fontId="26" fillId="0" borderId="4" xfId="1" applyNumberFormat="1" applyFont="1" applyFill="1" applyBorder="1" applyAlignment="1">
      <alignment horizontal="center" vertical="center"/>
    </xf>
    <xf numFmtId="2" fontId="0" fillId="0" borderId="18" xfId="0" applyNumberFormat="1" applyFill="1" applyBorder="1" applyAlignment="1">
      <alignment horizontal="center" vertical="center"/>
    </xf>
    <xf numFmtId="2" fontId="0" fillId="0" borderId="14" xfId="0" applyNumberFormat="1" applyFill="1" applyBorder="1" applyAlignment="1">
      <alignment horizontal="center" vertical="center"/>
    </xf>
    <xf numFmtId="2" fontId="0" fillId="0" borderId="38" xfId="0" applyNumberFormat="1" applyFill="1" applyBorder="1" applyAlignment="1">
      <alignment horizontal="center" vertical="center"/>
    </xf>
    <xf numFmtId="2" fontId="0" fillId="0" borderId="37" xfId="0" applyNumberFormat="1" applyFill="1" applyBorder="1" applyAlignment="1">
      <alignment horizontal="center" vertical="center"/>
    </xf>
    <xf numFmtId="2" fontId="0" fillId="0" borderId="8" xfId="0" applyNumberFormat="1" applyFill="1" applyBorder="1" applyAlignment="1">
      <alignment horizontal="center" vertical="center"/>
    </xf>
    <xf numFmtId="2" fontId="0" fillId="0" borderId="4" xfId="0" applyNumberFormat="1" applyFill="1" applyBorder="1" applyAlignment="1">
      <alignment horizontal="center" vertical="center"/>
    </xf>
    <xf numFmtId="1" fontId="23" fillId="4" borderId="18" xfId="0" applyNumberFormat="1" applyFont="1" applyFill="1" applyBorder="1" applyAlignment="1" applyProtection="1">
      <alignment horizontal="center" vertical="center" wrapText="1"/>
      <protection locked="0" hidden="1"/>
    </xf>
    <xf numFmtId="1" fontId="23" fillId="4" borderId="17" xfId="0" applyNumberFormat="1" applyFont="1" applyFill="1" applyBorder="1" applyAlignment="1" applyProtection="1">
      <alignment horizontal="center" vertical="center" wrapText="1"/>
      <protection locked="0" hidden="1"/>
    </xf>
    <xf numFmtId="1" fontId="23" fillId="4" borderId="14" xfId="0" applyNumberFormat="1" applyFont="1" applyFill="1" applyBorder="1" applyAlignment="1" applyProtection="1">
      <alignment horizontal="center" vertical="center" wrapText="1"/>
      <protection locked="0" hidden="1"/>
    </xf>
    <xf numFmtId="0" fontId="6" fillId="0" borderId="38" xfId="0" applyFont="1" applyBorder="1" applyAlignment="1">
      <alignment horizontal="center" vertical="center" wrapText="1"/>
    </xf>
    <xf numFmtId="0" fontId="0" fillId="0" borderId="38" xfId="0" applyBorder="1" applyAlignment="1">
      <alignment vertical="center" wrapText="1"/>
    </xf>
    <xf numFmtId="0" fontId="31" fillId="2" borderId="2" xfId="0" applyFont="1" applyFill="1" applyBorder="1" applyAlignment="1">
      <alignment horizontal="center" vertical="center" wrapText="1"/>
    </xf>
    <xf numFmtId="0" fontId="31" fillId="2" borderId="11" xfId="0" applyFont="1" applyFill="1" applyBorder="1" applyAlignment="1">
      <alignment horizontal="center" vertical="center" wrapText="1"/>
    </xf>
    <xf numFmtId="1" fontId="28" fillId="4" borderId="83" xfId="0" applyNumberFormat="1" applyFont="1" applyFill="1" applyBorder="1" applyAlignment="1" applyProtection="1">
      <alignment horizontal="center" vertical="center" wrapText="1"/>
      <protection locked="0" hidden="1"/>
    </xf>
    <xf numFmtId="1" fontId="28" fillId="4" borderId="51" xfId="0" applyNumberFormat="1" applyFont="1" applyFill="1" applyBorder="1" applyAlignment="1" applyProtection="1">
      <alignment horizontal="center" vertical="center" wrapText="1"/>
      <protection locked="0" hidden="1"/>
    </xf>
    <xf numFmtId="1" fontId="28" fillId="4" borderId="84" xfId="0" applyNumberFormat="1" applyFont="1" applyFill="1" applyBorder="1" applyAlignment="1" applyProtection="1">
      <alignment horizontal="center" vertical="center" wrapText="1"/>
      <protection locked="0" hidden="1"/>
    </xf>
    <xf numFmtId="0" fontId="6" fillId="0" borderId="22" xfId="0" applyFont="1" applyBorder="1" applyAlignment="1">
      <alignment horizontal="center" vertical="center" wrapText="1"/>
    </xf>
    <xf numFmtId="0" fontId="0" fillId="0" borderId="36" xfId="0" applyBorder="1" applyAlignment="1">
      <alignment vertical="center" wrapText="1"/>
    </xf>
    <xf numFmtId="0" fontId="31" fillId="2" borderId="33" xfId="0" applyFont="1" applyFill="1" applyBorder="1" applyAlignment="1">
      <alignment horizontal="center" vertical="center" wrapText="1"/>
    </xf>
    <xf numFmtId="0" fontId="0" fillId="0" borderId="12" xfId="0" applyBorder="1" applyAlignment="1">
      <alignment vertical="center" wrapText="1"/>
    </xf>
    <xf numFmtId="0" fontId="31" fillId="2" borderId="21" xfId="0" applyFont="1" applyFill="1" applyBorder="1" applyAlignment="1">
      <alignment horizontal="center" vertical="center" wrapText="1"/>
    </xf>
    <xf numFmtId="0" fontId="6" fillId="2" borderId="22" xfId="0" applyFont="1" applyFill="1" applyBorder="1" applyAlignment="1">
      <alignment horizontal="center" vertical="center" wrapText="1"/>
    </xf>
    <xf numFmtId="0" fontId="0" fillId="2" borderId="36" xfId="0" applyFill="1" applyBorder="1" applyAlignment="1">
      <alignment vertical="center" wrapText="1"/>
    </xf>
    <xf numFmtId="0" fontId="0" fillId="2" borderId="12" xfId="0" applyFill="1" applyBorder="1" applyAlignment="1">
      <alignment vertical="center" wrapText="1"/>
    </xf>
    <xf numFmtId="0" fontId="5" fillId="2" borderId="21" xfId="0" applyFont="1" applyFill="1" applyBorder="1" applyAlignment="1">
      <alignment horizontal="center" vertical="center" wrapText="1"/>
    </xf>
    <xf numFmtId="1" fontId="28" fillId="4" borderId="80" xfId="0" applyNumberFormat="1" applyFont="1" applyFill="1" applyBorder="1" applyAlignment="1" applyProtection="1">
      <alignment horizontal="center" vertical="center" wrapText="1"/>
      <protection locked="0" hidden="1"/>
    </xf>
    <xf numFmtId="1" fontId="28" fillId="4" borderId="81" xfId="0" applyNumberFormat="1" applyFont="1" applyFill="1" applyBorder="1" applyAlignment="1" applyProtection="1">
      <alignment horizontal="center" vertical="center" wrapText="1"/>
      <protection locked="0" hidden="1"/>
    </xf>
    <xf numFmtId="1" fontId="28" fillId="4" borderId="82" xfId="0" applyNumberFormat="1" applyFont="1" applyFill="1" applyBorder="1" applyAlignment="1" applyProtection="1">
      <alignment horizontal="center" vertical="center" wrapText="1"/>
      <protection locked="0" hidden="1"/>
    </xf>
    <xf numFmtId="0" fontId="0" fillId="0" borderId="51" xfId="0" applyFill="1" applyBorder="1" applyAlignment="1">
      <alignment horizontal="center"/>
    </xf>
    <xf numFmtId="1" fontId="28" fillId="4" borderId="49" xfId="0" applyNumberFormat="1" applyFont="1" applyFill="1" applyBorder="1" applyAlignment="1" applyProtection="1">
      <alignment horizontal="center" vertical="center" wrapText="1"/>
      <protection locked="0" hidden="1"/>
    </xf>
    <xf numFmtId="1" fontId="30" fillId="4" borderId="61" xfId="0" applyNumberFormat="1" applyFont="1" applyFill="1" applyBorder="1" applyAlignment="1" applyProtection="1">
      <alignment horizontal="right" vertical="center" wrapText="1"/>
      <protection locked="0" hidden="1"/>
    </xf>
    <xf numFmtId="1" fontId="30" fillId="4" borderId="62" xfId="0" applyNumberFormat="1" applyFont="1" applyFill="1" applyBorder="1" applyAlignment="1" applyProtection="1">
      <alignment horizontal="right" vertical="center" wrapText="1"/>
      <protection locked="0" hidden="1"/>
    </xf>
    <xf numFmtId="1" fontId="30" fillId="4" borderId="63" xfId="0" applyNumberFormat="1" applyFont="1" applyFill="1" applyBorder="1" applyAlignment="1" applyProtection="1">
      <alignment horizontal="right" vertical="center" wrapText="1"/>
      <protection locked="0" hidden="1"/>
    </xf>
    <xf numFmtId="0" fontId="31" fillId="0" borderId="21" xfId="0" applyFont="1" applyBorder="1" applyAlignment="1">
      <alignment horizontal="center" vertical="center" wrapText="1"/>
    </xf>
    <xf numFmtId="0" fontId="31" fillId="0" borderId="11" xfId="0" applyFont="1" applyBorder="1" applyAlignment="1">
      <alignment horizontal="center" vertical="center" wrapText="1"/>
    </xf>
    <xf numFmtId="0" fontId="33" fillId="0" borderId="21" xfId="1" applyFont="1" applyFill="1" applyBorder="1" applyAlignment="1">
      <alignment horizontal="center" vertical="center" wrapText="1"/>
    </xf>
    <xf numFmtId="0" fontId="33" fillId="0" borderId="33" xfId="1" applyFont="1" applyFill="1" applyBorder="1" applyAlignment="1">
      <alignment horizontal="center" vertical="center" wrapText="1"/>
    </xf>
    <xf numFmtId="0" fontId="33" fillId="0" borderId="11" xfId="1" applyFont="1" applyFill="1" applyBorder="1" applyAlignment="1">
      <alignment horizontal="center" vertical="center" wrapText="1"/>
    </xf>
    <xf numFmtId="0" fontId="2" fillId="0" borderId="49" xfId="0" applyFont="1" applyFill="1" applyBorder="1" applyAlignment="1">
      <alignment horizontal="center"/>
    </xf>
    <xf numFmtId="1" fontId="30" fillId="4" borderId="66" xfId="0" applyNumberFormat="1" applyFont="1" applyFill="1" applyBorder="1" applyAlignment="1" applyProtection="1">
      <alignment horizontal="right" vertical="center" wrapText="1"/>
      <protection locked="0" hidden="1"/>
    </xf>
    <xf numFmtId="1" fontId="30" fillId="4" borderId="57" xfId="0" applyNumberFormat="1" applyFont="1" applyFill="1" applyBorder="1" applyAlignment="1" applyProtection="1">
      <alignment horizontal="right" vertical="center" wrapText="1"/>
      <protection locked="0" hidden="1"/>
    </xf>
    <xf numFmtId="1" fontId="30" fillId="4" borderId="65" xfId="0" applyNumberFormat="1" applyFont="1" applyFill="1" applyBorder="1" applyAlignment="1" applyProtection="1">
      <alignment horizontal="right" vertical="center" wrapText="1"/>
      <protection locked="0" hidden="1"/>
    </xf>
    <xf numFmtId="2" fontId="35" fillId="4" borderId="75" xfId="1" applyNumberFormat="1" applyFont="1" applyFill="1" applyBorder="1" applyAlignment="1">
      <alignment horizontal="center" vertical="center"/>
    </xf>
    <xf numFmtId="2" fontId="26" fillId="7" borderId="75" xfId="1" applyNumberFormat="1" applyFont="1" applyFill="1" applyBorder="1" applyAlignment="1">
      <alignment horizontal="center" vertical="center"/>
    </xf>
    <xf numFmtId="2" fontId="35" fillId="4" borderId="78" xfId="1" applyNumberFormat="1" applyFont="1" applyFill="1" applyBorder="1" applyAlignment="1">
      <alignment horizontal="center" vertical="center"/>
    </xf>
    <xf numFmtId="2" fontId="35" fillId="4" borderId="86" xfId="1" applyNumberFormat="1" applyFont="1" applyFill="1" applyBorder="1" applyAlignment="1">
      <alignment horizontal="center" vertical="center"/>
    </xf>
    <xf numFmtId="2" fontId="35" fillId="4" borderId="89" xfId="1" applyNumberFormat="1" applyFont="1" applyFill="1" applyBorder="1" applyAlignment="1">
      <alignment horizontal="center" vertical="center"/>
    </xf>
    <xf numFmtId="2" fontId="35" fillId="4" borderId="87" xfId="1" applyNumberFormat="1" applyFont="1" applyFill="1" applyBorder="1" applyAlignment="1">
      <alignment horizontal="center" vertical="center"/>
    </xf>
    <xf numFmtId="2" fontId="7" fillId="7" borderId="89" xfId="0" applyNumberFormat="1" applyFont="1" applyFill="1" applyBorder="1" applyAlignment="1">
      <alignment horizontal="center" vertical="center" wrapText="1"/>
    </xf>
    <xf numFmtId="2" fontId="7" fillId="7" borderId="87" xfId="0" applyNumberFormat="1" applyFont="1" applyFill="1" applyBorder="1" applyAlignment="1">
      <alignment horizontal="center" vertical="center" wrapText="1"/>
    </xf>
    <xf numFmtId="2" fontId="35" fillId="7" borderId="20" xfId="1" applyNumberFormat="1" applyFont="1" applyFill="1" applyBorder="1" applyAlignment="1">
      <alignment horizontal="center" vertical="center"/>
    </xf>
    <xf numFmtId="2" fontId="35" fillId="7" borderId="10" xfId="1" applyNumberFormat="1" applyFont="1" applyFill="1" applyBorder="1" applyAlignment="1">
      <alignment horizontal="center" vertical="center"/>
    </xf>
    <xf numFmtId="2" fontId="7" fillId="7" borderId="86" xfId="0" applyNumberFormat="1" applyFont="1" applyFill="1" applyBorder="1" applyAlignment="1">
      <alignment horizontal="center" vertical="center"/>
    </xf>
    <xf numFmtId="2" fontId="7" fillId="7" borderId="89" xfId="0" applyNumberFormat="1" applyFont="1" applyFill="1" applyBorder="1" applyAlignment="1">
      <alignment horizontal="center" vertical="center"/>
    </xf>
    <xf numFmtId="2" fontId="7" fillId="7" borderId="87" xfId="0" applyNumberFormat="1" applyFont="1" applyFill="1" applyBorder="1" applyAlignment="1">
      <alignment horizontal="center" vertical="center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102" Type="http://schemas.openxmlformats.org/officeDocument/2006/relationships/image" Target="../media/image102.jpeg"/><Relationship Id="rId110" Type="http://schemas.openxmlformats.org/officeDocument/2006/relationships/image" Target="../media/image110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37.jpeg"/><Relationship Id="rId21" Type="http://schemas.openxmlformats.org/officeDocument/2006/relationships/image" Target="../media/image132.jpeg"/><Relationship Id="rId42" Type="http://schemas.openxmlformats.org/officeDocument/2006/relationships/image" Target="../media/image153.jpeg"/><Relationship Id="rId47" Type="http://schemas.openxmlformats.org/officeDocument/2006/relationships/image" Target="../media/image158.jpeg"/><Relationship Id="rId63" Type="http://schemas.openxmlformats.org/officeDocument/2006/relationships/image" Target="../media/image174.jpeg"/><Relationship Id="rId68" Type="http://schemas.openxmlformats.org/officeDocument/2006/relationships/image" Target="../media/image179.jpeg"/><Relationship Id="rId84" Type="http://schemas.openxmlformats.org/officeDocument/2006/relationships/image" Target="../media/image195.jpeg"/><Relationship Id="rId89" Type="http://schemas.openxmlformats.org/officeDocument/2006/relationships/image" Target="../media/image200.jpeg"/><Relationship Id="rId112" Type="http://schemas.openxmlformats.org/officeDocument/2006/relationships/image" Target="../media/image223.jpeg"/><Relationship Id="rId2" Type="http://schemas.openxmlformats.org/officeDocument/2006/relationships/image" Target="../media/image113.jpeg"/><Relationship Id="rId16" Type="http://schemas.openxmlformats.org/officeDocument/2006/relationships/image" Target="../media/image127.jpeg"/><Relationship Id="rId29" Type="http://schemas.openxmlformats.org/officeDocument/2006/relationships/image" Target="../media/image140.jpeg"/><Relationship Id="rId107" Type="http://schemas.openxmlformats.org/officeDocument/2006/relationships/image" Target="../media/image218.jpeg"/><Relationship Id="rId11" Type="http://schemas.openxmlformats.org/officeDocument/2006/relationships/image" Target="../media/image122.jpeg"/><Relationship Id="rId24" Type="http://schemas.openxmlformats.org/officeDocument/2006/relationships/image" Target="../media/image135.jpeg"/><Relationship Id="rId32" Type="http://schemas.openxmlformats.org/officeDocument/2006/relationships/image" Target="../media/image143.jpeg"/><Relationship Id="rId37" Type="http://schemas.openxmlformats.org/officeDocument/2006/relationships/image" Target="../media/image148.jpeg"/><Relationship Id="rId40" Type="http://schemas.openxmlformats.org/officeDocument/2006/relationships/image" Target="../media/image151.jpeg"/><Relationship Id="rId45" Type="http://schemas.openxmlformats.org/officeDocument/2006/relationships/image" Target="../media/image156.jpeg"/><Relationship Id="rId53" Type="http://schemas.openxmlformats.org/officeDocument/2006/relationships/image" Target="../media/image164.jpeg"/><Relationship Id="rId58" Type="http://schemas.openxmlformats.org/officeDocument/2006/relationships/image" Target="../media/image169.jpeg"/><Relationship Id="rId66" Type="http://schemas.openxmlformats.org/officeDocument/2006/relationships/image" Target="../media/image177.jpeg"/><Relationship Id="rId74" Type="http://schemas.openxmlformats.org/officeDocument/2006/relationships/image" Target="../media/image185.jpeg"/><Relationship Id="rId79" Type="http://schemas.openxmlformats.org/officeDocument/2006/relationships/image" Target="../media/image190.jpeg"/><Relationship Id="rId87" Type="http://schemas.openxmlformats.org/officeDocument/2006/relationships/image" Target="../media/image198.jpeg"/><Relationship Id="rId102" Type="http://schemas.openxmlformats.org/officeDocument/2006/relationships/image" Target="../media/image213.jpeg"/><Relationship Id="rId110" Type="http://schemas.openxmlformats.org/officeDocument/2006/relationships/image" Target="../media/image221.jpeg"/><Relationship Id="rId5" Type="http://schemas.openxmlformats.org/officeDocument/2006/relationships/image" Target="../media/image116.jpeg"/><Relationship Id="rId61" Type="http://schemas.openxmlformats.org/officeDocument/2006/relationships/image" Target="../media/image172.jpeg"/><Relationship Id="rId82" Type="http://schemas.openxmlformats.org/officeDocument/2006/relationships/image" Target="../media/image193.jpeg"/><Relationship Id="rId90" Type="http://schemas.openxmlformats.org/officeDocument/2006/relationships/image" Target="../media/image201.jpeg"/><Relationship Id="rId95" Type="http://schemas.openxmlformats.org/officeDocument/2006/relationships/image" Target="../media/image206.jpeg"/><Relationship Id="rId19" Type="http://schemas.openxmlformats.org/officeDocument/2006/relationships/image" Target="../media/image130.jpeg"/><Relationship Id="rId14" Type="http://schemas.openxmlformats.org/officeDocument/2006/relationships/image" Target="../media/image125.jpeg"/><Relationship Id="rId22" Type="http://schemas.openxmlformats.org/officeDocument/2006/relationships/image" Target="../media/image133.jpeg"/><Relationship Id="rId27" Type="http://schemas.openxmlformats.org/officeDocument/2006/relationships/image" Target="../media/image138.jpeg"/><Relationship Id="rId30" Type="http://schemas.openxmlformats.org/officeDocument/2006/relationships/image" Target="../media/image141.jpeg"/><Relationship Id="rId35" Type="http://schemas.openxmlformats.org/officeDocument/2006/relationships/image" Target="../media/image146.jpeg"/><Relationship Id="rId43" Type="http://schemas.openxmlformats.org/officeDocument/2006/relationships/image" Target="../media/image154.jpeg"/><Relationship Id="rId48" Type="http://schemas.openxmlformats.org/officeDocument/2006/relationships/image" Target="../media/image159.jpeg"/><Relationship Id="rId56" Type="http://schemas.openxmlformats.org/officeDocument/2006/relationships/image" Target="../media/image167.jpeg"/><Relationship Id="rId64" Type="http://schemas.openxmlformats.org/officeDocument/2006/relationships/image" Target="../media/image175.jpeg"/><Relationship Id="rId69" Type="http://schemas.openxmlformats.org/officeDocument/2006/relationships/image" Target="../media/image180.jpeg"/><Relationship Id="rId77" Type="http://schemas.openxmlformats.org/officeDocument/2006/relationships/image" Target="../media/image188.jpeg"/><Relationship Id="rId100" Type="http://schemas.openxmlformats.org/officeDocument/2006/relationships/image" Target="../media/image211.jpeg"/><Relationship Id="rId105" Type="http://schemas.openxmlformats.org/officeDocument/2006/relationships/image" Target="../media/image216.jpeg"/><Relationship Id="rId113" Type="http://schemas.openxmlformats.org/officeDocument/2006/relationships/image" Target="../media/image224.jpeg"/><Relationship Id="rId8" Type="http://schemas.openxmlformats.org/officeDocument/2006/relationships/image" Target="../media/image119.jpeg"/><Relationship Id="rId51" Type="http://schemas.openxmlformats.org/officeDocument/2006/relationships/image" Target="../media/image162.jpeg"/><Relationship Id="rId72" Type="http://schemas.openxmlformats.org/officeDocument/2006/relationships/image" Target="../media/image183.jpeg"/><Relationship Id="rId80" Type="http://schemas.openxmlformats.org/officeDocument/2006/relationships/image" Target="../media/image191.jpeg"/><Relationship Id="rId85" Type="http://schemas.openxmlformats.org/officeDocument/2006/relationships/image" Target="../media/image196.jpeg"/><Relationship Id="rId93" Type="http://schemas.openxmlformats.org/officeDocument/2006/relationships/image" Target="../media/image204.jpeg"/><Relationship Id="rId98" Type="http://schemas.openxmlformats.org/officeDocument/2006/relationships/image" Target="../media/image209.jpeg"/><Relationship Id="rId3" Type="http://schemas.openxmlformats.org/officeDocument/2006/relationships/image" Target="../media/image114.jpeg"/><Relationship Id="rId12" Type="http://schemas.openxmlformats.org/officeDocument/2006/relationships/image" Target="../media/image123.jpeg"/><Relationship Id="rId17" Type="http://schemas.openxmlformats.org/officeDocument/2006/relationships/image" Target="../media/image128.jpeg"/><Relationship Id="rId25" Type="http://schemas.openxmlformats.org/officeDocument/2006/relationships/image" Target="../media/image136.jpeg"/><Relationship Id="rId33" Type="http://schemas.openxmlformats.org/officeDocument/2006/relationships/image" Target="../media/image144.jpeg"/><Relationship Id="rId38" Type="http://schemas.openxmlformats.org/officeDocument/2006/relationships/image" Target="../media/image149.jpeg"/><Relationship Id="rId46" Type="http://schemas.openxmlformats.org/officeDocument/2006/relationships/image" Target="../media/image157.jpeg"/><Relationship Id="rId59" Type="http://schemas.openxmlformats.org/officeDocument/2006/relationships/image" Target="../media/image170.jpeg"/><Relationship Id="rId67" Type="http://schemas.openxmlformats.org/officeDocument/2006/relationships/image" Target="../media/image178.jpeg"/><Relationship Id="rId103" Type="http://schemas.openxmlformats.org/officeDocument/2006/relationships/image" Target="../media/image214.jpeg"/><Relationship Id="rId108" Type="http://schemas.openxmlformats.org/officeDocument/2006/relationships/image" Target="../media/image219.jpeg"/><Relationship Id="rId20" Type="http://schemas.openxmlformats.org/officeDocument/2006/relationships/image" Target="../media/image131.jpeg"/><Relationship Id="rId41" Type="http://schemas.openxmlformats.org/officeDocument/2006/relationships/image" Target="../media/image152.jpeg"/><Relationship Id="rId54" Type="http://schemas.openxmlformats.org/officeDocument/2006/relationships/image" Target="../media/image165.jpeg"/><Relationship Id="rId62" Type="http://schemas.openxmlformats.org/officeDocument/2006/relationships/image" Target="../media/image173.jpeg"/><Relationship Id="rId70" Type="http://schemas.openxmlformats.org/officeDocument/2006/relationships/image" Target="../media/image181.jpeg"/><Relationship Id="rId75" Type="http://schemas.openxmlformats.org/officeDocument/2006/relationships/image" Target="../media/image186.jpeg"/><Relationship Id="rId83" Type="http://schemas.openxmlformats.org/officeDocument/2006/relationships/image" Target="../media/image194.jpeg"/><Relationship Id="rId88" Type="http://schemas.openxmlformats.org/officeDocument/2006/relationships/image" Target="../media/image199.jpeg"/><Relationship Id="rId91" Type="http://schemas.openxmlformats.org/officeDocument/2006/relationships/image" Target="../media/image202.jpeg"/><Relationship Id="rId96" Type="http://schemas.openxmlformats.org/officeDocument/2006/relationships/image" Target="../media/image207.jpeg"/><Relationship Id="rId111" Type="http://schemas.openxmlformats.org/officeDocument/2006/relationships/image" Target="../media/image222.jpeg"/><Relationship Id="rId1" Type="http://schemas.openxmlformats.org/officeDocument/2006/relationships/image" Target="../media/image112.jpeg"/><Relationship Id="rId6" Type="http://schemas.openxmlformats.org/officeDocument/2006/relationships/image" Target="../media/image117.jpeg"/><Relationship Id="rId15" Type="http://schemas.openxmlformats.org/officeDocument/2006/relationships/image" Target="../media/image126.jpeg"/><Relationship Id="rId23" Type="http://schemas.openxmlformats.org/officeDocument/2006/relationships/image" Target="../media/image134.jpeg"/><Relationship Id="rId28" Type="http://schemas.openxmlformats.org/officeDocument/2006/relationships/image" Target="../media/image139.jpeg"/><Relationship Id="rId36" Type="http://schemas.openxmlformats.org/officeDocument/2006/relationships/image" Target="../media/image147.jpeg"/><Relationship Id="rId49" Type="http://schemas.openxmlformats.org/officeDocument/2006/relationships/image" Target="../media/image160.jpeg"/><Relationship Id="rId57" Type="http://schemas.openxmlformats.org/officeDocument/2006/relationships/image" Target="../media/image168.jpeg"/><Relationship Id="rId106" Type="http://schemas.openxmlformats.org/officeDocument/2006/relationships/image" Target="../media/image217.jpeg"/><Relationship Id="rId10" Type="http://schemas.openxmlformats.org/officeDocument/2006/relationships/image" Target="../media/image121.jpeg"/><Relationship Id="rId31" Type="http://schemas.openxmlformats.org/officeDocument/2006/relationships/image" Target="../media/image142.jpeg"/><Relationship Id="rId44" Type="http://schemas.openxmlformats.org/officeDocument/2006/relationships/image" Target="../media/image155.jpeg"/><Relationship Id="rId52" Type="http://schemas.openxmlformats.org/officeDocument/2006/relationships/image" Target="../media/image163.jpeg"/><Relationship Id="rId60" Type="http://schemas.openxmlformats.org/officeDocument/2006/relationships/image" Target="../media/image171.jpeg"/><Relationship Id="rId65" Type="http://schemas.openxmlformats.org/officeDocument/2006/relationships/image" Target="../media/image176.jpeg"/><Relationship Id="rId73" Type="http://schemas.openxmlformats.org/officeDocument/2006/relationships/image" Target="../media/image184.jpeg"/><Relationship Id="rId78" Type="http://schemas.openxmlformats.org/officeDocument/2006/relationships/image" Target="../media/image189.jpeg"/><Relationship Id="rId81" Type="http://schemas.openxmlformats.org/officeDocument/2006/relationships/image" Target="../media/image192.jpeg"/><Relationship Id="rId86" Type="http://schemas.openxmlformats.org/officeDocument/2006/relationships/image" Target="../media/image197.jpeg"/><Relationship Id="rId94" Type="http://schemas.openxmlformats.org/officeDocument/2006/relationships/image" Target="../media/image205.jpeg"/><Relationship Id="rId99" Type="http://schemas.openxmlformats.org/officeDocument/2006/relationships/image" Target="../media/image210.jpeg"/><Relationship Id="rId101" Type="http://schemas.openxmlformats.org/officeDocument/2006/relationships/image" Target="../media/image212.jpeg"/><Relationship Id="rId4" Type="http://schemas.openxmlformats.org/officeDocument/2006/relationships/image" Target="../media/image115.jpeg"/><Relationship Id="rId9" Type="http://schemas.openxmlformats.org/officeDocument/2006/relationships/image" Target="../media/image120.jpeg"/><Relationship Id="rId13" Type="http://schemas.openxmlformats.org/officeDocument/2006/relationships/image" Target="../media/image124.jpeg"/><Relationship Id="rId18" Type="http://schemas.openxmlformats.org/officeDocument/2006/relationships/image" Target="../media/image129.jpeg"/><Relationship Id="rId39" Type="http://schemas.openxmlformats.org/officeDocument/2006/relationships/image" Target="../media/image150.jpeg"/><Relationship Id="rId109" Type="http://schemas.openxmlformats.org/officeDocument/2006/relationships/image" Target="../media/image220.jpeg"/><Relationship Id="rId34" Type="http://schemas.openxmlformats.org/officeDocument/2006/relationships/image" Target="../media/image145.jpeg"/><Relationship Id="rId50" Type="http://schemas.openxmlformats.org/officeDocument/2006/relationships/image" Target="../media/image161.jpeg"/><Relationship Id="rId55" Type="http://schemas.openxmlformats.org/officeDocument/2006/relationships/image" Target="../media/image166.jpeg"/><Relationship Id="rId76" Type="http://schemas.openxmlformats.org/officeDocument/2006/relationships/image" Target="../media/image187.jpeg"/><Relationship Id="rId97" Type="http://schemas.openxmlformats.org/officeDocument/2006/relationships/image" Target="../media/image208.jpeg"/><Relationship Id="rId104" Type="http://schemas.openxmlformats.org/officeDocument/2006/relationships/image" Target="../media/image215.jpeg"/><Relationship Id="rId7" Type="http://schemas.openxmlformats.org/officeDocument/2006/relationships/image" Target="../media/image118.jpeg"/><Relationship Id="rId71" Type="http://schemas.openxmlformats.org/officeDocument/2006/relationships/image" Target="../media/image182.jpeg"/><Relationship Id="rId92" Type="http://schemas.openxmlformats.org/officeDocument/2006/relationships/image" Target="../media/image20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254003</xdr:colOff>
      <xdr:row>279</xdr:row>
      <xdr:rowOff>29631</xdr:rowOff>
    </xdr:from>
    <xdr:to>
      <xdr:col>0</xdr:col>
      <xdr:colOff>905936</xdr:colOff>
      <xdr:row>279</xdr:row>
      <xdr:rowOff>692310</xdr:rowOff>
    </xdr:to>
    <xdr:pic>
      <xdr:nvPicPr>
        <xdr:cNvPr id="471" name="Рисунок 470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374" t="27299" r="30556" b="12356"/>
        <a:stretch/>
      </xdr:blipFill>
      <xdr:spPr>
        <a:xfrm>
          <a:off x="254003" y="112229898"/>
          <a:ext cx="651933" cy="662679"/>
        </a:xfrm>
        <a:prstGeom prst="rect">
          <a:avLst/>
        </a:prstGeom>
      </xdr:spPr>
    </xdr:pic>
    <xdr:clientData/>
  </xdr:twoCellAnchor>
  <xdr:twoCellAnchor editAs="oneCell">
    <xdr:from>
      <xdr:col>0</xdr:col>
      <xdr:colOff>232838</xdr:colOff>
      <xdr:row>280</xdr:row>
      <xdr:rowOff>27520</xdr:rowOff>
    </xdr:from>
    <xdr:to>
      <xdr:col>0</xdr:col>
      <xdr:colOff>948270</xdr:colOff>
      <xdr:row>280</xdr:row>
      <xdr:rowOff>698091</xdr:rowOff>
    </xdr:to>
    <xdr:pic>
      <xdr:nvPicPr>
        <xdr:cNvPr id="472" name="Рисунок 471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507" t="30703" r="30223" b="12678"/>
        <a:stretch/>
      </xdr:blipFill>
      <xdr:spPr>
        <a:xfrm>
          <a:off x="232838" y="112955920"/>
          <a:ext cx="715432" cy="670571"/>
        </a:xfrm>
        <a:prstGeom prst="rect">
          <a:avLst/>
        </a:prstGeom>
      </xdr:spPr>
    </xdr:pic>
    <xdr:clientData/>
  </xdr:twoCellAnchor>
  <xdr:twoCellAnchor editAs="oneCell">
    <xdr:from>
      <xdr:col>0</xdr:col>
      <xdr:colOff>192622</xdr:colOff>
      <xdr:row>281</xdr:row>
      <xdr:rowOff>16935</xdr:rowOff>
    </xdr:from>
    <xdr:to>
      <xdr:col>0</xdr:col>
      <xdr:colOff>914403</xdr:colOff>
      <xdr:row>281</xdr:row>
      <xdr:rowOff>697066</xdr:rowOff>
    </xdr:to>
    <xdr:pic>
      <xdr:nvPicPr>
        <xdr:cNvPr id="473" name="Рисунок 472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391" t="28248" r="29739" b="12389"/>
        <a:stretch/>
      </xdr:blipFill>
      <xdr:spPr>
        <a:xfrm>
          <a:off x="192622" y="113673468"/>
          <a:ext cx="721781" cy="680131"/>
        </a:xfrm>
        <a:prstGeom prst="rect">
          <a:avLst/>
        </a:prstGeom>
      </xdr:spPr>
    </xdr:pic>
    <xdr:clientData/>
  </xdr:twoCellAnchor>
  <xdr:twoCellAnchor editAs="oneCell">
    <xdr:from>
      <xdr:col>0</xdr:col>
      <xdr:colOff>179316</xdr:colOff>
      <xdr:row>282</xdr:row>
      <xdr:rowOff>4234</xdr:rowOff>
    </xdr:from>
    <xdr:to>
      <xdr:col>0</xdr:col>
      <xdr:colOff>926497</xdr:colOff>
      <xdr:row>283</xdr:row>
      <xdr:rowOff>1991</xdr:rowOff>
    </xdr:to>
    <xdr:pic>
      <xdr:nvPicPr>
        <xdr:cNvPr id="474" name="Рисунок 473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615" t="28103" r="29168" b="12235"/>
        <a:stretch/>
      </xdr:blipFill>
      <xdr:spPr>
        <a:xfrm>
          <a:off x="179316" y="114598148"/>
          <a:ext cx="747181" cy="718936"/>
        </a:xfrm>
        <a:prstGeom prst="rect">
          <a:avLst/>
        </a:prstGeom>
      </xdr:spPr>
    </xdr:pic>
    <xdr:clientData/>
  </xdr:twoCellAnchor>
  <xdr:twoCellAnchor editAs="oneCell">
    <xdr:from>
      <xdr:col>0</xdr:col>
      <xdr:colOff>241299</xdr:colOff>
      <xdr:row>276</xdr:row>
      <xdr:rowOff>42332</xdr:rowOff>
    </xdr:from>
    <xdr:to>
      <xdr:col>0</xdr:col>
      <xdr:colOff>948266</xdr:colOff>
      <xdr:row>278</xdr:row>
      <xdr:rowOff>240903</xdr:rowOff>
    </xdr:to>
    <xdr:pic>
      <xdr:nvPicPr>
        <xdr:cNvPr id="475" name="Рисунок 474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915" t="21061" r="28972" b="11793"/>
        <a:stretch/>
      </xdr:blipFill>
      <xdr:spPr>
        <a:xfrm>
          <a:off x="241299" y="111429799"/>
          <a:ext cx="706967" cy="740437"/>
        </a:xfrm>
        <a:prstGeom prst="rect">
          <a:avLst/>
        </a:prstGeom>
      </xdr:spPr>
    </xdr:pic>
    <xdr:clientData/>
  </xdr:twoCellAnchor>
  <xdr:twoCellAnchor editAs="oneCell">
    <xdr:from>
      <xdr:col>0</xdr:col>
      <xdr:colOff>185362</xdr:colOff>
      <xdr:row>273</xdr:row>
      <xdr:rowOff>21164</xdr:rowOff>
    </xdr:from>
    <xdr:to>
      <xdr:col>0</xdr:col>
      <xdr:colOff>949534</xdr:colOff>
      <xdr:row>275</xdr:row>
      <xdr:rowOff>245533</xdr:rowOff>
    </xdr:to>
    <xdr:pic>
      <xdr:nvPicPr>
        <xdr:cNvPr id="476" name="Рисунок 475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46" t="22425" r="28757" b="12460"/>
        <a:stretch/>
      </xdr:blipFill>
      <xdr:spPr>
        <a:xfrm>
          <a:off x="185362" y="110794193"/>
          <a:ext cx="764172" cy="768654"/>
        </a:xfrm>
        <a:prstGeom prst="rect">
          <a:avLst/>
        </a:prstGeom>
      </xdr:spPr>
    </xdr:pic>
    <xdr:clientData/>
  </xdr:twoCellAnchor>
  <xdr:twoCellAnchor editAs="oneCell">
    <xdr:from>
      <xdr:col>0</xdr:col>
      <xdr:colOff>192618</xdr:colOff>
      <xdr:row>270</xdr:row>
      <xdr:rowOff>33865</xdr:rowOff>
    </xdr:from>
    <xdr:to>
      <xdr:col>0</xdr:col>
      <xdr:colOff>965201</xdr:colOff>
      <xdr:row>272</xdr:row>
      <xdr:rowOff>248598</xdr:rowOff>
    </xdr:to>
    <xdr:pic>
      <xdr:nvPicPr>
        <xdr:cNvPr id="479" name="Рисунок 478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61" t="8523" r="23136" b="10796"/>
        <a:stretch/>
      </xdr:blipFill>
      <xdr:spPr>
        <a:xfrm>
          <a:off x="192618" y="109795732"/>
          <a:ext cx="772583" cy="756599"/>
        </a:xfrm>
        <a:prstGeom prst="rect">
          <a:avLst/>
        </a:prstGeom>
      </xdr:spPr>
    </xdr:pic>
    <xdr:clientData/>
  </xdr:twoCellAnchor>
  <xdr:twoCellAnchor editAs="oneCell">
    <xdr:from>
      <xdr:col>0</xdr:col>
      <xdr:colOff>21166</xdr:colOff>
      <xdr:row>11</xdr:row>
      <xdr:rowOff>0</xdr:rowOff>
    </xdr:from>
    <xdr:to>
      <xdr:col>0</xdr:col>
      <xdr:colOff>948025</xdr:colOff>
      <xdr:row>12</xdr:row>
      <xdr:rowOff>423334</xdr:rowOff>
    </xdr:to>
    <xdr:pic>
      <xdr:nvPicPr>
        <xdr:cNvPr id="481" name="Рисунок 480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653" t="35041" r="31752" b="11514"/>
        <a:stretch/>
      </xdr:blipFill>
      <xdr:spPr>
        <a:xfrm>
          <a:off x="21166" y="2794000"/>
          <a:ext cx="926859" cy="878417"/>
        </a:xfrm>
        <a:prstGeom prst="rect">
          <a:avLst/>
        </a:prstGeom>
      </xdr:spPr>
    </xdr:pic>
    <xdr:clientData/>
  </xdr:twoCellAnchor>
  <xdr:twoCellAnchor editAs="oneCell">
    <xdr:from>
      <xdr:col>0</xdr:col>
      <xdr:colOff>21167</xdr:colOff>
      <xdr:row>13</xdr:row>
      <xdr:rowOff>10584</xdr:rowOff>
    </xdr:from>
    <xdr:to>
      <xdr:col>0</xdr:col>
      <xdr:colOff>958387</xdr:colOff>
      <xdr:row>14</xdr:row>
      <xdr:rowOff>433916</xdr:rowOff>
    </xdr:to>
    <xdr:pic>
      <xdr:nvPicPr>
        <xdr:cNvPr id="482" name="Рисунок 481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436" t="35997" r="32251" b="11545"/>
        <a:stretch/>
      </xdr:blipFill>
      <xdr:spPr>
        <a:xfrm>
          <a:off x="21167" y="3714751"/>
          <a:ext cx="937220" cy="878415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15</xdr:row>
      <xdr:rowOff>31726</xdr:rowOff>
    </xdr:from>
    <xdr:to>
      <xdr:col>0</xdr:col>
      <xdr:colOff>985583</xdr:colOff>
      <xdr:row>16</xdr:row>
      <xdr:rowOff>402142</xdr:rowOff>
    </xdr:to>
    <xdr:pic>
      <xdr:nvPicPr>
        <xdr:cNvPr id="483" name="Рисунок 482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259" t="36645" r="30910" b="11646"/>
        <a:stretch/>
      </xdr:blipFill>
      <xdr:spPr>
        <a:xfrm>
          <a:off x="31750" y="4646059"/>
          <a:ext cx="953833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31753</xdr:colOff>
      <xdr:row>17</xdr:row>
      <xdr:rowOff>31748</xdr:rowOff>
    </xdr:from>
    <xdr:to>
      <xdr:col>0</xdr:col>
      <xdr:colOff>998294</xdr:colOff>
      <xdr:row>18</xdr:row>
      <xdr:rowOff>402165</xdr:rowOff>
    </xdr:to>
    <xdr:pic>
      <xdr:nvPicPr>
        <xdr:cNvPr id="484" name="Рисунок 483"/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858" t="36935" r="29928" b="11547"/>
        <a:stretch/>
      </xdr:blipFill>
      <xdr:spPr>
        <a:xfrm>
          <a:off x="31753" y="5556248"/>
          <a:ext cx="966541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31749</xdr:colOff>
      <xdr:row>19</xdr:row>
      <xdr:rowOff>21166</xdr:rowOff>
    </xdr:from>
    <xdr:to>
      <xdr:col>0</xdr:col>
      <xdr:colOff>968563</xdr:colOff>
      <xdr:row>20</xdr:row>
      <xdr:rowOff>402166</xdr:rowOff>
    </xdr:to>
    <xdr:pic>
      <xdr:nvPicPr>
        <xdr:cNvPr id="487" name="Рисунок 486"/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341" t="37258" r="31356" b="11476"/>
        <a:stretch/>
      </xdr:blipFill>
      <xdr:spPr>
        <a:xfrm>
          <a:off x="31749" y="6455833"/>
          <a:ext cx="936814" cy="836083"/>
        </a:xfrm>
        <a:prstGeom prst="rect">
          <a:avLst/>
        </a:prstGeom>
      </xdr:spPr>
    </xdr:pic>
    <xdr:clientData/>
  </xdr:twoCellAnchor>
  <xdr:twoCellAnchor editAs="oneCell">
    <xdr:from>
      <xdr:col>0</xdr:col>
      <xdr:colOff>21166</xdr:colOff>
      <xdr:row>21</xdr:row>
      <xdr:rowOff>31751</xdr:rowOff>
    </xdr:from>
    <xdr:to>
      <xdr:col>0</xdr:col>
      <xdr:colOff>969376</xdr:colOff>
      <xdr:row>22</xdr:row>
      <xdr:rowOff>402167</xdr:rowOff>
    </xdr:to>
    <xdr:pic>
      <xdr:nvPicPr>
        <xdr:cNvPr id="488" name="Рисунок 487"/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225" t="37895" r="31045" b="11528"/>
        <a:stretch/>
      </xdr:blipFill>
      <xdr:spPr>
        <a:xfrm>
          <a:off x="21166" y="7376584"/>
          <a:ext cx="94821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27</xdr:row>
      <xdr:rowOff>31750</xdr:rowOff>
    </xdr:from>
    <xdr:to>
      <xdr:col>0</xdr:col>
      <xdr:colOff>973667</xdr:colOff>
      <xdr:row>28</xdr:row>
      <xdr:rowOff>414325</xdr:rowOff>
    </xdr:to>
    <xdr:pic>
      <xdr:nvPicPr>
        <xdr:cNvPr id="489" name="Рисунок 488"/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886" t="37570" r="30944" b="11523"/>
        <a:stretch/>
      </xdr:blipFill>
      <xdr:spPr>
        <a:xfrm>
          <a:off x="31750" y="10107083"/>
          <a:ext cx="941917" cy="837659"/>
        </a:xfrm>
        <a:prstGeom prst="rect">
          <a:avLst/>
        </a:prstGeom>
      </xdr:spPr>
    </xdr:pic>
    <xdr:clientData/>
  </xdr:twoCellAnchor>
  <xdr:twoCellAnchor editAs="oneCell">
    <xdr:from>
      <xdr:col>0</xdr:col>
      <xdr:colOff>10886</xdr:colOff>
      <xdr:row>23</xdr:row>
      <xdr:rowOff>21772</xdr:rowOff>
    </xdr:from>
    <xdr:to>
      <xdr:col>0</xdr:col>
      <xdr:colOff>973969</xdr:colOff>
      <xdr:row>24</xdr:row>
      <xdr:rowOff>439933</xdr:rowOff>
    </xdr:to>
    <xdr:pic>
      <xdr:nvPicPr>
        <xdr:cNvPr id="490" name="Рисунок 489"/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774" t="36350" r="31394" b="12196"/>
        <a:stretch/>
      </xdr:blipFill>
      <xdr:spPr>
        <a:xfrm>
          <a:off x="10886" y="8240486"/>
          <a:ext cx="963083" cy="875361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25</xdr:row>
      <xdr:rowOff>52916</xdr:rowOff>
    </xdr:from>
    <xdr:to>
      <xdr:col>0</xdr:col>
      <xdr:colOff>966690</xdr:colOff>
      <xdr:row>26</xdr:row>
      <xdr:rowOff>391583</xdr:rowOff>
    </xdr:to>
    <xdr:pic>
      <xdr:nvPicPr>
        <xdr:cNvPr id="491" name="Рисунок 490"/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442" t="40422" r="31505" b="12191"/>
        <a:stretch/>
      </xdr:blipFill>
      <xdr:spPr>
        <a:xfrm>
          <a:off x="10583" y="9218083"/>
          <a:ext cx="956107" cy="793750"/>
        </a:xfrm>
        <a:prstGeom prst="rect">
          <a:avLst/>
        </a:prstGeom>
      </xdr:spPr>
    </xdr:pic>
    <xdr:clientData/>
  </xdr:twoCellAnchor>
  <xdr:twoCellAnchor editAs="oneCell">
    <xdr:from>
      <xdr:col>0</xdr:col>
      <xdr:colOff>54428</xdr:colOff>
      <xdr:row>29</xdr:row>
      <xdr:rowOff>27215</xdr:rowOff>
    </xdr:from>
    <xdr:to>
      <xdr:col>0</xdr:col>
      <xdr:colOff>939361</xdr:colOff>
      <xdr:row>30</xdr:row>
      <xdr:rowOff>394608</xdr:rowOff>
    </xdr:to>
    <xdr:pic>
      <xdr:nvPicPr>
        <xdr:cNvPr id="497" name="Рисунок 496"/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294" t="34259" r="31201" b="12018"/>
        <a:stretch/>
      </xdr:blipFill>
      <xdr:spPr>
        <a:xfrm>
          <a:off x="54428" y="11171465"/>
          <a:ext cx="884933" cy="830036"/>
        </a:xfrm>
        <a:prstGeom prst="rect">
          <a:avLst/>
        </a:prstGeom>
      </xdr:spPr>
    </xdr:pic>
    <xdr:clientData/>
  </xdr:twoCellAnchor>
  <xdr:twoCellAnchor editAs="oneCell">
    <xdr:from>
      <xdr:col>0</xdr:col>
      <xdr:colOff>75595</xdr:colOff>
      <xdr:row>31</xdr:row>
      <xdr:rowOff>45362</xdr:rowOff>
    </xdr:from>
    <xdr:to>
      <xdr:col>0</xdr:col>
      <xdr:colOff>941895</xdr:colOff>
      <xdr:row>32</xdr:row>
      <xdr:rowOff>400304</xdr:rowOff>
    </xdr:to>
    <xdr:pic>
      <xdr:nvPicPr>
        <xdr:cNvPr id="498" name="Рисунок 497"/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816" t="35860" r="31415" b="11576"/>
        <a:stretch/>
      </xdr:blipFill>
      <xdr:spPr>
        <a:xfrm>
          <a:off x="75595" y="12114898"/>
          <a:ext cx="866300" cy="817585"/>
        </a:xfrm>
        <a:prstGeom prst="rect">
          <a:avLst/>
        </a:prstGeom>
      </xdr:spPr>
    </xdr:pic>
    <xdr:clientData/>
  </xdr:twoCellAnchor>
  <xdr:twoCellAnchor editAs="oneCell">
    <xdr:from>
      <xdr:col>0</xdr:col>
      <xdr:colOff>54428</xdr:colOff>
      <xdr:row>33</xdr:row>
      <xdr:rowOff>49901</xdr:rowOff>
    </xdr:from>
    <xdr:to>
      <xdr:col>0</xdr:col>
      <xdr:colOff>916283</xdr:colOff>
      <xdr:row>34</xdr:row>
      <xdr:rowOff>390623</xdr:rowOff>
    </xdr:to>
    <xdr:pic>
      <xdr:nvPicPr>
        <xdr:cNvPr id="499" name="Рисунок 498"/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377" t="34784" r="30838" b="11920"/>
        <a:stretch/>
      </xdr:blipFill>
      <xdr:spPr>
        <a:xfrm>
          <a:off x="54428" y="13044722"/>
          <a:ext cx="861855" cy="803365"/>
        </a:xfrm>
        <a:prstGeom prst="rect">
          <a:avLst/>
        </a:prstGeom>
      </xdr:spPr>
    </xdr:pic>
    <xdr:clientData/>
  </xdr:twoCellAnchor>
  <xdr:twoCellAnchor editAs="oneCell">
    <xdr:from>
      <xdr:col>0</xdr:col>
      <xdr:colOff>80132</xdr:colOff>
      <xdr:row>35</xdr:row>
      <xdr:rowOff>42347</xdr:rowOff>
    </xdr:from>
    <xdr:to>
      <xdr:col>0</xdr:col>
      <xdr:colOff>939892</xdr:colOff>
      <xdr:row>37</xdr:row>
      <xdr:rowOff>2433</xdr:rowOff>
    </xdr:to>
    <xdr:pic>
      <xdr:nvPicPr>
        <xdr:cNvPr id="500" name="Рисунок 499"/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918" t="29587" r="31427" b="11636"/>
        <a:stretch/>
      </xdr:blipFill>
      <xdr:spPr>
        <a:xfrm>
          <a:off x="80132" y="13962454"/>
          <a:ext cx="859760" cy="885372"/>
        </a:xfrm>
        <a:prstGeom prst="rect">
          <a:avLst/>
        </a:prstGeom>
      </xdr:spPr>
    </xdr:pic>
    <xdr:clientData/>
  </xdr:twoCellAnchor>
  <xdr:twoCellAnchor editAs="oneCell">
    <xdr:from>
      <xdr:col>0</xdr:col>
      <xdr:colOff>75597</xdr:colOff>
      <xdr:row>37</xdr:row>
      <xdr:rowOff>30241</xdr:rowOff>
    </xdr:from>
    <xdr:to>
      <xdr:col>0</xdr:col>
      <xdr:colOff>911679</xdr:colOff>
      <xdr:row>38</xdr:row>
      <xdr:rowOff>450675</xdr:rowOff>
    </xdr:to>
    <xdr:pic>
      <xdr:nvPicPr>
        <xdr:cNvPr id="501" name="Рисунок 500"/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8145" r="31936" b="11545"/>
        <a:stretch/>
      </xdr:blipFill>
      <xdr:spPr>
        <a:xfrm>
          <a:off x="75597" y="14875634"/>
          <a:ext cx="836082" cy="883077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39</xdr:row>
      <xdr:rowOff>13608</xdr:rowOff>
    </xdr:from>
    <xdr:to>
      <xdr:col>0</xdr:col>
      <xdr:colOff>952500</xdr:colOff>
      <xdr:row>40</xdr:row>
      <xdr:rowOff>434958</xdr:rowOff>
    </xdr:to>
    <xdr:pic>
      <xdr:nvPicPr>
        <xdr:cNvPr id="505" name="Рисунок 504"/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731" t="29885" r="31209" b="11333"/>
        <a:stretch/>
      </xdr:blipFill>
      <xdr:spPr>
        <a:xfrm>
          <a:off x="95250" y="15784287"/>
          <a:ext cx="857250" cy="883992"/>
        </a:xfrm>
        <a:prstGeom prst="rect">
          <a:avLst/>
        </a:prstGeom>
      </xdr:spPr>
    </xdr:pic>
    <xdr:clientData/>
  </xdr:twoCellAnchor>
  <xdr:twoCellAnchor editAs="oneCell">
    <xdr:from>
      <xdr:col>0</xdr:col>
      <xdr:colOff>81643</xdr:colOff>
      <xdr:row>41</xdr:row>
      <xdr:rowOff>48381</xdr:rowOff>
    </xdr:from>
    <xdr:to>
      <xdr:col>0</xdr:col>
      <xdr:colOff>1063774</xdr:colOff>
      <xdr:row>42</xdr:row>
      <xdr:rowOff>421821</xdr:rowOff>
    </xdr:to>
    <xdr:pic>
      <xdr:nvPicPr>
        <xdr:cNvPr id="506" name="Рисунок 505"/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294" t="39142" r="31484" b="12231"/>
        <a:stretch/>
      </xdr:blipFill>
      <xdr:spPr>
        <a:xfrm>
          <a:off x="81643" y="16744345"/>
          <a:ext cx="982131" cy="836083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43</xdr:row>
      <xdr:rowOff>36286</xdr:rowOff>
    </xdr:from>
    <xdr:to>
      <xdr:col>0</xdr:col>
      <xdr:colOff>1063849</xdr:colOff>
      <xdr:row>44</xdr:row>
      <xdr:rowOff>381000</xdr:rowOff>
    </xdr:to>
    <xdr:pic>
      <xdr:nvPicPr>
        <xdr:cNvPr id="507" name="Рисунок 506"/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286" t="41009" r="31580" b="11508"/>
        <a:stretch/>
      </xdr:blipFill>
      <xdr:spPr>
        <a:xfrm>
          <a:off x="95250" y="17657536"/>
          <a:ext cx="968599" cy="807357"/>
        </a:xfrm>
        <a:prstGeom prst="rect">
          <a:avLst/>
        </a:prstGeom>
      </xdr:spPr>
    </xdr:pic>
    <xdr:clientData/>
  </xdr:twoCellAnchor>
  <xdr:twoCellAnchor editAs="oneCell">
    <xdr:from>
      <xdr:col>0</xdr:col>
      <xdr:colOff>68034</xdr:colOff>
      <xdr:row>45</xdr:row>
      <xdr:rowOff>60476</xdr:rowOff>
    </xdr:from>
    <xdr:to>
      <xdr:col>0</xdr:col>
      <xdr:colOff>1034143</xdr:colOff>
      <xdr:row>46</xdr:row>
      <xdr:rowOff>390514</xdr:rowOff>
    </xdr:to>
    <xdr:pic>
      <xdr:nvPicPr>
        <xdr:cNvPr id="508" name="Рисунок 507"/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678" t="40192" r="31329" b="12097"/>
        <a:stretch/>
      </xdr:blipFill>
      <xdr:spPr>
        <a:xfrm>
          <a:off x="68034" y="18607012"/>
          <a:ext cx="966109" cy="792681"/>
        </a:xfrm>
        <a:prstGeom prst="rect">
          <a:avLst/>
        </a:prstGeom>
      </xdr:spPr>
    </xdr:pic>
    <xdr:clientData/>
  </xdr:twoCellAnchor>
  <xdr:twoCellAnchor editAs="oneCell">
    <xdr:from>
      <xdr:col>0</xdr:col>
      <xdr:colOff>40820</xdr:colOff>
      <xdr:row>47</xdr:row>
      <xdr:rowOff>43847</xdr:rowOff>
    </xdr:from>
    <xdr:to>
      <xdr:col>0</xdr:col>
      <xdr:colOff>1024313</xdr:colOff>
      <xdr:row>48</xdr:row>
      <xdr:rowOff>426320</xdr:rowOff>
    </xdr:to>
    <xdr:pic>
      <xdr:nvPicPr>
        <xdr:cNvPr id="509" name="Рисунок 508"/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950" t="36187" r="30797" b="12117"/>
        <a:stretch/>
      </xdr:blipFill>
      <xdr:spPr>
        <a:xfrm>
          <a:off x="40820" y="19515668"/>
          <a:ext cx="983493" cy="845116"/>
        </a:xfrm>
        <a:prstGeom prst="rect">
          <a:avLst/>
        </a:prstGeom>
      </xdr:spPr>
    </xdr:pic>
    <xdr:clientData/>
  </xdr:twoCellAnchor>
  <xdr:twoCellAnchor editAs="oneCell">
    <xdr:from>
      <xdr:col>0</xdr:col>
      <xdr:colOff>54427</xdr:colOff>
      <xdr:row>49</xdr:row>
      <xdr:rowOff>37802</xdr:rowOff>
    </xdr:from>
    <xdr:to>
      <xdr:col>0</xdr:col>
      <xdr:colOff>1027833</xdr:colOff>
      <xdr:row>50</xdr:row>
      <xdr:rowOff>443409</xdr:rowOff>
    </xdr:to>
    <xdr:pic>
      <xdr:nvPicPr>
        <xdr:cNvPr id="510" name="Рисунок 509"/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036" t="37727" r="31093" b="11875"/>
        <a:stretch/>
      </xdr:blipFill>
      <xdr:spPr>
        <a:xfrm>
          <a:off x="54427" y="20434909"/>
          <a:ext cx="973406" cy="868250"/>
        </a:xfrm>
        <a:prstGeom prst="rect">
          <a:avLst/>
        </a:prstGeom>
      </xdr:spPr>
    </xdr:pic>
    <xdr:clientData/>
  </xdr:twoCellAnchor>
  <xdr:twoCellAnchor editAs="oneCell">
    <xdr:from>
      <xdr:col>0</xdr:col>
      <xdr:colOff>68034</xdr:colOff>
      <xdr:row>51</xdr:row>
      <xdr:rowOff>42335</xdr:rowOff>
    </xdr:from>
    <xdr:to>
      <xdr:col>0</xdr:col>
      <xdr:colOff>1020536</xdr:colOff>
      <xdr:row>52</xdr:row>
      <xdr:rowOff>439602</xdr:rowOff>
    </xdr:to>
    <xdr:pic>
      <xdr:nvPicPr>
        <xdr:cNvPr id="511" name="Рисунок 510"/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97" t="36140" r="31235" b="11370"/>
        <a:stretch/>
      </xdr:blipFill>
      <xdr:spPr>
        <a:xfrm>
          <a:off x="68034" y="21364728"/>
          <a:ext cx="952502" cy="859910"/>
        </a:xfrm>
        <a:prstGeom prst="rect">
          <a:avLst/>
        </a:prstGeom>
      </xdr:spPr>
    </xdr:pic>
    <xdr:clientData/>
  </xdr:twoCellAnchor>
  <xdr:twoCellAnchor>
    <xdr:from>
      <xdr:col>0</xdr:col>
      <xdr:colOff>38099</xdr:colOff>
      <xdr:row>53</xdr:row>
      <xdr:rowOff>1</xdr:rowOff>
    </xdr:from>
    <xdr:to>
      <xdr:col>0</xdr:col>
      <xdr:colOff>895350</xdr:colOff>
      <xdr:row>54</xdr:row>
      <xdr:rowOff>410611</xdr:rowOff>
    </xdr:to>
    <xdr:pic>
      <xdr:nvPicPr>
        <xdr:cNvPr id="512" name="Рисунок 263968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99" y="22059901"/>
          <a:ext cx="857251" cy="86781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127908</xdr:colOff>
      <xdr:row>55</xdr:row>
      <xdr:rowOff>16594</xdr:rowOff>
    </xdr:from>
    <xdr:to>
      <xdr:col>0</xdr:col>
      <xdr:colOff>1047750</xdr:colOff>
      <xdr:row>56</xdr:row>
      <xdr:rowOff>402992</xdr:rowOff>
    </xdr:to>
    <xdr:pic>
      <xdr:nvPicPr>
        <xdr:cNvPr id="513" name="Рисунок 512"/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027" t="35330" r="31282" b="12235"/>
        <a:stretch/>
      </xdr:blipFill>
      <xdr:spPr>
        <a:xfrm>
          <a:off x="127908" y="22990894"/>
          <a:ext cx="919842" cy="843598"/>
        </a:xfrm>
        <a:prstGeom prst="rect">
          <a:avLst/>
        </a:prstGeom>
      </xdr:spPr>
    </xdr:pic>
    <xdr:clientData/>
  </xdr:twoCellAnchor>
  <xdr:twoCellAnchor editAs="oneCell">
    <xdr:from>
      <xdr:col>0</xdr:col>
      <xdr:colOff>130629</xdr:colOff>
      <xdr:row>57</xdr:row>
      <xdr:rowOff>13874</xdr:rowOff>
    </xdr:from>
    <xdr:to>
      <xdr:col>0</xdr:col>
      <xdr:colOff>1014527</xdr:colOff>
      <xdr:row>58</xdr:row>
      <xdr:rowOff>370416</xdr:rowOff>
    </xdr:to>
    <xdr:pic>
      <xdr:nvPicPr>
        <xdr:cNvPr id="514" name="Рисунок 513"/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518" t="35853" r="30575" b="11223"/>
        <a:stretch/>
      </xdr:blipFill>
      <xdr:spPr>
        <a:xfrm>
          <a:off x="130629" y="23741707"/>
          <a:ext cx="883898" cy="811626"/>
        </a:xfrm>
        <a:prstGeom prst="rect">
          <a:avLst/>
        </a:prstGeom>
      </xdr:spPr>
    </xdr:pic>
    <xdr:clientData/>
  </xdr:twoCellAnchor>
  <xdr:twoCellAnchor editAs="oneCell">
    <xdr:from>
      <xdr:col>0</xdr:col>
      <xdr:colOff>103414</xdr:colOff>
      <xdr:row>59</xdr:row>
      <xdr:rowOff>25364</xdr:rowOff>
    </xdr:from>
    <xdr:to>
      <xdr:col>0</xdr:col>
      <xdr:colOff>1054615</xdr:colOff>
      <xdr:row>60</xdr:row>
      <xdr:rowOff>406837</xdr:rowOff>
    </xdr:to>
    <xdr:pic>
      <xdr:nvPicPr>
        <xdr:cNvPr id="515" name="Рисунок 514"/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160" t="37552" r="31254" b="11887"/>
        <a:stretch/>
      </xdr:blipFill>
      <xdr:spPr>
        <a:xfrm>
          <a:off x="103414" y="24663364"/>
          <a:ext cx="951201" cy="836556"/>
        </a:xfrm>
        <a:prstGeom prst="rect">
          <a:avLst/>
        </a:prstGeom>
      </xdr:spPr>
    </xdr:pic>
    <xdr:clientData/>
  </xdr:twoCellAnchor>
  <xdr:twoCellAnchor editAs="oneCell">
    <xdr:from>
      <xdr:col>0</xdr:col>
      <xdr:colOff>92530</xdr:colOff>
      <xdr:row>61</xdr:row>
      <xdr:rowOff>35040</xdr:rowOff>
    </xdr:from>
    <xdr:to>
      <xdr:col>0</xdr:col>
      <xdr:colOff>1033048</xdr:colOff>
      <xdr:row>62</xdr:row>
      <xdr:rowOff>434370</xdr:rowOff>
    </xdr:to>
    <xdr:pic>
      <xdr:nvPicPr>
        <xdr:cNvPr id="516" name="Рисунок 515"/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323" t="36035" r="30786" b="11748"/>
        <a:stretch/>
      </xdr:blipFill>
      <xdr:spPr>
        <a:xfrm>
          <a:off x="92530" y="25752540"/>
          <a:ext cx="940518" cy="856530"/>
        </a:xfrm>
        <a:prstGeom prst="rect">
          <a:avLst/>
        </a:prstGeom>
      </xdr:spPr>
    </xdr:pic>
    <xdr:clientData/>
  </xdr:twoCellAnchor>
  <xdr:twoCellAnchor editAs="oneCell">
    <xdr:from>
      <xdr:col>0</xdr:col>
      <xdr:colOff>70758</xdr:colOff>
      <xdr:row>63</xdr:row>
      <xdr:rowOff>19316</xdr:rowOff>
    </xdr:from>
    <xdr:to>
      <xdr:col>0</xdr:col>
      <xdr:colOff>952500</xdr:colOff>
      <xdr:row>64</xdr:row>
      <xdr:rowOff>444257</xdr:rowOff>
    </xdr:to>
    <xdr:pic>
      <xdr:nvPicPr>
        <xdr:cNvPr id="517" name="Рисунок 516"/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387" t="19940" r="27806" b="10715"/>
        <a:stretch/>
      </xdr:blipFill>
      <xdr:spPr>
        <a:xfrm>
          <a:off x="70758" y="26651216"/>
          <a:ext cx="881742" cy="882141"/>
        </a:xfrm>
        <a:prstGeom prst="rect">
          <a:avLst/>
        </a:prstGeom>
      </xdr:spPr>
    </xdr:pic>
    <xdr:clientData/>
  </xdr:twoCellAnchor>
  <xdr:twoCellAnchor editAs="oneCell">
    <xdr:from>
      <xdr:col>0</xdr:col>
      <xdr:colOff>100694</xdr:colOff>
      <xdr:row>65</xdr:row>
      <xdr:rowOff>61044</xdr:rowOff>
    </xdr:from>
    <xdr:to>
      <xdr:col>0</xdr:col>
      <xdr:colOff>990600</xdr:colOff>
      <xdr:row>66</xdr:row>
      <xdr:rowOff>422173</xdr:rowOff>
    </xdr:to>
    <xdr:pic>
      <xdr:nvPicPr>
        <xdr:cNvPr id="518" name="Рисунок 517"/>
        <xdr:cNvPicPr>
          <a:picLocks noChangeAspect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088" t="17847" r="25997" b="11332"/>
        <a:stretch/>
      </xdr:blipFill>
      <xdr:spPr>
        <a:xfrm>
          <a:off x="100694" y="27607344"/>
          <a:ext cx="889906" cy="818329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73</xdr:row>
      <xdr:rowOff>61384</xdr:rowOff>
    </xdr:from>
    <xdr:to>
      <xdr:col>0</xdr:col>
      <xdr:colOff>857250</xdr:colOff>
      <xdr:row>74</xdr:row>
      <xdr:rowOff>414952</xdr:rowOff>
    </xdr:to>
    <xdr:pic>
      <xdr:nvPicPr>
        <xdr:cNvPr id="552" name="Рисунок 55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31265284"/>
          <a:ext cx="800100" cy="810768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67</xdr:row>
      <xdr:rowOff>38100</xdr:rowOff>
    </xdr:from>
    <xdr:to>
      <xdr:col>0</xdr:col>
      <xdr:colOff>1009650</xdr:colOff>
      <xdr:row>68</xdr:row>
      <xdr:rowOff>369020</xdr:rowOff>
    </xdr:to>
    <xdr:pic>
      <xdr:nvPicPr>
        <xdr:cNvPr id="553" name="Рисунок 552"/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922" t="40844" r="31329" b="11580"/>
        <a:stretch/>
      </xdr:blipFill>
      <xdr:spPr>
        <a:xfrm>
          <a:off x="57150" y="28498800"/>
          <a:ext cx="952500" cy="78812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69</xdr:row>
      <xdr:rowOff>71968</xdr:rowOff>
    </xdr:from>
    <xdr:to>
      <xdr:col>0</xdr:col>
      <xdr:colOff>1001286</xdr:colOff>
      <xdr:row>70</xdr:row>
      <xdr:rowOff>385234</xdr:rowOff>
    </xdr:to>
    <xdr:pic>
      <xdr:nvPicPr>
        <xdr:cNvPr id="554" name="Рисунок 553"/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907" t="42831" r="31920" b="10956"/>
        <a:stretch/>
      </xdr:blipFill>
      <xdr:spPr>
        <a:xfrm>
          <a:off x="57150" y="29447068"/>
          <a:ext cx="944136" cy="770466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71</xdr:row>
      <xdr:rowOff>33867</xdr:rowOff>
    </xdr:from>
    <xdr:to>
      <xdr:col>0</xdr:col>
      <xdr:colOff>980777</xdr:colOff>
      <xdr:row>72</xdr:row>
      <xdr:rowOff>400050</xdr:rowOff>
    </xdr:to>
    <xdr:pic>
      <xdr:nvPicPr>
        <xdr:cNvPr id="555" name="Рисунок 554"/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285" t="33891" r="30776" b="11379"/>
        <a:stretch/>
      </xdr:blipFill>
      <xdr:spPr>
        <a:xfrm>
          <a:off x="114300" y="30323367"/>
          <a:ext cx="866477" cy="823383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77</xdr:row>
      <xdr:rowOff>50801</xdr:rowOff>
    </xdr:from>
    <xdr:to>
      <xdr:col>0</xdr:col>
      <xdr:colOff>963083</xdr:colOff>
      <xdr:row>78</xdr:row>
      <xdr:rowOff>411702</xdr:rowOff>
    </xdr:to>
    <xdr:pic>
      <xdr:nvPicPr>
        <xdr:cNvPr id="556" name="Рисунок 555"/>
        <xdr:cNvPicPr>
          <a:picLocks noChangeAspect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429" t="34523" r="31264" b="11955"/>
        <a:stretch/>
      </xdr:blipFill>
      <xdr:spPr>
        <a:xfrm>
          <a:off x="95250" y="32880301"/>
          <a:ext cx="867833" cy="815984"/>
        </a:xfrm>
        <a:prstGeom prst="rect">
          <a:avLst/>
        </a:prstGeom>
      </xdr:spPr>
    </xdr:pic>
    <xdr:clientData/>
  </xdr:twoCellAnchor>
  <xdr:twoCellAnchor editAs="oneCell">
    <xdr:from>
      <xdr:col>0</xdr:col>
      <xdr:colOff>76201</xdr:colOff>
      <xdr:row>79</xdr:row>
      <xdr:rowOff>57150</xdr:rowOff>
    </xdr:from>
    <xdr:to>
      <xdr:col>0</xdr:col>
      <xdr:colOff>915681</xdr:colOff>
      <xdr:row>80</xdr:row>
      <xdr:rowOff>400050</xdr:rowOff>
    </xdr:to>
    <xdr:pic>
      <xdr:nvPicPr>
        <xdr:cNvPr id="557" name="Рисунок 556"/>
        <xdr:cNvPicPr>
          <a:picLocks noChangeAspect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079" t="33037" r="31131" b="11983"/>
        <a:stretch/>
      </xdr:blipFill>
      <xdr:spPr>
        <a:xfrm>
          <a:off x="76201" y="34004250"/>
          <a:ext cx="839480" cy="8001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81</xdr:row>
      <xdr:rowOff>42335</xdr:rowOff>
    </xdr:from>
    <xdr:to>
      <xdr:col>0</xdr:col>
      <xdr:colOff>951083</xdr:colOff>
      <xdr:row>82</xdr:row>
      <xdr:rowOff>438151</xdr:rowOff>
    </xdr:to>
    <xdr:pic>
      <xdr:nvPicPr>
        <xdr:cNvPr id="558" name="Рисунок 557"/>
        <xdr:cNvPicPr>
          <a:picLocks noChangeAspect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920" t="32773" r="30907" b="11937"/>
        <a:stretch/>
      </xdr:blipFill>
      <xdr:spPr>
        <a:xfrm>
          <a:off x="57150" y="34903835"/>
          <a:ext cx="893933" cy="853016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75</xdr:row>
      <xdr:rowOff>25401</xdr:rowOff>
    </xdr:from>
    <xdr:to>
      <xdr:col>0</xdr:col>
      <xdr:colOff>945807</xdr:colOff>
      <xdr:row>76</xdr:row>
      <xdr:rowOff>433916</xdr:rowOff>
    </xdr:to>
    <xdr:pic>
      <xdr:nvPicPr>
        <xdr:cNvPr id="559" name="Рисунок 558"/>
        <xdr:cNvPicPr>
          <a:picLocks noChangeAspect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77" t="22409" r="26673" b="10702"/>
        <a:stretch/>
      </xdr:blipFill>
      <xdr:spPr>
        <a:xfrm>
          <a:off x="38101" y="31944734"/>
          <a:ext cx="907706" cy="863599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83</xdr:row>
      <xdr:rowOff>33867</xdr:rowOff>
    </xdr:from>
    <xdr:to>
      <xdr:col>0</xdr:col>
      <xdr:colOff>876300</xdr:colOff>
      <xdr:row>84</xdr:row>
      <xdr:rowOff>437258</xdr:rowOff>
    </xdr:to>
    <xdr:pic>
      <xdr:nvPicPr>
        <xdr:cNvPr id="560" name="Рисунок 559"/>
        <xdr:cNvPicPr>
          <a:picLocks noChangeAspect="1"/>
        </xdr:cNvPicPr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910" t="10488" r="26165" b="11525"/>
        <a:stretch/>
      </xdr:blipFill>
      <xdr:spPr>
        <a:xfrm>
          <a:off x="76200" y="35809767"/>
          <a:ext cx="800100" cy="860591"/>
        </a:xfrm>
        <a:prstGeom prst="rect">
          <a:avLst/>
        </a:prstGeom>
      </xdr:spPr>
    </xdr:pic>
    <xdr:clientData/>
  </xdr:twoCellAnchor>
  <xdr:twoCellAnchor editAs="oneCell">
    <xdr:from>
      <xdr:col>0</xdr:col>
      <xdr:colOff>33867</xdr:colOff>
      <xdr:row>97</xdr:row>
      <xdr:rowOff>29635</xdr:rowOff>
    </xdr:from>
    <xdr:to>
      <xdr:col>0</xdr:col>
      <xdr:colOff>952500</xdr:colOff>
      <xdr:row>98</xdr:row>
      <xdr:rowOff>439001</xdr:rowOff>
    </xdr:to>
    <xdr:pic>
      <xdr:nvPicPr>
        <xdr:cNvPr id="561" name="Рисунок 560"/>
        <xdr:cNvPicPr>
          <a:picLocks noChangeAspect="1"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845" t="34160" r="31061" b="11938"/>
        <a:stretch/>
      </xdr:blipFill>
      <xdr:spPr>
        <a:xfrm>
          <a:off x="33867" y="42206335"/>
          <a:ext cx="918633" cy="866566"/>
        </a:xfrm>
        <a:prstGeom prst="rect">
          <a:avLst/>
        </a:prstGeom>
      </xdr:spPr>
    </xdr:pic>
    <xdr:clientData/>
  </xdr:twoCellAnchor>
  <xdr:twoCellAnchor editAs="oneCell">
    <xdr:from>
      <xdr:col>0</xdr:col>
      <xdr:colOff>71967</xdr:colOff>
      <xdr:row>85</xdr:row>
      <xdr:rowOff>38103</xdr:rowOff>
    </xdr:from>
    <xdr:to>
      <xdr:col>0</xdr:col>
      <xdr:colOff>876300</xdr:colOff>
      <xdr:row>86</xdr:row>
      <xdr:rowOff>415580</xdr:rowOff>
    </xdr:to>
    <xdr:pic>
      <xdr:nvPicPr>
        <xdr:cNvPr id="562" name="Рисунок 561"/>
        <xdr:cNvPicPr>
          <a:picLocks noChangeAspect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949" t="13304" r="25979" b="11202"/>
        <a:stretch/>
      </xdr:blipFill>
      <xdr:spPr>
        <a:xfrm>
          <a:off x="71967" y="36728403"/>
          <a:ext cx="804333" cy="8346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</xdr:row>
      <xdr:rowOff>25402</xdr:rowOff>
    </xdr:from>
    <xdr:to>
      <xdr:col>0</xdr:col>
      <xdr:colOff>990600</xdr:colOff>
      <xdr:row>88</xdr:row>
      <xdr:rowOff>419300</xdr:rowOff>
    </xdr:to>
    <xdr:pic>
      <xdr:nvPicPr>
        <xdr:cNvPr id="563" name="Рисунок 562"/>
        <xdr:cNvPicPr>
          <a:picLocks noChangeAspect="1"/>
        </xdr:cNvPicPr>
      </xdr:nvPicPr>
      <xdr:blipFill rotWithShape="1"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692" t="22797" r="25961" b="11697"/>
        <a:stretch/>
      </xdr:blipFill>
      <xdr:spPr>
        <a:xfrm>
          <a:off x="0" y="37630102"/>
          <a:ext cx="990600" cy="851098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89</xdr:row>
      <xdr:rowOff>25401</xdr:rowOff>
    </xdr:from>
    <xdr:to>
      <xdr:col>0</xdr:col>
      <xdr:colOff>1034492</xdr:colOff>
      <xdr:row>90</xdr:row>
      <xdr:rowOff>402168</xdr:rowOff>
    </xdr:to>
    <xdr:pic>
      <xdr:nvPicPr>
        <xdr:cNvPr id="564" name="Рисунок 563"/>
        <xdr:cNvPicPr>
          <a:picLocks noChangeAspect="1"/>
        </xdr:cNvPicPr>
      </xdr:nvPicPr>
      <xdr:blipFill rotWithShape="1"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063" t="23257" r="26015" b="11127"/>
        <a:stretch/>
      </xdr:blipFill>
      <xdr:spPr>
        <a:xfrm>
          <a:off x="76200" y="38315901"/>
          <a:ext cx="958292" cy="831850"/>
        </a:xfrm>
        <a:prstGeom prst="rect">
          <a:avLst/>
        </a:prstGeom>
      </xdr:spPr>
    </xdr:pic>
    <xdr:clientData/>
  </xdr:twoCellAnchor>
  <xdr:twoCellAnchor editAs="oneCell">
    <xdr:from>
      <xdr:col>0</xdr:col>
      <xdr:colOff>21007</xdr:colOff>
      <xdr:row>91</xdr:row>
      <xdr:rowOff>46567</xdr:rowOff>
    </xdr:from>
    <xdr:to>
      <xdr:col>0</xdr:col>
      <xdr:colOff>1020510</xdr:colOff>
      <xdr:row>92</xdr:row>
      <xdr:rowOff>438152</xdr:rowOff>
    </xdr:to>
    <xdr:pic>
      <xdr:nvPicPr>
        <xdr:cNvPr id="565" name="Рисунок 564"/>
        <xdr:cNvPicPr>
          <a:picLocks noChangeAspect="1"/>
        </xdr:cNvPicPr>
      </xdr:nvPicPr>
      <xdr:blipFill rotWithShape="1"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46" t="23887" r="26326" b="10577"/>
        <a:stretch/>
      </xdr:blipFill>
      <xdr:spPr>
        <a:xfrm>
          <a:off x="21007" y="39480067"/>
          <a:ext cx="999503" cy="848785"/>
        </a:xfrm>
        <a:prstGeom prst="rect">
          <a:avLst/>
        </a:prstGeom>
      </xdr:spPr>
    </xdr:pic>
    <xdr:clientData/>
  </xdr:twoCellAnchor>
  <xdr:twoCellAnchor editAs="oneCell">
    <xdr:from>
      <xdr:col>0</xdr:col>
      <xdr:colOff>52917</xdr:colOff>
      <xdr:row>93</xdr:row>
      <xdr:rowOff>40219</xdr:rowOff>
    </xdr:from>
    <xdr:to>
      <xdr:col>0</xdr:col>
      <xdr:colOff>952500</xdr:colOff>
      <xdr:row>94</xdr:row>
      <xdr:rowOff>447301</xdr:rowOff>
    </xdr:to>
    <xdr:pic>
      <xdr:nvPicPr>
        <xdr:cNvPr id="566" name="Рисунок 565"/>
        <xdr:cNvPicPr>
          <a:picLocks noChangeAspect="1"/>
        </xdr:cNvPicPr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397" t="21685" r="26589" b="10948"/>
        <a:stretch/>
      </xdr:blipFill>
      <xdr:spPr>
        <a:xfrm>
          <a:off x="52917" y="40793612"/>
          <a:ext cx="899583" cy="869725"/>
        </a:xfrm>
        <a:prstGeom prst="rect">
          <a:avLst/>
        </a:prstGeom>
      </xdr:spPr>
    </xdr:pic>
    <xdr:clientData/>
  </xdr:twoCellAnchor>
  <xdr:twoCellAnchor editAs="oneCell">
    <xdr:from>
      <xdr:col>0</xdr:col>
      <xdr:colOff>55034</xdr:colOff>
      <xdr:row>95</xdr:row>
      <xdr:rowOff>44450</xdr:rowOff>
    </xdr:from>
    <xdr:to>
      <xdr:col>0</xdr:col>
      <xdr:colOff>963084</xdr:colOff>
      <xdr:row>96</xdr:row>
      <xdr:rowOff>422758</xdr:rowOff>
    </xdr:to>
    <xdr:pic>
      <xdr:nvPicPr>
        <xdr:cNvPr id="567" name="Рисунок 566"/>
        <xdr:cNvPicPr>
          <a:picLocks noChangeAspect="1"/>
        </xdr:cNvPicPr>
      </xdr:nvPicPr>
      <xdr:blipFill rotWithShape="1"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04" t="22472" r="26731" b="11561"/>
        <a:stretch/>
      </xdr:blipFill>
      <xdr:spPr>
        <a:xfrm>
          <a:off x="55034" y="41065450"/>
          <a:ext cx="908050" cy="833391"/>
        </a:xfrm>
        <a:prstGeom prst="rect">
          <a:avLst/>
        </a:prstGeom>
      </xdr:spPr>
    </xdr:pic>
    <xdr:clientData/>
  </xdr:twoCellAnchor>
  <xdr:twoCellAnchor editAs="oneCell">
    <xdr:from>
      <xdr:col>0</xdr:col>
      <xdr:colOff>52917</xdr:colOff>
      <xdr:row>99</xdr:row>
      <xdr:rowOff>23285</xdr:rowOff>
    </xdr:from>
    <xdr:to>
      <xdr:col>0</xdr:col>
      <xdr:colOff>990600</xdr:colOff>
      <xdr:row>100</xdr:row>
      <xdr:rowOff>411420</xdr:rowOff>
    </xdr:to>
    <xdr:pic>
      <xdr:nvPicPr>
        <xdr:cNvPr id="568" name="Рисунок 567"/>
        <xdr:cNvPicPr>
          <a:picLocks noChangeAspect="1"/>
        </xdr:cNvPicPr>
      </xdr:nvPicPr>
      <xdr:blipFill rotWithShape="1"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719" t="21637" r="25843" b="11482"/>
        <a:stretch/>
      </xdr:blipFill>
      <xdr:spPr>
        <a:xfrm>
          <a:off x="52917" y="43114385"/>
          <a:ext cx="937683" cy="845335"/>
        </a:xfrm>
        <a:prstGeom prst="rect">
          <a:avLst/>
        </a:prstGeom>
      </xdr:spPr>
    </xdr:pic>
    <xdr:clientData/>
  </xdr:twoCellAnchor>
  <xdr:twoCellAnchor editAs="oneCell">
    <xdr:from>
      <xdr:col>0</xdr:col>
      <xdr:colOff>71968</xdr:colOff>
      <xdr:row>101</xdr:row>
      <xdr:rowOff>19053</xdr:rowOff>
    </xdr:from>
    <xdr:to>
      <xdr:col>0</xdr:col>
      <xdr:colOff>952500</xdr:colOff>
      <xdr:row>102</xdr:row>
      <xdr:rowOff>437530</xdr:rowOff>
    </xdr:to>
    <xdr:pic>
      <xdr:nvPicPr>
        <xdr:cNvPr id="569" name="Рисунок 568"/>
        <xdr:cNvPicPr>
          <a:picLocks noChangeAspect="1"/>
        </xdr:cNvPicPr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009" t="29089" r="30666" b="11381"/>
        <a:stretch/>
      </xdr:blipFill>
      <xdr:spPr>
        <a:xfrm>
          <a:off x="71968" y="44024553"/>
          <a:ext cx="880532" cy="875677"/>
        </a:xfrm>
        <a:prstGeom prst="rect">
          <a:avLst/>
        </a:prstGeom>
      </xdr:spPr>
    </xdr:pic>
    <xdr:clientData/>
  </xdr:twoCellAnchor>
  <xdr:twoCellAnchor editAs="oneCell">
    <xdr:from>
      <xdr:col>0</xdr:col>
      <xdr:colOff>52917</xdr:colOff>
      <xdr:row>103</xdr:row>
      <xdr:rowOff>35989</xdr:rowOff>
    </xdr:from>
    <xdr:to>
      <xdr:col>0</xdr:col>
      <xdr:colOff>971550</xdr:colOff>
      <xdr:row>104</xdr:row>
      <xdr:rowOff>428467</xdr:rowOff>
    </xdr:to>
    <xdr:pic>
      <xdr:nvPicPr>
        <xdr:cNvPr id="570" name="Рисунок 569"/>
        <xdr:cNvPicPr>
          <a:picLocks noChangeAspect="1"/>
        </xdr:cNvPicPr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448" t="20449" r="25451" b="10687"/>
        <a:stretch/>
      </xdr:blipFill>
      <xdr:spPr>
        <a:xfrm>
          <a:off x="52917" y="44955889"/>
          <a:ext cx="918633" cy="849678"/>
        </a:xfrm>
        <a:prstGeom prst="rect">
          <a:avLst/>
        </a:prstGeom>
      </xdr:spPr>
    </xdr:pic>
    <xdr:clientData/>
  </xdr:twoCellAnchor>
  <xdr:twoCellAnchor editAs="oneCell">
    <xdr:from>
      <xdr:col>0</xdr:col>
      <xdr:colOff>33867</xdr:colOff>
      <xdr:row>105</xdr:row>
      <xdr:rowOff>42339</xdr:rowOff>
    </xdr:from>
    <xdr:to>
      <xdr:col>0</xdr:col>
      <xdr:colOff>990600</xdr:colOff>
      <xdr:row>106</xdr:row>
      <xdr:rowOff>406956</xdr:rowOff>
    </xdr:to>
    <xdr:pic>
      <xdr:nvPicPr>
        <xdr:cNvPr id="571" name="Рисунок 570"/>
        <xdr:cNvPicPr>
          <a:picLocks noChangeAspect="1"/>
        </xdr:cNvPicPr>
      </xdr:nvPicPr>
      <xdr:blipFill rotWithShape="1"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33" t="22067" r="24118" b="10848"/>
        <a:stretch/>
      </xdr:blipFill>
      <xdr:spPr>
        <a:xfrm>
          <a:off x="33867" y="45876639"/>
          <a:ext cx="956733" cy="821817"/>
        </a:xfrm>
        <a:prstGeom prst="rect">
          <a:avLst/>
        </a:prstGeom>
      </xdr:spPr>
    </xdr:pic>
    <xdr:clientData/>
  </xdr:twoCellAnchor>
  <xdr:twoCellAnchor editAs="oneCell">
    <xdr:from>
      <xdr:col>0</xdr:col>
      <xdr:colOff>33867</xdr:colOff>
      <xdr:row>107</xdr:row>
      <xdr:rowOff>38105</xdr:rowOff>
    </xdr:from>
    <xdr:to>
      <xdr:col>0</xdr:col>
      <xdr:colOff>1053189</xdr:colOff>
      <xdr:row>109</xdr:row>
      <xdr:rowOff>0</xdr:rowOff>
    </xdr:to>
    <xdr:pic>
      <xdr:nvPicPr>
        <xdr:cNvPr id="572" name="Рисунок 571"/>
        <xdr:cNvPicPr>
          <a:picLocks noChangeAspect="1"/>
        </xdr:cNvPicPr>
      </xdr:nvPicPr>
      <xdr:blipFill rotWithShape="1"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693" t="21354" r="24231" b="10831"/>
        <a:stretch/>
      </xdr:blipFill>
      <xdr:spPr>
        <a:xfrm>
          <a:off x="33867" y="46786805"/>
          <a:ext cx="1019322" cy="876295"/>
        </a:xfrm>
        <a:prstGeom prst="rect">
          <a:avLst/>
        </a:prstGeom>
      </xdr:spPr>
    </xdr:pic>
    <xdr:clientData/>
  </xdr:twoCellAnchor>
  <xdr:twoCellAnchor editAs="oneCell">
    <xdr:from>
      <xdr:col>0</xdr:col>
      <xdr:colOff>74081</xdr:colOff>
      <xdr:row>120</xdr:row>
      <xdr:rowOff>42334</xdr:rowOff>
    </xdr:from>
    <xdr:to>
      <xdr:col>0</xdr:col>
      <xdr:colOff>901112</xdr:colOff>
      <xdr:row>122</xdr:row>
      <xdr:rowOff>301596</xdr:rowOff>
    </xdr:to>
    <xdr:pic>
      <xdr:nvPicPr>
        <xdr:cNvPr id="573" name="Рисунок 572"/>
        <xdr:cNvPicPr>
          <a:picLocks noChangeAspect="1"/>
        </xdr:cNvPicPr>
      </xdr:nvPicPr>
      <xdr:blipFill rotWithShape="1"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69" t="12590" r="28379" b="10897"/>
        <a:stretch/>
      </xdr:blipFill>
      <xdr:spPr>
        <a:xfrm>
          <a:off x="74081" y="51318584"/>
          <a:ext cx="827031" cy="936595"/>
        </a:xfrm>
        <a:prstGeom prst="rect">
          <a:avLst/>
        </a:prstGeom>
      </xdr:spPr>
    </xdr:pic>
    <xdr:clientData/>
  </xdr:twoCellAnchor>
  <xdr:twoCellAnchor editAs="oneCell">
    <xdr:from>
      <xdr:col>0</xdr:col>
      <xdr:colOff>63498</xdr:colOff>
      <xdr:row>114</xdr:row>
      <xdr:rowOff>31749</xdr:rowOff>
    </xdr:from>
    <xdr:to>
      <xdr:col>0</xdr:col>
      <xdr:colOff>888998</xdr:colOff>
      <xdr:row>116</xdr:row>
      <xdr:rowOff>281829</xdr:rowOff>
    </xdr:to>
    <xdr:pic>
      <xdr:nvPicPr>
        <xdr:cNvPr id="574" name="Рисунок 573"/>
        <xdr:cNvPicPr>
          <a:picLocks noChangeAspect="1"/>
        </xdr:cNvPicPr>
      </xdr:nvPicPr>
      <xdr:blipFill rotWithShape="1"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218" t="11377" r="28707" b="10978"/>
        <a:stretch/>
      </xdr:blipFill>
      <xdr:spPr>
        <a:xfrm>
          <a:off x="63498" y="49275999"/>
          <a:ext cx="825500" cy="927413"/>
        </a:xfrm>
        <a:prstGeom prst="rect">
          <a:avLst/>
        </a:prstGeom>
      </xdr:spPr>
    </xdr:pic>
    <xdr:clientData/>
  </xdr:twoCellAnchor>
  <xdr:twoCellAnchor editAs="oneCell">
    <xdr:from>
      <xdr:col>0</xdr:col>
      <xdr:colOff>63499</xdr:colOff>
      <xdr:row>117</xdr:row>
      <xdr:rowOff>10583</xdr:rowOff>
    </xdr:from>
    <xdr:to>
      <xdr:col>0</xdr:col>
      <xdr:colOff>900777</xdr:colOff>
      <xdr:row>119</xdr:row>
      <xdr:rowOff>275818</xdr:rowOff>
    </xdr:to>
    <xdr:pic>
      <xdr:nvPicPr>
        <xdr:cNvPr id="575" name="Рисунок 574"/>
        <xdr:cNvPicPr>
          <a:picLocks noChangeAspect="1"/>
        </xdr:cNvPicPr>
      </xdr:nvPicPr>
      <xdr:blipFill rotWithShape="1"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19" t="9232" r="28571" b="11564"/>
        <a:stretch/>
      </xdr:blipFill>
      <xdr:spPr>
        <a:xfrm>
          <a:off x="63499" y="50270833"/>
          <a:ext cx="837278" cy="942568"/>
        </a:xfrm>
        <a:prstGeom prst="rect">
          <a:avLst/>
        </a:prstGeom>
      </xdr:spPr>
    </xdr:pic>
    <xdr:clientData/>
  </xdr:twoCellAnchor>
  <xdr:twoCellAnchor editAs="oneCell">
    <xdr:from>
      <xdr:col>0</xdr:col>
      <xdr:colOff>21166</xdr:colOff>
      <xdr:row>123</xdr:row>
      <xdr:rowOff>21166</xdr:rowOff>
    </xdr:from>
    <xdr:to>
      <xdr:col>0</xdr:col>
      <xdr:colOff>930534</xdr:colOff>
      <xdr:row>125</xdr:row>
      <xdr:rowOff>317500</xdr:rowOff>
    </xdr:to>
    <xdr:pic>
      <xdr:nvPicPr>
        <xdr:cNvPr id="576" name="Рисунок 575"/>
        <xdr:cNvPicPr>
          <a:picLocks noChangeAspect="1"/>
        </xdr:cNvPicPr>
      </xdr:nvPicPr>
      <xdr:blipFill rotWithShape="1"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265" t="13158" r="26844" b="12124"/>
        <a:stretch/>
      </xdr:blipFill>
      <xdr:spPr>
        <a:xfrm flipH="1">
          <a:off x="21166" y="52313416"/>
          <a:ext cx="909368" cy="973667"/>
        </a:xfrm>
        <a:prstGeom prst="rect">
          <a:avLst/>
        </a:prstGeom>
      </xdr:spPr>
    </xdr:pic>
    <xdr:clientData/>
  </xdr:twoCellAnchor>
  <xdr:twoCellAnchor editAs="oneCell">
    <xdr:from>
      <xdr:col>0</xdr:col>
      <xdr:colOff>21166</xdr:colOff>
      <xdr:row>126</xdr:row>
      <xdr:rowOff>21165</xdr:rowOff>
    </xdr:from>
    <xdr:to>
      <xdr:col>0</xdr:col>
      <xdr:colOff>927559</xdr:colOff>
      <xdr:row>128</xdr:row>
      <xdr:rowOff>324723</xdr:rowOff>
    </xdr:to>
    <xdr:pic>
      <xdr:nvPicPr>
        <xdr:cNvPr id="577" name="Рисунок 576"/>
        <xdr:cNvPicPr>
          <a:picLocks noChangeAspect="1"/>
        </xdr:cNvPicPr>
      </xdr:nvPicPr>
      <xdr:blipFill rotWithShape="1"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147" t="12234" r="28847" b="11462"/>
        <a:stretch/>
      </xdr:blipFill>
      <xdr:spPr>
        <a:xfrm>
          <a:off x="21166" y="53329415"/>
          <a:ext cx="906393" cy="980891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116413</xdr:colOff>
      <xdr:row>129</xdr:row>
      <xdr:rowOff>10584</xdr:rowOff>
    </xdr:from>
    <xdr:to>
      <xdr:col>0</xdr:col>
      <xdr:colOff>899580</xdr:colOff>
      <xdr:row>131</xdr:row>
      <xdr:rowOff>307435</xdr:rowOff>
    </xdr:to>
    <xdr:pic>
      <xdr:nvPicPr>
        <xdr:cNvPr id="578" name="Рисунок 577"/>
        <xdr:cNvPicPr>
          <a:picLocks noChangeAspect="1"/>
        </xdr:cNvPicPr>
      </xdr:nvPicPr>
      <xdr:blipFill rotWithShape="1"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05" t="8485" r="29216" b="11901"/>
        <a:stretch/>
      </xdr:blipFill>
      <xdr:spPr>
        <a:xfrm>
          <a:off x="116413" y="54334834"/>
          <a:ext cx="783167" cy="974184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116414</xdr:colOff>
      <xdr:row>132</xdr:row>
      <xdr:rowOff>21224</xdr:rowOff>
    </xdr:from>
    <xdr:to>
      <xdr:col>0</xdr:col>
      <xdr:colOff>878418</xdr:colOff>
      <xdr:row>134</xdr:row>
      <xdr:rowOff>308672</xdr:rowOff>
    </xdr:to>
    <xdr:pic>
      <xdr:nvPicPr>
        <xdr:cNvPr id="579" name="Рисунок 578"/>
        <xdr:cNvPicPr>
          <a:picLocks noChangeAspect="1"/>
        </xdr:cNvPicPr>
      </xdr:nvPicPr>
      <xdr:blipFill rotWithShape="1"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093" t="8302" r="29769" b="11509"/>
        <a:stretch/>
      </xdr:blipFill>
      <xdr:spPr>
        <a:xfrm>
          <a:off x="116414" y="55361474"/>
          <a:ext cx="762004" cy="964781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105830</xdr:colOff>
      <xdr:row>135</xdr:row>
      <xdr:rowOff>21166</xdr:rowOff>
    </xdr:from>
    <xdr:to>
      <xdr:col>0</xdr:col>
      <xdr:colOff>857247</xdr:colOff>
      <xdr:row>137</xdr:row>
      <xdr:rowOff>308617</xdr:rowOff>
    </xdr:to>
    <xdr:pic>
      <xdr:nvPicPr>
        <xdr:cNvPr id="580" name="Рисунок 579"/>
        <xdr:cNvPicPr>
          <a:picLocks noChangeAspect="1"/>
        </xdr:cNvPicPr>
      </xdr:nvPicPr>
      <xdr:blipFill rotWithShape="1"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37" t="7361" r="30377" b="11585"/>
        <a:stretch/>
      </xdr:blipFill>
      <xdr:spPr>
        <a:xfrm>
          <a:off x="105830" y="56377416"/>
          <a:ext cx="751417" cy="964784"/>
        </a:xfrm>
        <a:prstGeom prst="rect">
          <a:avLst/>
        </a:prstGeom>
      </xdr:spPr>
    </xdr:pic>
    <xdr:clientData/>
  </xdr:twoCellAnchor>
  <xdr:twoCellAnchor editAs="oneCell">
    <xdr:from>
      <xdr:col>0</xdr:col>
      <xdr:colOff>63498</xdr:colOff>
      <xdr:row>138</xdr:row>
      <xdr:rowOff>31749</xdr:rowOff>
    </xdr:from>
    <xdr:to>
      <xdr:col>0</xdr:col>
      <xdr:colOff>1010634</xdr:colOff>
      <xdr:row>140</xdr:row>
      <xdr:rowOff>232833</xdr:rowOff>
    </xdr:to>
    <xdr:pic>
      <xdr:nvPicPr>
        <xdr:cNvPr id="581" name="Рисунок 580"/>
        <xdr:cNvPicPr>
          <a:picLocks noChangeAspect="1"/>
        </xdr:cNvPicPr>
      </xdr:nvPicPr>
      <xdr:blipFill rotWithShape="1"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492" t="11195" r="22203" b="10444"/>
        <a:stretch/>
      </xdr:blipFill>
      <xdr:spPr>
        <a:xfrm>
          <a:off x="63498" y="57403999"/>
          <a:ext cx="947136" cy="878417"/>
        </a:xfrm>
        <a:prstGeom prst="rect">
          <a:avLst/>
        </a:prstGeom>
      </xdr:spPr>
    </xdr:pic>
    <xdr:clientData/>
  </xdr:twoCellAnchor>
  <xdr:twoCellAnchor editAs="oneCell">
    <xdr:from>
      <xdr:col>0</xdr:col>
      <xdr:colOff>74083</xdr:colOff>
      <xdr:row>141</xdr:row>
      <xdr:rowOff>42337</xdr:rowOff>
    </xdr:from>
    <xdr:to>
      <xdr:col>0</xdr:col>
      <xdr:colOff>1011169</xdr:colOff>
      <xdr:row>143</xdr:row>
      <xdr:rowOff>201087</xdr:rowOff>
    </xdr:to>
    <xdr:pic>
      <xdr:nvPicPr>
        <xdr:cNvPr id="582" name="Рисунок 581"/>
        <xdr:cNvPicPr>
          <a:picLocks noChangeAspect="1"/>
        </xdr:cNvPicPr>
      </xdr:nvPicPr>
      <xdr:blipFill rotWithShape="1"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54" t="13127" r="21955" b="10170"/>
        <a:stretch/>
      </xdr:blipFill>
      <xdr:spPr>
        <a:xfrm>
          <a:off x="74083" y="58430587"/>
          <a:ext cx="937086" cy="836083"/>
        </a:xfrm>
        <a:prstGeom prst="rect">
          <a:avLst/>
        </a:prstGeom>
      </xdr:spPr>
    </xdr:pic>
    <xdr:clientData/>
  </xdr:twoCellAnchor>
  <xdr:twoCellAnchor editAs="oneCell">
    <xdr:from>
      <xdr:col>0</xdr:col>
      <xdr:colOff>126997</xdr:colOff>
      <xdr:row>144</xdr:row>
      <xdr:rowOff>21166</xdr:rowOff>
    </xdr:from>
    <xdr:to>
      <xdr:col>0</xdr:col>
      <xdr:colOff>859049</xdr:colOff>
      <xdr:row>146</xdr:row>
      <xdr:rowOff>317500</xdr:rowOff>
    </xdr:to>
    <xdr:pic>
      <xdr:nvPicPr>
        <xdr:cNvPr id="583" name="Рисунок 582"/>
        <xdr:cNvPicPr>
          <a:picLocks noChangeAspect="1"/>
        </xdr:cNvPicPr>
      </xdr:nvPicPr>
      <xdr:blipFill rotWithShape="1"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694" t="5494" r="29996" b="12088"/>
        <a:stretch/>
      </xdr:blipFill>
      <xdr:spPr>
        <a:xfrm>
          <a:off x="126997" y="59425416"/>
          <a:ext cx="732052" cy="973667"/>
        </a:xfrm>
        <a:prstGeom prst="rect">
          <a:avLst/>
        </a:prstGeom>
      </xdr:spPr>
    </xdr:pic>
    <xdr:clientData/>
  </xdr:twoCellAnchor>
  <xdr:twoCellAnchor editAs="oneCell">
    <xdr:from>
      <xdr:col>0</xdr:col>
      <xdr:colOff>137579</xdr:colOff>
      <xdr:row>147</xdr:row>
      <xdr:rowOff>42332</xdr:rowOff>
    </xdr:from>
    <xdr:to>
      <xdr:col>0</xdr:col>
      <xdr:colOff>867428</xdr:colOff>
      <xdr:row>149</xdr:row>
      <xdr:rowOff>306917</xdr:rowOff>
    </xdr:to>
    <xdr:pic>
      <xdr:nvPicPr>
        <xdr:cNvPr id="584" name="Рисунок 583"/>
        <xdr:cNvPicPr>
          <a:picLocks noChangeAspect="1"/>
        </xdr:cNvPicPr>
      </xdr:nvPicPr>
      <xdr:blipFill rotWithShape="1"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059" t="5548" r="29330" b="11964"/>
        <a:stretch/>
      </xdr:blipFill>
      <xdr:spPr>
        <a:xfrm>
          <a:off x="137579" y="60462582"/>
          <a:ext cx="729849" cy="941918"/>
        </a:xfrm>
        <a:prstGeom prst="rect">
          <a:avLst/>
        </a:prstGeom>
      </xdr:spPr>
    </xdr:pic>
    <xdr:clientData/>
  </xdr:twoCellAnchor>
  <xdr:twoCellAnchor>
    <xdr:from>
      <xdr:col>0</xdr:col>
      <xdr:colOff>31749</xdr:colOff>
      <xdr:row>150</xdr:row>
      <xdr:rowOff>31749</xdr:rowOff>
    </xdr:from>
    <xdr:to>
      <xdr:col>0</xdr:col>
      <xdr:colOff>965199</xdr:colOff>
      <xdr:row>152</xdr:row>
      <xdr:rowOff>287866</xdr:rowOff>
    </xdr:to>
    <xdr:pic>
      <xdr:nvPicPr>
        <xdr:cNvPr id="585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49" y="61467999"/>
          <a:ext cx="933450" cy="9334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74082</xdr:colOff>
      <xdr:row>153</xdr:row>
      <xdr:rowOff>42332</xdr:rowOff>
    </xdr:from>
    <xdr:to>
      <xdr:col>0</xdr:col>
      <xdr:colOff>1015998</xdr:colOff>
      <xdr:row>155</xdr:row>
      <xdr:rowOff>294117</xdr:rowOff>
    </xdr:to>
    <xdr:pic>
      <xdr:nvPicPr>
        <xdr:cNvPr id="586" name="Рисунок 585"/>
        <xdr:cNvPicPr>
          <a:picLocks noChangeAspect="1"/>
        </xdr:cNvPicPr>
      </xdr:nvPicPr>
      <xdr:blipFill rotWithShape="1"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73" t="18808" r="27078" b="11733"/>
        <a:stretch/>
      </xdr:blipFill>
      <xdr:spPr>
        <a:xfrm>
          <a:off x="74082" y="62494582"/>
          <a:ext cx="941916" cy="929118"/>
        </a:xfrm>
        <a:prstGeom prst="rect">
          <a:avLst/>
        </a:prstGeom>
      </xdr:spPr>
    </xdr:pic>
    <xdr:clientData/>
  </xdr:twoCellAnchor>
  <xdr:twoCellAnchor editAs="oneCell">
    <xdr:from>
      <xdr:col>0</xdr:col>
      <xdr:colOff>84665</xdr:colOff>
      <xdr:row>156</xdr:row>
      <xdr:rowOff>42333</xdr:rowOff>
    </xdr:from>
    <xdr:to>
      <xdr:col>0</xdr:col>
      <xdr:colOff>1003460</xdr:colOff>
      <xdr:row>158</xdr:row>
      <xdr:rowOff>287356</xdr:rowOff>
    </xdr:to>
    <xdr:pic>
      <xdr:nvPicPr>
        <xdr:cNvPr id="587" name="Рисунок 586"/>
        <xdr:cNvPicPr>
          <a:picLocks noChangeAspect="1"/>
        </xdr:cNvPicPr>
      </xdr:nvPicPr>
      <xdr:blipFill rotWithShape="1"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240" t="19231" r="27391" b="10945"/>
        <a:stretch/>
      </xdr:blipFill>
      <xdr:spPr>
        <a:xfrm>
          <a:off x="84665" y="63510583"/>
          <a:ext cx="918795" cy="922356"/>
        </a:xfrm>
        <a:prstGeom prst="rect">
          <a:avLst/>
        </a:prstGeom>
      </xdr:spPr>
    </xdr:pic>
    <xdr:clientData/>
  </xdr:twoCellAnchor>
  <xdr:twoCellAnchor editAs="oneCell">
    <xdr:from>
      <xdr:col>0</xdr:col>
      <xdr:colOff>63499</xdr:colOff>
      <xdr:row>159</xdr:row>
      <xdr:rowOff>74083</xdr:rowOff>
    </xdr:from>
    <xdr:to>
      <xdr:col>0</xdr:col>
      <xdr:colOff>1065103</xdr:colOff>
      <xdr:row>161</xdr:row>
      <xdr:rowOff>232834</xdr:rowOff>
    </xdr:to>
    <xdr:pic>
      <xdr:nvPicPr>
        <xdr:cNvPr id="588" name="Рисунок 587"/>
        <xdr:cNvPicPr>
          <a:picLocks noChangeAspect="1"/>
        </xdr:cNvPicPr>
      </xdr:nvPicPr>
      <xdr:blipFill rotWithShape="1"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944" t="31292" r="27183" b="11153"/>
        <a:stretch/>
      </xdr:blipFill>
      <xdr:spPr>
        <a:xfrm>
          <a:off x="63499" y="64558333"/>
          <a:ext cx="1001604" cy="836084"/>
        </a:xfrm>
        <a:prstGeom prst="rect">
          <a:avLst/>
        </a:prstGeom>
      </xdr:spPr>
    </xdr:pic>
    <xdr:clientData/>
  </xdr:twoCellAnchor>
  <xdr:twoCellAnchor editAs="oneCell">
    <xdr:from>
      <xdr:col>0</xdr:col>
      <xdr:colOff>63498</xdr:colOff>
      <xdr:row>162</xdr:row>
      <xdr:rowOff>74084</xdr:rowOff>
    </xdr:from>
    <xdr:to>
      <xdr:col>0</xdr:col>
      <xdr:colOff>1058333</xdr:colOff>
      <xdr:row>164</xdr:row>
      <xdr:rowOff>240854</xdr:rowOff>
    </xdr:to>
    <xdr:pic>
      <xdr:nvPicPr>
        <xdr:cNvPr id="589" name="Рисунок 588"/>
        <xdr:cNvPicPr>
          <a:picLocks noChangeAspect="1"/>
        </xdr:cNvPicPr>
      </xdr:nvPicPr>
      <xdr:blipFill rotWithShape="1"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337" t="30157" r="27221" b="10735"/>
        <a:stretch/>
      </xdr:blipFill>
      <xdr:spPr>
        <a:xfrm>
          <a:off x="63498" y="65574334"/>
          <a:ext cx="994835" cy="844103"/>
        </a:xfrm>
        <a:prstGeom prst="rect">
          <a:avLst/>
        </a:prstGeom>
      </xdr:spPr>
    </xdr:pic>
    <xdr:clientData/>
  </xdr:twoCellAnchor>
  <xdr:twoCellAnchor editAs="oneCell">
    <xdr:from>
      <xdr:col>0</xdr:col>
      <xdr:colOff>21166</xdr:colOff>
      <xdr:row>165</xdr:row>
      <xdr:rowOff>31748</xdr:rowOff>
    </xdr:from>
    <xdr:to>
      <xdr:col>0</xdr:col>
      <xdr:colOff>1079499</xdr:colOff>
      <xdr:row>167</xdr:row>
      <xdr:rowOff>190976</xdr:rowOff>
    </xdr:to>
    <xdr:pic>
      <xdr:nvPicPr>
        <xdr:cNvPr id="590" name="Рисунок 589"/>
        <xdr:cNvPicPr>
          <a:picLocks noChangeAspect="1"/>
        </xdr:cNvPicPr>
      </xdr:nvPicPr>
      <xdr:blipFill rotWithShape="1"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320" t="17287" r="19360" b="11165"/>
        <a:stretch/>
      </xdr:blipFill>
      <xdr:spPr>
        <a:xfrm>
          <a:off x="21166" y="66547998"/>
          <a:ext cx="1058333" cy="8365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168</xdr:row>
      <xdr:rowOff>52917</xdr:rowOff>
    </xdr:from>
    <xdr:to>
      <xdr:col>0</xdr:col>
      <xdr:colOff>1084902</xdr:colOff>
      <xdr:row>170</xdr:row>
      <xdr:rowOff>259945</xdr:rowOff>
    </xdr:to>
    <xdr:pic>
      <xdr:nvPicPr>
        <xdr:cNvPr id="591" name="Рисунок 590"/>
        <xdr:cNvPicPr>
          <a:picLocks noChangeAspect="1"/>
        </xdr:cNvPicPr>
      </xdr:nvPicPr>
      <xdr:blipFill rotWithShape="1"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891" t="15429" r="20434" b="11577"/>
        <a:stretch/>
      </xdr:blipFill>
      <xdr:spPr>
        <a:xfrm>
          <a:off x="0" y="67585167"/>
          <a:ext cx="1084902" cy="8843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171</xdr:row>
      <xdr:rowOff>31749</xdr:rowOff>
    </xdr:from>
    <xdr:to>
      <xdr:col>0</xdr:col>
      <xdr:colOff>1085778</xdr:colOff>
      <xdr:row>173</xdr:row>
      <xdr:rowOff>254000</xdr:rowOff>
    </xdr:to>
    <xdr:pic>
      <xdr:nvPicPr>
        <xdr:cNvPr id="592" name="Рисунок 591"/>
        <xdr:cNvPicPr>
          <a:picLocks noChangeAspect="1"/>
        </xdr:cNvPicPr>
      </xdr:nvPicPr>
      <xdr:blipFill rotWithShape="1"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302" t="14668" r="19924" b="10867"/>
        <a:stretch/>
      </xdr:blipFill>
      <xdr:spPr>
        <a:xfrm>
          <a:off x="0" y="68579999"/>
          <a:ext cx="1085778" cy="8995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174</xdr:row>
      <xdr:rowOff>42331</xdr:rowOff>
    </xdr:from>
    <xdr:to>
      <xdr:col>0</xdr:col>
      <xdr:colOff>1075140</xdr:colOff>
      <xdr:row>176</xdr:row>
      <xdr:rowOff>269974</xdr:rowOff>
    </xdr:to>
    <xdr:pic>
      <xdr:nvPicPr>
        <xdr:cNvPr id="593" name="Рисунок 592"/>
        <xdr:cNvPicPr>
          <a:picLocks noChangeAspect="1"/>
        </xdr:cNvPicPr>
      </xdr:nvPicPr>
      <xdr:blipFill rotWithShape="1"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965" t="15729" r="20755" b="10657"/>
        <a:stretch/>
      </xdr:blipFill>
      <xdr:spPr>
        <a:xfrm>
          <a:off x="0" y="69606581"/>
          <a:ext cx="1075140" cy="904976"/>
        </a:xfrm>
        <a:prstGeom prst="rect">
          <a:avLst/>
        </a:prstGeom>
      </xdr:spPr>
    </xdr:pic>
    <xdr:clientData/>
  </xdr:twoCellAnchor>
  <xdr:twoCellAnchor editAs="oneCell">
    <xdr:from>
      <xdr:col>0</xdr:col>
      <xdr:colOff>21166</xdr:colOff>
      <xdr:row>177</xdr:row>
      <xdr:rowOff>31747</xdr:rowOff>
    </xdr:from>
    <xdr:to>
      <xdr:col>0</xdr:col>
      <xdr:colOff>1081444</xdr:colOff>
      <xdr:row>179</xdr:row>
      <xdr:rowOff>295113</xdr:rowOff>
    </xdr:to>
    <xdr:pic>
      <xdr:nvPicPr>
        <xdr:cNvPr id="594" name="Рисунок 593"/>
        <xdr:cNvPicPr>
          <a:picLocks noChangeAspect="1"/>
        </xdr:cNvPicPr>
      </xdr:nvPicPr>
      <xdr:blipFill rotWithShape="1"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22" t="14307" r="21821" b="10664"/>
        <a:stretch/>
      </xdr:blipFill>
      <xdr:spPr>
        <a:xfrm>
          <a:off x="21166" y="70611997"/>
          <a:ext cx="1060278" cy="9406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180</xdr:row>
      <xdr:rowOff>31749</xdr:rowOff>
    </xdr:from>
    <xdr:to>
      <xdr:col>0</xdr:col>
      <xdr:colOff>1068916</xdr:colOff>
      <xdr:row>182</xdr:row>
      <xdr:rowOff>299716</xdr:rowOff>
    </xdr:to>
    <xdr:pic>
      <xdr:nvPicPr>
        <xdr:cNvPr id="595" name="Рисунок 594"/>
        <xdr:cNvPicPr>
          <a:picLocks noChangeAspect="1"/>
        </xdr:cNvPicPr>
      </xdr:nvPicPr>
      <xdr:blipFill rotWithShape="1"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180" t="14060" r="21606" b="11341"/>
        <a:stretch/>
      </xdr:blipFill>
      <xdr:spPr>
        <a:xfrm>
          <a:off x="0" y="71627999"/>
          <a:ext cx="1068916" cy="945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183</xdr:row>
      <xdr:rowOff>31747</xdr:rowOff>
    </xdr:from>
    <xdr:to>
      <xdr:col>0</xdr:col>
      <xdr:colOff>1063375</xdr:colOff>
      <xdr:row>185</xdr:row>
      <xdr:rowOff>292686</xdr:rowOff>
    </xdr:to>
    <xdr:pic>
      <xdr:nvPicPr>
        <xdr:cNvPr id="596" name="Рисунок 595"/>
        <xdr:cNvPicPr>
          <a:picLocks noChangeAspect="1"/>
        </xdr:cNvPicPr>
      </xdr:nvPicPr>
      <xdr:blipFill rotWithShape="1"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098" t="13899" r="22038" b="10811"/>
        <a:stretch/>
      </xdr:blipFill>
      <xdr:spPr>
        <a:xfrm>
          <a:off x="0" y="72643997"/>
          <a:ext cx="1063375" cy="9382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186</xdr:row>
      <xdr:rowOff>31749</xdr:rowOff>
    </xdr:from>
    <xdr:to>
      <xdr:col>0</xdr:col>
      <xdr:colOff>1098422</xdr:colOff>
      <xdr:row>188</xdr:row>
      <xdr:rowOff>232834</xdr:rowOff>
    </xdr:to>
    <xdr:pic>
      <xdr:nvPicPr>
        <xdr:cNvPr id="597" name="Рисунок 596"/>
        <xdr:cNvPicPr>
          <a:picLocks noChangeAspect="1"/>
        </xdr:cNvPicPr>
      </xdr:nvPicPr>
      <xdr:blipFill rotWithShape="1"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06" t="14790" r="18481" b="10642"/>
        <a:stretch/>
      </xdr:blipFill>
      <xdr:spPr>
        <a:xfrm>
          <a:off x="0" y="73659999"/>
          <a:ext cx="1098422" cy="8784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189</xdr:row>
      <xdr:rowOff>31750</xdr:rowOff>
    </xdr:from>
    <xdr:to>
      <xdr:col>0</xdr:col>
      <xdr:colOff>1098422</xdr:colOff>
      <xdr:row>191</xdr:row>
      <xdr:rowOff>300027</xdr:rowOff>
    </xdr:to>
    <xdr:pic>
      <xdr:nvPicPr>
        <xdr:cNvPr id="598" name="Рисунок 597"/>
        <xdr:cNvPicPr>
          <a:picLocks noChangeAspect="1"/>
        </xdr:cNvPicPr>
      </xdr:nvPicPr>
      <xdr:blipFill rotWithShape="1"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546" t="13595" r="20811" b="11791"/>
        <a:stretch/>
      </xdr:blipFill>
      <xdr:spPr>
        <a:xfrm>
          <a:off x="0" y="74676000"/>
          <a:ext cx="1098422" cy="945610"/>
        </a:xfrm>
        <a:prstGeom prst="rect">
          <a:avLst/>
        </a:prstGeom>
      </xdr:spPr>
    </xdr:pic>
    <xdr:clientData/>
  </xdr:twoCellAnchor>
  <xdr:twoCellAnchor editAs="oneCell">
    <xdr:from>
      <xdr:col>0</xdr:col>
      <xdr:colOff>42333</xdr:colOff>
      <xdr:row>192</xdr:row>
      <xdr:rowOff>31749</xdr:rowOff>
    </xdr:from>
    <xdr:to>
      <xdr:col>0</xdr:col>
      <xdr:colOff>984251</xdr:colOff>
      <xdr:row>194</xdr:row>
      <xdr:rowOff>296334</xdr:rowOff>
    </xdr:to>
    <xdr:pic>
      <xdr:nvPicPr>
        <xdr:cNvPr id="599" name="Рисунок 598"/>
        <xdr:cNvPicPr>
          <a:picLocks noChangeAspect="1"/>
        </xdr:cNvPicPr>
      </xdr:nvPicPr>
      <xdr:blipFill rotWithShape="1"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921" t="2511" r="21130" b="10530"/>
        <a:stretch/>
      </xdr:blipFill>
      <xdr:spPr>
        <a:xfrm>
          <a:off x="42333" y="75691999"/>
          <a:ext cx="941918" cy="941918"/>
        </a:xfrm>
        <a:prstGeom prst="rect">
          <a:avLst/>
        </a:prstGeom>
      </xdr:spPr>
    </xdr:pic>
    <xdr:clientData/>
  </xdr:twoCellAnchor>
  <xdr:twoCellAnchor editAs="oneCell">
    <xdr:from>
      <xdr:col>0</xdr:col>
      <xdr:colOff>31749</xdr:colOff>
      <xdr:row>195</xdr:row>
      <xdr:rowOff>31749</xdr:rowOff>
    </xdr:from>
    <xdr:to>
      <xdr:col>0</xdr:col>
      <xdr:colOff>996778</xdr:colOff>
      <xdr:row>197</xdr:row>
      <xdr:rowOff>306758</xdr:rowOff>
    </xdr:to>
    <xdr:pic>
      <xdr:nvPicPr>
        <xdr:cNvPr id="600" name="Рисунок 599"/>
        <xdr:cNvPicPr>
          <a:picLocks noChangeAspect="1"/>
        </xdr:cNvPicPr>
      </xdr:nvPicPr>
      <xdr:blipFill rotWithShape="1"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4" t="2593" r="21166" b="11197"/>
        <a:stretch/>
      </xdr:blipFill>
      <xdr:spPr>
        <a:xfrm>
          <a:off x="31749" y="76707999"/>
          <a:ext cx="965029" cy="952342"/>
        </a:xfrm>
        <a:prstGeom prst="rect">
          <a:avLst/>
        </a:prstGeom>
      </xdr:spPr>
    </xdr:pic>
    <xdr:clientData/>
  </xdr:twoCellAnchor>
  <xdr:twoCellAnchor editAs="oneCell">
    <xdr:from>
      <xdr:col>0</xdr:col>
      <xdr:colOff>31749</xdr:colOff>
      <xdr:row>198</xdr:row>
      <xdr:rowOff>42332</xdr:rowOff>
    </xdr:from>
    <xdr:to>
      <xdr:col>0</xdr:col>
      <xdr:colOff>974307</xdr:colOff>
      <xdr:row>200</xdr:row>
      <xdr:rowOff>275167</xdr:rowOff>
    </xdr:to>
    <xdr:pic>
      <xdr:nvPicPr>
        <xdr:cNvPr id="601" name="Рисунок 600"/>
        <xdr:cNvPicPr>
          <a:picLocks noChangeAspect="1"/>
        </xdr:cNvPicPr>
      </xdr:nvPicPr>
      <xdr:blipFill rotWithShape="1"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07" t="2773" r="20739" b="10642"/>
        <a:stretch/>
      </xdr:blipFill>
      <xdr:spPr>
        <a:xfrm>
          <a:off x="31749" y="77734582"/>
          <a:ext cx="942558" cy="910168"/>
        </a:xfrm>
        <a:prstGeom prst="rect">
          <a:avLst/>
        </a:prstGeom>
      </xdr:spPr>
    </xdr:pic>
    <xdr:clientData/>
  </xdr:twoCellAnchor>
  <xdr:twoCellAnchor editAs="oneCell">
    <xdr:from>
      <xdr:col>0</xdr:col>
      <xdr:colOff>63499</xdr:colOff>
      <xdr:row>201</xdr:row>
      <xdr:rowOff>52917</xdr:rowOff>
    </xdr:from>
    <xdr:to>
      <xdr:col>0</xdr:col>
      <xdr:colOff>1021682</xdr:colOff>
      <xdr:row>203</xdr:row>
      <xdr:rowOff>264584</xdr:rowOff>
    </xdr:to>
    <xdr:pic>
      <xdr:nvPicPr>
        <xdr:cNvPr id="602" name="Рисунок 601"/>
        <xdr:cNvPicPr>
          <a:picLocks noChangeAspect="1"/>
        </xdr:cNvPicPr>
      </xdr:nvPicPr>
      <xdr:blipFill rotWithShape="1"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3" t="4594" r="20817" b="11049"/>
        <a:stretch/>
      </xdr:blipFill>
      <xdr:spPr>
        <a:xfrm>
          <a:off x="63499" y="78761167"/>
          <a:ext cx="958183" cy="889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204</xdr:row>
      <xdr:rowOff>42332</xdr:rowOff>
    </xdr:from>
    <xdr:to>
      <xdr:col>0</xdr:col>
      <xdr:colOff>1087773</xdr:colOff>
      <xdr:row>206</xdr:row>
      <xdr:rowOff>222250</xdr:rowOff>
    </xdr:to>
    <xdr:pic>
      <xdr:nvPicPr>
        <xdr:cNvPr id="603" name="Рисунок 602"/>
        <xdr:cNvPicPr>
          <a:picLocks noChangeAspect="1"/>
        </xdr:cNvPicPr>
      </xdr:nvPicPr>
      <xdr:blipFill rotWithShape="1"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199" t="23350" r="21576" b="10026"/>
        <a:stretch/>
      </xdr:blipFill>
      <xdr:spPr>
        <a:xfrm>
          <a:off x="0" y="79766582"/>
          <a:ext cx="1087773" cy="857251"/>
        </a:xfrm>
        <a:prstGeom prst="rect">
          <a:avLst/>
        </a:prstGeom>
      </xdr:spPr>
    </xdr:pic>
    <xdr:clientData/>
  </xdr:twoCellAnchor>
  <xdr:twoCellAnchor editAs="oneCell">
    <xdr:from>
      <xdr:col>0</xdr:col>
      <xdr:colOff>21168</xdr:colOff>
      <xdr:row>207</xdr:row>
      <xdr:rowOff>74083</xdr:rowOff>
    </xdr:from>
    <xdr:to>
      <xdr:col>0</xdr:col>
      <xdr:colOff>1092734</xdr:colOff>
      <xdr:row>209</xdr:row>
      <xdr:rowOff>198497</xdr:rowOff>
    </xdr:to>
    <xdr:pic>
      <xdr:nvPicPr>
        <xdr:cNvPr id="604" name="Рисунок 603"/>
        <xdr:cNvPicPr>
          <a:picLocks noChangeAspect="1"/>
        </xdr:cNvPicPr>
      </xdr:nvPicPr>
      <xdr:blipFill rotWithShape="1"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930" t="23015" r="20296" b="10997"/>
        <a:stretch/>
      </xdr:blipFill>
      <xdr:spPr>
        <a:xfrm>
          <a:off x="21168" y="80814333"/>
          <a:ext cx="1071566" cy="801747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210</xdr:row>
      <xdr:rowOff>84664</xdr:rowOff>
    </xdr:from>
    <xdr:to>
      <xdr:col>0</xdr:col>
      <xdr:colOff>1088399</xdr:colOff>
      <xdr:row>212</xdr:row>
      <xdr:rowOff>252678</xdr:rowOff>
    </xdr:to>
    <xdr:pic>
      <xdr:nvPicPr>
        <xdr:cNvPr id="605" name="Рисунок 604"/>
        <xdr:cNvPicPr>
          <a:picLocks noChangeAspect="1"/>
        </xdr:cNvPicPr>
      </xdr:nvPicPr>
      <xdr:blipFill rotWithShape="1"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38" t="20529" r="21002" b="10080"/>
        <a:stretch/>
      </xdr:blipFill>
      <xdr:spPr>
        <a:xfrm>
          <a:off x="10583" y="81840914"/>
          <a:ext cx="1077816" cy="8453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213</xdr:row>
      <xdr:rowOff>31749</xdr:rowOff>
    </xdr:from>
    <xdr:to>
      <xdr:col>0</xdr:col>
      <xdr:colOff>1064096</xdr:colOff>
      <xdr:row>215</xdr:row>
      <xdr:rowOff>179917</xdr:rowOff>
    </xdr:to>
    <xdr:pic>
      <xdr:nvPicPr>
        <xdr:cNvPr id="606" name="Рисунок 605"/>
        <xdr:cNvPicPr>
          <a:picLocks noChangeAspect="1"/>
        </xdr:cNvPicPr>
      </xdr:nvPicPr>
      <xdr:blipFill rotWithShape="1"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01" t="21645" r="20184" b="9866"/>
        <a:stretch/>
      </xdr:blipFill>
      <xdr:spPr>
        <a:xfrm>
          <a:off x="0" y="82803999"/>
          <a:ext cx="1064096" cy="8255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216</xdr:row>
      <xdr:rowOff>63516</xdr:rowOff>
    </xdr:from>
    <xdr:to>
      <xdr:col>0</xdr:col>
      <xdr:colOff>1056622</xdr:colOff>
      <xdr:row>218</xdr:row>
      <xdr:rowOff>273088</xdr:rowOff>
    </xdr:to>
    <xdr:pic>
      <xdr:nvPicPr>
        <xdr:cNvPr id="607" name="Рисунок 606"/>
        <xdr:cNvPicPr>
          <a:picLocks noChangeAspect="1"/>
        </xdr:cNvPicPr>
      </xdr:nvPicPr>
      <xdr:blipFill rotWithShape="1"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31" t="35478" r="29708" b="10808"/>
        <a:stretch/>
      </xdr:blipFill>
      <xdr:spPr>
        <a:xfrm>
          <a:off x="0" y="83851766"/>
          <a:ext cx="1056622" cy="886905"/>
        </a:xfrm>
        <a:prstGeom prst="rect">
          <a:avLst/>
        </a:prstGeom>
      </xdr:spPr>
    </xdr:pic>
    <xdr:clientData/>
  </xdr:twoCellAnchor>
  <xdr:twoCellAnchor editAs="oneCell">
    <xdr:from>
      <xdr:col>0</xdr:col>
      <xdr:colOff>42332</xdr:colOff>
      <xdr:row>222</xdr:row>
      <xdr:rowOff>21168</xdr:rowOff>
    </xdr:from>
    <xdr:to>
      <xdr:col>0</xdr:col>
      <xdr:colOff>984250</xdr:colOff>
      <xdr:row>224</xdr:row>
      <xdr:rowOff>276519</xdr:rowOff>
    </xdr:to>
    <xdr:pic>
      <xdr:nvPicPr>
        <xdr:cNvPr id="608" name="Рисунок 607"/>
        <xdr:cNvPicPr>
          <a:picLocks noChangeAspect="1"/>
        </xdr:cNvPicPr>
      </xdr:nvPicPr>
      <xdr:blipFill rotWithShape="1"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815" t="19474" r="27989" b="11912"/>
        <a:stretch/>
      </xdr:blipFill>
      <xdr:spPr>
        <a:xfrm>
          <a:off x="42332" y="85841418"/>
          <a:ext cx="941918" cy="932684"/>
        </a:xfrm>
        <a:prstGeom prst="rect">
          <a:avLst/>
        </a:prstGeom>
      </xdr:spPr>
    </xdr:pic>
    <xdr:clientData/>
  </xdr:twoCellAnchor>
  <xdr:twoCellAnchor editAs="oneCell">
    <xdr:from>
      <xdr:col>0</xdr:col>
      <xdr:colOff>31748</xdr:colOff>
      <xdr:row>225</xdr:row>
      <xdr:rowOff>31750</xdr:rowOff>
    </xdr:from>
    <xdr:to>
      <xdr:col>0</xdr:col>
      <xdr:colOff>994833</xdr:colOff>
      <xdr:row>227</xdr:row>
      <xdr:rowOff>308544</xdr:rowOff>
    </xdr:to>
    <xdr:pic>
      <xdr:nvPicPr>
        <xdr:cNvPr id="609" name="Рисунок 608"/>
        <xdr:cNvPicPr>
          <a:picLocks noChangeAspect="1"/>
        </xdr:cNvPicPr>
      </xdr:nvPicPr>
      <xdr:blipFill rotWithShape="1"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224" t="19505" r="27178" b="11248"/>
        <a:stretch/>
      </xdr:blipFill>
      <xdr:spPr>
        <a:xfrm>
          <a:off x="31748" y="86868000"/>
          <a:ext cx="963085" cy="954127"/>
        </a:xfrm>
        <a:prstGeom prst="rect">
          <a:avLst/>
        </a:prstGeom>
      </xdr:spPr>
    </xdr:pic>
    <xdr:clientData/>
  </xdr:twoCellAnchor>
  <xdr:twoCellAnchor editAs="oneCell">
    <xdr:from>
      <xdr:col>0</xdr:col>
      <xdr:colOff>31749</xdr:colOff>
      <xdr:row>219</xdr:row>
      <xdr:rowOff>31750</xdr:rowOff>
    </xdr:from>
    <xdr:to>
      <xdr:col>0</xdr:col>
      <xdr:colOff>1071795</xdr:colOff>
      <xdr:row>221</xdr:row>
      <xdr:rowOff>211667</xdr:rowOff>
    </xdr:to>
    <xdr:pic>
      <xdr:nvPicPr>
        <xdr:cNvPr id="610" name="Рисунок 609"/>
        <xdr:cNvPicPr>
          <a:picLocks noChangeAspect="1"/>
        </xdr:cNvPicPr>
      </xdr:nvPicPr>
      <xdr:blipFill rotWithShape="1"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557" t="30055" r="27327" b="11694"/>
        <a:stretch/>
      </xdr:blipFill>
      <xdr:spPr>
        <a:xfrm>
          <a:off x="31749" y="84836000"/>
          <a:ext cx="1040046" cy="857250"/>
        </a:xfrm>
        <a:prstGeom prst="rect">
          <a:avLst/>
        </a:prstGeom>
      </xdr:spPr>
    </xdr:pic>
    <xdr:clientData/>
  </xdr:twoCellAnchor>
  <xdr:twoCellAnchor editAs="oneCell">
    <xdr:from>
      <xdr:col>0</xdr:col>
      <xdr:colOff>63499</xdr:colOff>
      <xdr:row>228</xdr:row>
      <xdr:rowOff>21163</xdr:rowOff>
    </xdr:from>
    <xdr:to>
      <xdr:col>0</xdr:col>
      <xdr:colOff>814917</xdr:colOff>
      <xdr:row>230</xdr:row>
      <xdr:rowOff>287612</xdr:rowOff>
    </xdr:to>
    <xdr:pic>
      <xdr:nvPicPr>
        <xdr:cNvPr id="611" name="Рисунок 610"/>
        <xdr:cNvPicPr>
          <a:picLocks noChangeAspect="1"/>
        </xdr:cNvPicPr>
      </xdr:nvPicPr>
      <xdr:blipFill rotWithShape="1"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677" t="5894" r="27339" b="11242"/>
        <a:stretch/>
      </xdr:blipFill>
      <xdr:spPr>
        <a:xfrm>
          <a:off x="63499" y="87873413"/>
          <a:ext cx="751418" cy="943782"/>
        </a:xfrm>
        <a:prstGeom prst="rect">
          <a:avLst/>
        </a:prstGeom>
      </xdr:spPr>
    </xdr:pic>
    <xdr:clientData/>
  </xdr:twoCellAnchor>
  <xdr:twoCellAnchor editAs="oneCell">
    <xdr:from>
      <xdr:col>0</xdr:col>
      <xdr:colOff>52914</xdr:colOff>
      <xdr:row>231</xdr:row>
      <xdr:rowOff>31749</xdr:rowOff>
    </xdr:from>
    <xdr:to>
      <xdr:col>0</xdr:col>
      <xdr:colOff>846666</xdr:colOff>
      <xdr:row>233</xdr:row>
      <xdr:rowOff>316673</xdr:rowOff>
    </xdr:to>
    <xdr:pic>
      <xdr:nvPicPr>
        <xdr:cNvPr id="612" name="Рисунок 611"/>
        <xdr:cNvPicPr>
          <a:picLocks noChangeAspect="1"/>
        </xdr:cNvPicPr>
      </xdr:nvPicPr>
      <xdr:blipFill rotWithShape="1"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954" t="8160" r="28783" b="11350"/>
        <a:stretch/>
      </xdr:blipFill>
      <xdr:spPr>
        <a:xfrm>
          <a:off x="52914" y="88899999"/>
          <a:ext cx="793752" cy="962257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234</xdr:row>
      <xdr:rowOff>10583</xdr:rowOff>
    </xdr:from>
    <xdr:to>
      <xdr:col>0</xdr:col>
      <xdr:colOff>978889</xdr:colOff>
      <xdr:row>236</xdr:row>
      <xdr:rowOff>296334</xdr:rowOff>
    </xdr:to>
    <xdr:pic>
      <xdr:nvPicPr>
        <xdr:cNvPr id="613" name="Рисунок 612"/>
        <xdr:cNvPicPr>
          <a:picLocks noChangeAspect="1"/>
        </xdr:cNvPicPr>
      </xdr:nvPicPr>
      <xdr:blipFill rotWithShape="1"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87" t="2638" r="25196" b="11196"/>
        <a:stretch/>
      </xdr:blipFill>
      <xdr:spPr>
        <a:xfrm>
          <a:off x="10583" y="89894833"/>
          <a:ext cx="968306" cy="963084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237</xdr:row>
      <xdr:rowOff>31751</xdr:rowOff>
    </xdr:from>
    <xdr:to>
      <xdr:col>0</xdr:col>
      <xdr:colOff>1016620</xdr:colOff>
      <xdr:row>239</xdr:row>
      <xdr:rowOff>275168</xdr:rowOff>
    </xdr:to>
    <xdr:pic>
      <xdr:nvPicPr>
        <xdr:cNvPr id="614" name="Рисунок 613"/>
        <xdr:cNvPicPr>
          <a:picLocks noChangeAspect="1"/>
        </xdr:cNvPicPr>
      </xdr:nvPicPr>
      <xdr:blipFill rotWithShape="1"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888" t="9637" r="25210" b="10776"/>
        <a:stretch/>
      </xdr:blipFill>
      <xdr:spPr>
        <a:xfrm>
          <a:off x="63500" y="90932001"/>
          <a:ext cx="953120" cy="920750"/>
        </a:xfrm>
        <a:prstGeom prst="rect">
          <a:avLst/>
        </a:prstGeom>
      </xdr:spPr>
    </xdr:pic>
    <xdr:clientData/>
  </xdr:twoCellAnchor>
  <xdr:twoCellAnchor editAs="oneCell">
    <xdr:from>
      <xdr:col>0</xdr:col>
      <xdr:colOff>177803</xdr:colOff>
      <xdr:row>245</xdr:row>
      <xdr:rowOff>101601</xdr:rowOff>
    </xdr:from>
    <xdr:to>
      <xdr:col>0</xdr:col>
      <xdr:colOff>1056220</xdr:colOff>
      <xdr:row>246</xdr:row>
      <xdr:rowOff>465004</xdr:rowOff>
    </xdr:to>
    <xdr:pic>
      <xdr:nvPicPr>
        <xdr:cNvPr id="103" name="Рисунок 102"/>
        <xdr:cNvPicPr>
          <a:picLocks noChangeAspect="1"/>
        </xdr:cNvPicPr>
      </xdr:nvPicPr>
      <xdr:blipFill rotWithShape="1"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91" t="6419" r="25117" b="10782"/>
        <a:stretch/>
      </xdr:blipFill>
      <xdr:spPr>
        <a:xfrm>
          <a:off x="177803" y="94708134"/>
          <a:ext cx="878417" cy="939137"/>
        </a:xfrm>
        <a:prstGeom prst="rect">
          <a:avLst/>
        </a:prstGeom>
      </xdr:spPr>
    </xdr:pic>
    <xdr:clientData/>
  </xdr:twoCellAnchor>
  <xdr:twoCellAnchor editAs="oneCell">
    <xdr:from>
      <xdr:col>0</xdr:col>
      <xdr:colOff>84665</xdr:colOff>
      <xdr:row>247</xdr:row>
      <xdr:rowOff>152403</xdr:rowOff>
    </xdr:from>
    <xdr:to>
      <xdr:col>0</xdr:col>
      <xdr:colOff>1026582</xdr:colOff>
      <xdr:row>248</xdr:row>
      <xdr:rowOff>330701</xdr:rowOff>
    </xdr:to>
    <xdr:pic>
      <xdr:nvPicPr>
        <xdr:cNvPr id="104" name="Рисунок 103"/>
        <xdr:cNvPicPr>
          <a:picLocks noChangeAspect="1"/>
        </xdr:cNvPicPr>
      </xdr:nvPicPr>
      <xdr:blipFill rotWithShape="1"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053" t="12375" r="19318" b="10702"/>
        <a:stretch/>
      </xdr:blipFill>
      <xdr:spPr>
        <a:xfrm>
          <a:off x="84665" y="95910403"/>
          <a:ext cx="941917" cy="754031"/>
        </a:xfrm>
        <a:prstGeom prst="rect">
          <a:avLst/>
        </a:prstGeom>
      </xdr:spPr>
    </xdr:pic>
    <xdr:clientData/>
  </xdr:twoCellAnchor>
  <xdr:twoCellAnchor editAs="oneCell">
    <xdr:from>
      <xdr:col>0</xdr:col>
      <xdr:colOff>76203</xdr:colOff>
      <xdr:row>251</xdr:row>
      <xdr:rowOff>76207</xdr:rowOff>
    </xdr:from>
    <xdr:to>
      <xdr:col>0</xdr:col>
      <xdr:colOff>1071798</xdr:colOff>
      <xdr:row>252</xdr:row>
      <xdr:rowOff>378890</xdr:rowOff>
    </xdr:to>
    <xdr:pic>
      <xdr:nvPicPr>
        <xdr:cNvPr id="112" name="Рисунок 111"/>
        <xdr:cNvPicPr>
          <a:picLocks noChangeAspect="1"/>
        </xdr:cNvPicPr>
      </xdr:nvPicPr>
      <xdr:blipFill rotWithShape="1"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595" t="22340" r="26807" b="11316"/>
        <a:stretch/>
      </xdr:blipFill>
      <xdr:spPr>
        <a:xfrm>
          <a:off x="76203" y="98137140"/>
          <a:ext cx="995595" cy="878417"/>
        </a:xfrm>
        <a:prstGeom prst="rect">
          <a:avLst/>
        </a:prstGeom>
      </xdr:spPr>
    </xdr:pic>
    <xdr:clientData/>
  </xdr:twoCellAnchor>
  <xdr:twoCellAnchor editAs="oneCell">
    <xdr:from>
      <xdr:col>0</xdr:col>
      <xdr:colOff>76203</xdr:colOff>
      <xdr:row>255</xdr:row>
      <xdr:rowOff>205319</xdr:rowOff>
    </xdr:from>
    <xdr:to>
      <xdr:col>0</xdr:col>
      <xdr:colOff>1023491</xdr:colOff>
      <xdr:row>256</xdr:row>
      <xdr:rowOff>418599</xdr:rowOff>
    </xdr:to>
    <xdr:pic>
      <xdr:nvPicPr>
        <xdr:cNvPr id="113" name="Рисунок 112"/>
        <xdr:cNvPicPr>
          <a:picLocks noChangeAspect="1"/>
        </xdr:cNvPicPr>
      </xdr:nvPicPr>
      <xdr:blipFill rotWithShape="1"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54" t="16897" r="25506" b="10952"/>
        <a:stretch/>
      </xdr:blipFill>
      <xdr:spPr>
        <a:xfrm>
          <a:off x="76203" y="100569186"/>
          <a:ext cx="947288" cy="789013"/>
        </a:xfrm>
        <a:prstGeom prst="rect">
          <a:avLst/>
        </a:prstGeom>
      </xdr:spPr>
    </xdr:pic>
    <xdr:clientData/>
  </xdr:twoCellAnchor>
  <xdr:twoCellAnchor editAs="oneCell">
    <xdr:from>
      <xdr:col>0</xdr:col>
      <xdr:colOff>110071</xdr:colOff>
      <xdr:row>249</xdr:row>
      <xdr:rowOff>118538</xdr:rowOff>
    </xdr:from>
    <xdr:to>
      <xdr:col>0</xdr:col>
      <xdr:colOff>1051988</xdr:colOff>
      <xdr:row>250</xdr:row>
      <xdr:rowOff>327140</xdr:rowOff>
    </xdr:to>
    <xdr:pic>
      <xdr:nvPicPr>
        <xdr:cNvPr id="117" name="Рисунок 116"/>
        <xdr:cNvPicPr>
          <a:picLocks noChangeAspect="1"/>
        </xdr:cNvPicPr>
      </xdr:nvPicPr>
      <xdr:blipFill rotWithShape="1"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18" t="13840" r="21333" b="9633"/>
        <a:stretch/>
      </xdr:blipFill>
      <xdr:spPr>
        <a:xfrm>
          <a:off x="110071" y="97028005"/>
          <a:ext cx="941917" cy="784335"/>
        </a:xfrm>
        <a:prstGeom prst="rect">
          <a:avLst/>
        </a:prstGeom>
      </xdr:spPr>
    </xdr:pic>
    <xdr:clientData/>
  </xdr:twoCellAnchor>
  <xdr:twoCellAnchor editAs="oneCell">
    <xdr:from>
      <xdr:col>0</xdr:col>
      <xdr:colOff>33868</xdr:colOff>
      <xdr:row>253</xdr:row>
      <xdr:rowOff>198973</xdr:rowOff>
    </xdr:from>
    <xdr:to>
      <xdr:col>0</xdr:col>
      <xdr:colOff>1039935</xdr:colOff>
      <xdr:row>254</xdr:row>
      <xdr:rowOff>349251</xdr:rowOff>
    </xdr:to>
    <xdr:pic>
      <xdr:nvPicPr>
        <xdr:cNvPr id="118" name="Рисунок 117"/>
        <xdr:cNvPicPr>
          <a:picLocks noChangeAspect="1"/>
        </xdr:cNvPicPr>
      </xdr:nvPicPr>
      <xdr:blipFill rotWithShape="1"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76" t="12941" r="20031" b="10980"/>
        <a:stretch/>
      </xdr:blipFill>
      <xdr:spPr>
        <a:xfrm>
          <a:off x="33868" y="98211223"/>
          <a:ext cx="1006067" cy="721778"/>
        </a:xfrm>
        <a:prstGeom prst="rect">
          <a:avLst/>
        </a:prstGeom>
      </xdr:spPr>
    </xdr:pic>
    <xdr:clientData/>
  </xdr:twoCellAnchor>
  <xdr:twoCellAnchor editAs="oneCell">
    <xdr:from>
      <xdr:col>0</xdr:col>
      <xdr:colOff>93137</xdr:colOff>
      <xdr:row>261</xdr:row>
      <xdr:rowOff>84670</xdr:rowOff>
    </xdr:from>
    <xdr:to>
      <xdr:col>0</xdr:col>
      <xdr:colOff>1045638</xdr:colOff>
      <xdr:row>262</xdr:row>
      <xdr:rowOff>331708</xdr:rowOff>
    </xdr:to>
    <xdr:pic>
      <xdr:nvPicPr>
        <xdr:cNvPr id="128" name="Рисунок 127"/>
        <xdr:cNvPicPr>
          <a:picLocks noChangeAspect="1"/>
        </xdr:cNvPicPr>
      </xdr:nvPicPr>
      <xdr:blipFill rotWithShape="1"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89" t="8142" r="19162" b="10040"/>
        <a:stretch/>
      </xdr:blipFill>
      <xdr:spPr>
        <a:xfrm>
          <a:off x="93137" y="106205870"/>
          <a:ext cx="952501" cy="822771"/>
        </a:xfrm>
        <a:prstGeom prst="rect">
          <a:avLst/>
        </a:prstGeom>
      </xdr:spPr>
    </xdr:pic>
    <xdr:clientData/>
  </xdr:twoCellAnchor>
  <xdr:twoCellAnchor editAs="oneCell">
    <xdr:from>
      <xdr:col>0</xdr:col>
      <xdr:colOff>93137</xdr:colOff>
      <xdr:row>263</xdr:row>
      <xdr:rowOff>105536</xdr:rowOff>
    </xdr:from>
    <xdr:to>
      <xdr:col>0</xdr:col>
      <xdr:colOff>1088571</xdr:colOff>
      <xdr:row>264</xdr:row>
      <xdr:rowOff>316006</xdr:rowOff>
    </xdr:to>
    <xdr:pic>
      <xdr:nvPicPr>
        <xdr:cNvPr id="129" name="Рисунок 128"/>
        <xdr:cNvPicPr>
          <a:picLocks noChangeAspect="1"/>
        </xdr:cNvPicPr>
      </xdr:nvPicPr>
      <xdr:blipFill rotWithShape="1"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43" t="16541" r="20081" b="10902"/>
        <a:stretch/>
      </xdr:blipFill>
      <xdr:spPr>
        <a:xfrm>
          <a:off x="93137" y="107569307"/>
          <a:ext cx="995434" cy="787413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101604</xdr:colOff>
      <xdr:row>283</xdr:row>
      <xdr:rowOff>25401</xdr:rowOff>
    </xdr:from>
    <xdr:to>
      <xdr:col>0</xdr:col>
      <xdr:colOff>817503</xdr:colOff>
      <xdr:row>283</xdr:row>
      <xdr:rowOff>702734</xdr:rowOff>
    </xdr:to>
    <xdr:pic>
      <xdr:nvPicPr>
        <xdr:cNvPr id="136" name="Рисунок 135"/>
        <xdr:cNvPicPr>
          <a:picLocks noChangeAspect="1"/>
        </xdr:cNvPicPr>
      </xdr:nvPicPr>
      <xdr:blipFill rotWithShape="1"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395" t="30353" r="29997" b="12019"/>
        <a:stretch/>
      </xdr:blipFill>
      <xdr:spPr>
        <a:xfrm>
          <a:off x="101604" y="115138201"/>
          <a:ext cx="715899" cy="677333"/>
        </a:xfrm>
        <a:prstGeom prst="rect">
          <a:avLst/>
        </a:prstGeom>
      </xdr:spPr>
    </xdr:pic>
    <xdr:clientData/>
  </xdr:twoCellAnchor>
  <xdr:twoCellAnchor editAs="oneCell">
    <xdr:from>
      <xdr:col>0</xdr:col>
      <xdr:colOff>67734</xdr:colOff>
      <xdr:row>284</xdr:row>
      <xdr:rowOff>4239</xdr:rowOff>
    </xdr:from>
    <xdr:to>
      <xdr:col>0</xdr:col>
      <xdr:colOff>780061</xdr:colOff>
      <xdr:row>284</xdr:row>
      <xdr:rowOff>702735</xdr:rowOff>
    </xdr:to>
    <xdr:pic>
      <xdr:nvPicPr>
        <xdr:cNvPr id="137" name="Рисунок 136"/>
        <xdr:cNvPicPr>
          <a:picLocks noChangeAspect="1"/>
        </xdr:cNvPicPr>
      </xdr:nvPicPr>
      <xdr:blipFill rotWithShape="1"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998" t="30522" r="30049" b="12103"/>
        <a:stretch/>
      </xdr:blipFill>
      <xdr:spPr>
        <a:xfrm>
          <a:off x="67734" y="115845172"/>
          <a:ext cx="712327" cy="698496"/>
        </a:xfrm>
        <a:prstGeom prst="rect">
          <a:avLst/>
        </a:prstGeom>
      </xdr:spPr>
    </xdr:pic>
    <xdr:clientData/>
  </xdr:twoCellAnchor>
  <xdr:twoCellAnchor editAs="oneCell">
    <xdr:from>
      <xdr:col>0</xdr:col>
      <xdr:colOff>63502</xdr:colOff>
      <xdr:row>285</xdr:row>
      <xdr:rowOff>21167</xdr:rowOff>
    </xdr:from>
    <xdr:to>
      <xdr:col>0</xdr:col>
      <xdr:colOff>728133</xdr:colOff>
      <xdr:row>285</xdr:row>
      <xdr:rowOff>688428</xdr:rowOff>
    </xdr:to>
    <xdr:pic>
      <xdr:nvPicPr>
        <xdr:cNvPr id="138" name="Рисунок 137"/>
        <xdr:cNvPicPr>
          <a:picLocks noChangeAspect="1"/>
        </xdr:cNvPicPr>
      </xdr:nvPicPr>
      <xdr:blipFill rotWithShape="1"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990" t="16762" r="25787" b="10796"/>
        <a:stretch/>
      </xdr:blipFill>
      <xdr:spPr>
        <a:xfrm>
          <a:off x="63502" y="116590234"/>
          <a:ext cx="664631" cy="667261"/>
        </a:xfrm>
        <a:prstGeom prst="rect">
          <a:avLst/>
        </a:prstGeom>
      </xdr:spPr>
    </xdr:pic>
    <xdr:clientData/>
  </xdr:twoCellAnchor>
  <xdr:twoCellAnchor editAs="oneCell">
    <xdr:from>
      <xdr:col>0</xdr:col>
      <xdr:colOff>42332</xdr:colOff>
      <xdr:row>257</xdr:row>
      <xdr:rowOff>52915</xdr:rowOff>
    </xdr:from>
    <xdr:to>
      <xdr:col>0</xdr:col>
      <xdr:colOff>1070995</xdr:colOff>
      <xdr:row>258</xdr:row>
      <xdr:rowOff>430950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42332" y="100351165"/>
          <a:ext cx="1028663" cy="949535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105834</xdr:colOff>
      <xdr:row>259</xdr:row>
      <xdr:rowOff>31749</xdr:rowOff>
    </xdr:from>
    <xdr:to>
      <xdr:col>0</xdr:col>
      <xdr:colOff>1036588</xdr:colOff>
      <xdr:row>260</xdr:row>
      <xdr:rowOff>412750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345" t="6920" r="21604" b="3934"/>
        <a:stretch/>
      </xdr:blipFill>
      <xdr:spPr>
        <a:xfrm>
          <a:off x="105834" y="101568249"/>
          <a:ext cx="930754" cy="95250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285752</xdr:colOff>
      <xdr:row>293</xdr:row>
      <xdr:rowOff>29632</xdr:rowOff>
    </xdr:from>
    <xdr:to>
      <xdr:col>0</xdr:col>
      <xdr:colOff>702621</xdr:colOff>
      <xdr:row>293</xdr:row>
      <xdr:rowOff>453372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374" t="27299" r="30556" b="12356"/>
        <a:stretch/>
      </xdr:blipFill>
      <xdr:spPr>
        <a:xfrm>
          <a:off x="285752" y="70038382"/>
          <a:ext cx="416869" cy="423740"/>
        </a:xfrm>
        <a:prstGeom prst="rect">
          <a:avLst/>
        </a:prstGeom>
      </xdr:spPr>
    </xdr:pic>
    <xdr:clientData/>
  </xdr:twoCellAnchor>
  <xdr:twoCellAnchor editAs="oneCell">
    <xdr:from>
      <xdr:col>0</xdr:col>
      <xdr:colOff>264587</xdr:colOff>
      <xdr:row>294</xdr:row>
      <xdr:rowOff>27520</xdr:rowOff>
    </xdr:from>
    <xdr:to>
      <xdr:col>0</xdr:col>
      <xdr:colOff>722060</xdr:colOff>
      <xdr:row>294</xdr:row>
      <xdr:rowOff>456307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507" t="30703" r="30223" b="12678"/>
        <a:stretch/>
      </xdr:blipFill>
      <xdr:spPr>
        <a:xfrm>
          <a:off x="264587" y="70565437"/>
          <a:ext cx="457473" cy="428787"/>
        </a:xfrm>
        <a:prstGeom prst="rect">
          <a:avLst/>
        </a:prstGeom>
      </xdr:spPr>
    </xdr:pic>
    <xdr:clientData/>
  </xdr:twoCellAnchor>
  <xdr:twoCellAnchor editAs="oneCell">
    <xdr:from>
      <xdr:col>0</xdr:col>
      <xdr:colOff>224371</xdr:colOff>
      <xdr:row>295</xdr:row>
      <xdr:rowOff>16936</xdr:rowOff>
    </xdr:from>
    <xdr:to>
      <xdr:col>0</xdr:col>
      <xdr:colOff>685904</xdr:colOff>
      <xdr:row>295</xdr:row>
      <xdr:rowOff>451836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391" t="28248" r="29739" b="12389"/>
        <a:stretch/>
      </xdr:blipFill>
      <xdr:spPr>
        <a:xfrm>
          <a:off x="224371" y="71084019"/>
          <a:ext cx="461533" cy="434900"/>
        </a:xfrm>
        <a:prstGeom prst="rect">
          <a:avLst/>
        </a:prstGeom>
      </xdr:spPr>
    </xdr:pic>
    <xdr:clientData/>
  </xdr:twoCellAnchor>
  <xdr:twoCellAnchor editAs="oneCell">
    <xdr:from>
      <xdr:col>0</xdr:col>
      <xdr:colOff>211066</xdr:colOff>
      <xdr:row>296</xdr:row>
      <xdr:rowOff>4234</xdr:rowOff>
    </xdr:from>
    <xdr:to>
      <xdr:col>0</xdr:col>
      <xdr:colOff>688840</xdr:colOff>
      <xdr:row>296</xdr:row>
      <xdr:rowOff>462980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615" t="28103" r="29168" b="12235"/>
        <a:stretch/>
      </xdr:blipFill>
      <xdr:spPr>
        <a:xfrm>
          <a:off x="211066" y="71600484"/>
          <a:ext cx="477774" cy="458746"/>
        </a:xfrm>
        <a:prstGeom prst="rect">
          <a:avLst/>
        </a:prstGeom>
      </xdr:spPr>
    </xdr:pic>
    <xdr:clientData/>
  </xdr:twoCellAnchor>
  <xdr:twoCellAnchor editAs="oneCell">
    <xdr:from>
      <xdr:col>0</xdr:col>
      <xdr:colOff>273049</xdr:colOff>
      <xdr:row>290</xdr:row>
      <xdr:rowOff>42332</xdr:rowOff>
    </xdr:from>
    <xdr:to>
      <xdr:col>0</xdr:col>
      <xdr:colOff>725109</xdr:colOff>
      <xdr:row>291</xdr:row>
      <xdr:rowOff>243090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915" t="21061" r="28972" b="11793"/>
        <a:stretch/>
      </xdr:blipFill>
      <xdr:spPr>
        <a:xfrm>
          <a:off x="273049" y="69257332"/>
          <a:ext cx="452060" cy="465342"/>
        </a:xfrm>
        <a:prstGeom prst="rect">
          <a:avLst/>
        </a:prstGeom>
      </xdr:spPr>
    </xdr:pic>
    <xdr:clientData/>
  </xdr:twoCellAnchor>
  <xdr:twoCellAnchor editAs="oneCell">
    <xdr:from>
      <xdr:col>0</xdr:col>
      <xdr:colOff>217111</xdr:colOff>
      <xdr:row>287</xdr:row>
      <xdr:rowOff>21164</xdr:rowOff>
    </xdr:from>
    <xdr:to>
      <xdr:col>0</xdr:col>
      <xdr:colOff>705750</xdr:colOff>
      <xdr:row>288</xdr:row>
      <xdr:rowOff>238418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46" t="22425" r="28757" b="12460"/>
        <a:stretch/>
      </xdr:blipFill>
      <xdr:spPr>
        <a:xfrm>
          <a:off x="217111" y="68442414"/>
          <a:ext cx="488639" cy="481838"/>
        </a:xfrm>
        <a:prstGeom prst="rect">
          <a:avLst/>
        </a:prstGeom>
      </xdr:spPr>
    </xdr:pic>
    <xdr:clientData/>
  </xdr:twoCellAnchor>
  <xdr:twoCellAnchor editAs="oneCell">
    <xdr:from>
      <xdr:col>0</xdr:col>
      <xdr:colOff>224367</xdr:colOff>
      <xdr:row>284</xdr:row>
      <xdr:rowOff>33865</xdr:rowOff>
    </xdr:from>
    <xdr:to>
      <xdr:col>0</xdr:col>
      <xdr:colOff>709083</xdr:colOff>
      <xdr:row>285</xdr:row>
      <xdr:rowOff>244957</xdr:rowOff>
    </xdr:to>
    <xdr:pic>
      <xdr:nvPicPr>
        <xdr:cNvPr id="8" name="Рисунок 7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61" t="8523" r="23136" b="10796"/>
        <a:stretch/>
      </xdr:blipFill>
      <xdr:spPr>
        <a:xfrm>
          <a:off x="224367" y="67661365"/>
          <a:ext cx="494017" cy="475676"/>
        </a:xfrm>
        <a:prstGeom prst="rect">
          <a:avLst/>
        </a:prstGeom>
      </xdr:spPr>
    </xdr:pic>
    <xdr:clientData/>
  </xdr:twoCellAnchor>
  <xdr:twoCellAnchor editAs="oneCell">
    <xdr:from>
      <xdr:col>0</xdr:col>
      <xdr:colOff>52915</xdr:colOff>
      <xdr:row>2</xdr:row>
      <xdr:rowOff>0</xdr:rowOff>
    </xdr:from>
    <xdr:to>
      <xdr:col>0</xdr:col>
      <xdr:colOff>645582</xdr:colOff>
      <xdr:row>3</xdr:row>
      <xdr:rowOff>275941</xdr:rowOff>
    </xdr:to>
    <xdr:pic>
      <xdr:nvPicPr>
        <xdr:cNvPr id="9" name="Рисунок 8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653" t="35041" r="31752" b="11514"/>
        <a:stretch/>
      </xdr:blipFill>
      <xdr:spPr>
        <a:xfrm>
          <a:off x="52915" y="1587500"/>
          <a:ext cx="592667" cy="561691"/>
        </a:xfrm>
        <a:prstGeom prst="rect">
          <a:avLst/>
        </a:prstGeom>
      </xdr:spPr>
    </xdr:pic>
    <xdr:clientData/>
  </xdr:twoCellAnchor>
  <xdr:twoCellAnchor editAs="oneCell">
    <xdr:from>
      <xdr:col>0</xdr:col>
      <xdr:colOff>52916</xdr:colOff>
      <xdr:row>4</xdr:row>
      <xdr:rowOff>10585</xdr:rowOff>
    </xdr:from>
    <xdr:to>
      <xdr:col>0</xdr:col>
      <xdr:colOff>652208</xdr:colOff>
      <xdr:row>6</xdr:row>
      <xdr:rowOff>775</xdr:rowOff>
    </xdr:to>
    <xdr:pic>
      <xdr:nvPicPr>
        <xdr:cNvPr id="1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436" t="35997" r="32251" b="11545"/>
        <a:stretch/>
      </xdr:blipFill>
      <xdr:spPr>
        <a:xfrm>
          <a:off x="52916" y="2169585"/>
          <a:ext cx="599292" cy="561690"/>
        </a:xfrm>
        <a:prstGeom prst="rect">
          <a:avLst/>
        </a:prstGeom>
      </xdr:spPr>
    </xdr:pic>
    <xdr:clientData/>
  </xdr:twoCellAnchor>
  <xdr:twoCellAnchor editAs="oneCell">
    <xdr:from>
      <xdr:col>0</xdr:col>
      <xdr:colOff>63499</xdr:colOff>
      <xdr:row>6</xdr:row>
      <xdr:rowOff>31726</xdr:rowOff>
    </xdr:from>
    <xdr:to>
      <xdr:col>0</xdr:col>
      <xdr:colOff>666750</xdr:colOff>
      <xdr:row>7</xdr:row>
      <xdr:rowOff>273830</xdr:rowOff>
    </xdr:to>
    <xdr:pic>
      <xdr:nvPicPr>
        <xdr:cNvPr id="11" name="Рисунок 10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259" t="36645" r="30910" b="11646"/>
        <a:stretch/>
      </xdr:blipFill>
      <xdr:spPr>
        <a:xfrm>
          <a:off x="63499" y="2762226"/>
          <a:ext cx="609915" cy="527854"/>
        </a:xfrm>
        <a:prstGeom prst="rect">
          <a:avLst/>
        </a:prstGeom>
      </xdr:spPr>
    </xdr:pic>
    <xdr:clientData/>
  </xdr:twoCellAnchor>
  <xdr:twoCellAnchor editAs="oneCell">
    <xdr:from>
      <xdr:col>0</xdr:col>
      <xdr:colOff>63502</xdr:colOff>
      <xdr:row>8</xdr:row>
      <xdr:rowOff>31748</xdr:rowOff>
    </xdr:from>
    <xdr:to>
      <xdr:col>0</xdr:col>
      <xdr:colOff>681543</xdr:colOff>
      <xdr:row>9</xdr:row>
      <xdr:rowOff>273852</xdr:rowOff>
    </xdr:to>
    <xdr:pic>
      <xdr:nvPicPr>
        <xdr:cNvPr id="12" name="Рисунок 11"/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858" t="36935" r="29928" b="11547"/>
        <a:stretch/>
      </xdr:blipFill>
      <xdr:spPr>
        <a:xfrm>
          <a:off x="63502" y="3333748"/>
          <a:ext cx="618041" cy="527854"/>
        </a:xfrm>
        <a:prstGeom prst="rect">
          <a:avLst/>
        </a:prstGeom>
      </xdr:spPr>
    </xdr:pic>
    <xdr:clientData/>
  </xdr:twoCellAnchor>
  <xdr:twoCellAnchor editAs="oneCell">
    <xdr:from>
      <xdr:col>0</xdr:col>
      <xdr:colOff>63498</xdr:colOff>
      <xdr:row>10</xdr:row>
      <xdr:rowOff>21167</xdr:rowOff>
    </xdr:from>
    <xdr:to>
      <xdr:col>0</xdr:col>
      <xdr:colOff>662531</xdr:colOff>
      <xdr:row>11</xdr:row>
      <xdr:rowOff>270039</xdr:rowOff>
    </xdr:to>
    <xdr:pic>
      <xdr:nvPicPr>
        <xdr:cNvPr id="13" name="Рисунок 12"/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341" t="37258" r="31356" b="11476"/>
        <a:stretch/>
      </xdr:blipFill>
      <xdr:spPr>
        <a:xfrm>
          <a:off x="63498" y="3894667"/>
          <a:ext cx="599033" cy="534622"/>
        </a:xfrm>
        <a:prstGeom prst="rect">
          <a:avLst/>
        </a:prstGeom>
      </xdr:spPr>
    </xdr:pic>
    <xdr:clientData/>
  </xdr:twoCellAnchor>
  <xdr:twoCellAnchor editAs="oneCell">
    <xdr:from>
      <xdr:col>0</xdr:col>
      <xdr:colOff>52915</xdr:colOff>
      <xdr:row>12</xdr:row>
      <xdr:rowOff>31751</xdr:rowOff>
    </xdr:from>
    <xdr:to>
      <xdr:col>0</xdr:col>
      <xdr:colOff>659235</xdr:colOff>
      <xdr:row>13</xdr:row>
      <xdr:rowOff>273856</xdr:rowOff>
    </xdr:to>
    <xdr:pic>
      <xdr:nvPicPr>
        <xdr:cNvPr id="14" name="Рисунок 13"/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225" t="37895" r="31045" b="11528"/>
        <a:stretch/>
      </xdr:blipFill>
      <xdr:spPr>
        <a:xfrm>
          <a:off x="52915" y="4476751"/>
          <a:ext cx="606320" cy="527855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</xdr:row>
      <xdr:rowOff>31751</xdr:rowOff>
    </xdr:from>
    <xdr:to>
      <xdr:col>0</xdr:col>
      <xdr:colOff>599024</xdr:colOff>
      <xdr:row>19</xdr:row>
      <xdr:rowOff>222250</xdr:rowOff>
    </xdr:to>
    <xdr:pic>
      <xdr:nvPicPr>
        <xdr:cNvPr id="15" name="Рисунок 14"/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886" t="37570" r="30944" b="11523"/>
        <a:stretch/>
      </xdr:blipFill>
      <xdr:spPr>
        <a:xfrm>
          <a:off x="63500" y="6127751"/>
          <a:ext cx="535524" cy="476249"/>
        </a:xfrm>
        <a:prstGeom prst="rect">
          <a:avLst/>
        </a:prstGeom>
      </xdr:spPr>
    </xdr:pic>
    <xdr:clientData/>
  </xdr:twoCellAnchor>
  <xdr:twoCellAnchor editAs="oneCell">
    <xdr:from>
      <xdr:col>0</xdr:col>
      <xdr:colOff>42636</xdr:colOff>
      <xdr:row>14</xdr:row>
      <xdr:rowOff>21772</xdr:rowOff>
    </xdr:from>
    <xdr:to>
      <xdr:col>0</xdr:col>
      <xdr:colOff>603250</xdr:colOff>
      <xdr:row>15</xdr:row>
      <xdr:rowOff>244341</xdr:rowOff>
    </xdr:to>
    <xdr:pic>
      <xdr:nvPicPr>
        <xdr:cNvPr id="16" name="Рисунок 15"/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774" t="36350" r="31394" b="12196"/>
        <a:stretch/>
      </xdr:blipFill>
      <xdr:spPr>
        <a:xfrm>
          <a:off x="42636" y="4974772"/>
          <a:ext cx="560614" cy="508319"/>
        </a:xfrm>
        <a:prstGeom prst="rect">
          <a:avLst/>
        </a:prstGeom>
      </xdr:spPr>
    </xdr:pic>
    <xdr:clientData/>
  </xdr:twoCellAnchor>
  <xdr:twoCellAnchor editAs="oneCell">
    <xdr:from>
      <xdr:col>0</xdr:col>
      <xdr:colOff>42332</xdr:colOff>
      <xdr:row>16</xdr:row>
      <xdr:rowOff>52916</xdr:rowOff>
    </xdr:from>
    <xdr:to>
      <xdr:col>0</xdr:col>
      <xdr:colOff>653701</xdr:colOff>
      <xdr:row>17</xdr:row>
      <xdr:rowOff>274718</xdr:rowOff>
    </xdr:to>
    <xdr:pic>
      <xdr:nvPicPr>
        <xdr:cNvPr id="17" name="Рисунок 16"/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442" t="40422" r="31505" b="12191"/>
        <a:stretch/>
      </xdr:blipFill>
      <xdr:spPr>
        <a:xfrm>
          <a:off x="42332" y="5640916"/>
          <a:ext cx="611369" cy="507552"/>
        </a:xfrm>
        <a:prstGeom prst="rect">
          <a:avLst/>
        </a:prstGeom>
      </xdr:spPr>
    </xdr:pic>
    <xdr:clientData/>
  </xdr:twoCellAnchor>
  <xdr:twoCellAnchor editAs="oneCell">
    <xdr:from>
      <xdr:col>0</xdr:col>
      <xdr:colOff>86178</xdr:colOff>
      <xdr:row>20</xdr:row>
      <xdr:rowOff>27215</xdr:rowOff>
    </xdr:from>
    <xdr:to>
      <xdr:col>0</xdr:col>
      <xdr:colOff>652036</xdr:colOff>
      <xdr:row>21</xdr:row>
      <xdr:rowOff>267386</xdr:rowOff>
    </xdr:to>
    <xdr:pic>
      <xdr:nvPicPr>
        <xdr:cNvPr id="18" name="Рисунок 17"/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294" t="34259" r="31201" b="12018"/>
        <a:stretch/>
      </xdr:blipFill>
      <xdr:spPr>
        <a:xfrm>
          <a:off x="86178" y="6758215"/>
          <a:ext cx="565858" cy="525921"/>
        </a:xfrm>
        <a:prstGeom prst="rect">
          <a:avLst/>
        </a:prstGeom>
      </xdr:spPr>
    </xdr:pic>
    <xdr:clientData/>
  </xdr:twoCellAnchor>
  <xdr:twoCellAnchor editAs="oneCell">
    <xdr:from>
      <xdr:col>0</xdr:col>
      <xdr:colOff>107344</xdr:colOff>
      <xdr:row>22</xdr:row>
      <xdr:rowOff>45362</xdr:rowOff>
    </xdr:from>
    <xdr:to>
      <xdr:col>0</xdr:col>
      <xdr:colOff>661287</xdr:colOff>
      <xdr:row>23</xdr:row>
      <xdr:rowOff>277571</xdr:rowOff>
    </xdr:to>
    <xdr:pic>
      <xdr:nvPicPr>
        <xdr:cNvPr id="19" name="Рисунок 18"/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816" t="35860" r="31415" b="11576"/>
        <a:stretch/>
      </xdr:blipFill>
      <xdr:spPr>
        <a:xfrm>
          <a:off x="107344" y="7347862"/>
          <a:ext cx="553943" cy="517959"/>
        </a:xfrm>
        <a:prstGeom prst="rect">
          <a:avLst/>
        </a:prstGeom>
      </xdr:spPr>
    </xdr:pic>
    <xdr:clientData/>
  </xdr:twoCellAnchor>
  <xdr:twoCellAnchor editAs="oneCell">
    <xdr:from>
      <xdr:col>0</xdr:col>
      <xdr:colOff>86177</xdr:colOff>
      <xdr:row>24</xdr:row>
      <xdr:rowOff>49901</xdr:rowOff>
    </xdr:from>
    <xdr:to>
      <xdr:col>0</xdr:col>
      <xdr:colOff>637278</xdr:colOff>
      <xdr:row>25</xdr:row>
      <xdr:rowOff>273018</xdr:rowOff>
    </xdr:to>
    <xdr:pic>
      <xdr:nvPicPr>
        <xdr:cNvPr id="20" name="Рисунок 19"/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377" t="34784" r="30838" b="11920"/>
        <a:stretch/>
      </xdr:blipFill>
      <xdr:spPr>
        <a:xfrm>
          <a:off x="86177" y="7923901"/>
          <a:ext cx="551101" cy="508867"/>
        </a:xfrm>
        <a:prstGeom prst="rect">
          <a:avLst/>
        </a:prstGeom>
      </xdr:spPr>
    </xdr:pic>
    <xdr:clientData/>
  </xdr:twoCellAnchor>
  <xdr:twoCellAnchor editAs="oneCell">
    <xdr:from>
      <xdr:col>0</xdr:col>
      <xdr:colOff>111881</xdr:colOff>
      <xdr:row>26</xdr:row>
      <xdr:rowOff>21182</xdr:rowOff>
    </xdr:from>
    <xdr:to>
      <xdr:col>0</xdr:col>
      <xdr:colOff>613742</xdr:colOff>
      <xdr:row>27</xdr:row>
      <xdr:rowOff>243418</xdr:rowOff>
    </xdr:to>
    <xdr:pic>
      <xdr:nvPicPr>
        <xdr:cNvPr id="21" name="Рисунок 20"/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918" t="29587" r="31427" b="11636"/>
        <a:stretch/>
      </xdr:blipFill>
      <xdr:spPr>
        <a:xfrm>
          <a:off x="111881" y="8466682"/>
          <a:ext cx="501861" cy="507986"/>
        </a:xfrm>
        <a:prstGeom prst="rect">
          <a:avLst/>
        </a:prstGeom>
      </xdr:spPr>
    </xdr:pic>
    <xdr:clientData/>
  </xdr:twoCellAnchor>
  <xdr:twoCellAnchor editAs="oneCell">
    <xdr:from>
      <xdr:col>0</xdr:col>
      <xdr:colOff>107347</xdr:colOff>
      <xdr:row>28</xdr:row>
      <xdr:rowOff>30242</xdr:rowOff>
    </xdr:from>
    <xdr:to>
      <xdr:col>0</xdr:col>
      <xdr:colOff>603251</xdr:colOff>
      <xdr:row>29</xdr:row>
      <xdr:rowOff>263786</xdr:rowOff>
    </xdr:to>
    <xdr:pic>
      <xdr:nvPicPr>
        <xdr:cNvPr id="22" name="Рисунок 21"/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8145" r="31936" b="11545"/>
        <a:stretch/>
      </xdr:blipFill>
      <xdr:spPr>
        <a:xfrm>
          <a:off x="107347" y="9047242"/>
          <a:ext cx="495904" cy="519294"/>
        </a:xfrm>
        <a:prstGeom prst="rect">
          <a:avLst/>
        </a:prstGeom>
      </xdr:spPr>
    </xdr:pic>
    <xdr:clientData/>
  </xdr:twoCellAnchor>
  <xdr:twoCellAnchor editAs="oneCell">
    <xdr:from>
      <xdr:col>0</xdr:col>
      <xdr:colOff>84667</xdr:colOff>
      <xdr:row>30</xdr:row>
      <xdr:rowOff>13608</xdr:rowOff>
    </xdr:from>
    <xdr:to>
      <xdr:col>0</xdr:col>
      <xdr:colOff>603250</xdr:colOff>
      <xdr:row>31</xdr:row>
      <xdr:rowOff>258046</xdr:rowOff>
    </xdr:to>
    <xdr:pic>
      <xdr:nvPicPr>
        <xdr:cNvPr id="23" name="Рисунок 22"/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731" t="29885" r="31209" b="11333"/>
        <a:stretch/>
      </xdr:blipFill>
      <xdr:spPr>
        <a:xfrm>
          <a:off x="84667" y="9602108"/>
          <a:ext cx="518583" cy="530188"/>
        </a:xfrm>
        <a:prstGeom prst="rect">
          <a:avLst/>
        </a:prstGeom>
      </xdr:spPr>
    </xdr:pic>
    <xdr:clientData/>
  </xdr:twoCellAnchor>
  <xdr:twoCellAnchor editAs="oneCell">
    <xdr:from>
      <xdr:col>0</xdr:col>
      <xdr:colOff>39312</xdr:colOff>
      <xdr:row>32</xdr:row>
      <xdr:rowOff>16633</xdr:rowOff>
    </xdr:from>
    <xdr:to>
      <xdr:col>0</xdr:col>
      <xdr:colOff>666750</xdr:colOff>
      <xdr:row>33</xdr:row>
      <xdr:rowOff>260671</xdr:rowOff>
    </xdr:to>
    <xdr:pic>
      <xdr:nvPicPr>
        <xdr:cNvPr id="24" name="Рисунок 23"/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294" t="39142" r="31484" b="12231"/>
        <a:stretch/>
      </xdr:blipFill>
      <xdr:spPr>
        <a:xfrm>
          <a:off x="39312" y="10176633"/>
          <a:ext cx="628010" cy="529788"/>
        </a:xfrm>
        <a:prstGeom prst="rect">
          <a:avLst/>
        </a:prstGeom>
      </xdr:spPr>
    </xdr:pic>
    <xdr:clientData/>
  </xdr:twoCellAnchor>
  <xdr:twoCellAnchor editAs="oneCell">
    <xdr:from>
      <xdr:col>0</xdr:col>
      <xdr:colOff>31752</xdr:colOff>
      <xdr:row>34</xdr:row>
      <xdr:rowOff>36286</xdr:rowOff>
    </xdr:from>
    <xdr:to>
      <xdr:col>0</xdr:col>
      <xdr:colOff>651109</xdr:colOff>
      <xdr:row>35</xdr:row>
      <xdr:rowOff>261955</xdr:rowOff>
    </xdr:to>
    <xdr:pic>
      <xdr:nvPicPr>
        <xdr:cNvPr id="25" name="Рисунок 24"/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286" t="41009" r="31580" b="11508"/>
        <a:stretch/>
      </xdr:blipFill>
      <xdr:spPr>
        <a:xfrm>
          <a:off x="31752" y="10767786"/>
          <a:ext cx="619357" cy="511419"/>
        </a:xfrm>
        <a:prstGeom prst="rect">
          <a:avLst/>
        </a:prstGeom>
      </xdr:spPr>
    </xdr:pic>
    <xdr:clientData/>
  </xdr:twoCellAnchor>
  <xdr:twoCellAnchor editAs="oneCell">
    <xdr:from>
      <xdr:col>0</xdr:col>
      <xdr:colOff>36285</xdr:colOff>
      <xdr:row>37</xdr:row>
      <xdr:rowOff>28727</xdr:rowOff>
    </xdr:from>
    <xdr:to>
      <xdr:col>0</xdr:col>
      <xdr:colOff>654050</xdr:colOff>
      <xdr:row>38</xdr:row>
      <xdr:rowOff>245012</xdr:rowOff>
    </xdr:to>
    <xdr:pic>
      <xdr:nvPicPr>
        <xdr:cNvPr id="26" name="Рисунок 25"/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678" t="40192" r="31329" b="12097"/>
        <a:stretch/>
      </xdr:blipFill>
      <xdr:spPr>
        <a:xfrm>
          <a:off x="36285" y="11331727"/>
          <a:ext cx="617765" cy="502035"/>
        </a:xfrm>
        <a:prstGeom prst="rect">
          <a:avLst/>
        </a:prstGeom>
      </xdr:spPr>
    </xdr:pic>
    <xdr:clientData/>
  </xdr:twoCellAnchor>
  <xdr:twoCellAnchor editAs="oneCell">
    <xdr:from>
      <xdr:col>0</xdr:col>
      <xdr:colOff>51403</xdr:colOff>
      <xdr:row>39</xdr:row>
      <xdr:rowOff>22681</xdr:rowOff>
    </xdr:from>
    <xdr:to>
      <xdr:col>0</xdr:col>
      <xdr:colOff>680284</xdr:colOff>
      <xdr:row>40</xdr:row>
      <xdr:rowOff>272495</xdr:rowOff>
    </xdr:to>
    <xdr:pic>
      <xdr:nvPicPr>
        <xdr:cNvPr id="27" name="Рисунок 26"/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950" t="36187" r="30797" b="12117"/>
        <a:stretch/>
      </xdr:blipFill>
      <xdr:spPr>
        <a:xfrm>
          <a:off x="51403" y="11897181"/>
          <a:ext cx="628881" cy="535564"/>
        </a:xfrm>
        <a:prstGeom prst="rect">
          <a:avLst/>
        </a:prstGeom>
      </xdr:spPr>
    </xdr:pic>
    <xdr:clientData/>
  </xdr:twoCellAnchor>
  <xdr:twoCellAnchor editAs="oneCell">
    <xdr:from>
      <xdr:col>0</xdr:col>
      <xdr:colOff>54427</xdr:colOff>
      <xdr:row>41</xdr:row>
      <xdr:rowOff>16636</xdr:rowOff>
    </xdr:from>
    <xdr:to>
      <xdr:col>0</xdr:col>
      <xdr:colOff>666750</xdr:colOff>
      <xdr:row>42</xdr:row>
      <xdr:rowOff>281242</xdr:rowOff>
    </xdr:to>
    <xdr:pic>
      <xdr:nvPicPr>
        <xdr:cNvPr id="28" name="Рисунок 27"/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036" t="37727" r="31093" b="11875"/>
        <a:stretch/>
      </xdr:blipFill>
      <xdr:spPr>
        <a:xfrm>
          <a:off x="54427" y="12462636"/>
          <a:ext cx="622431" cy="550356"/>
        </a:xfrm>
        <a:prstGeom prst="rect">
          <a:avLst/>
        </a:prstGeom>
      </xdr:spPr>
    </xdr:pic>
    <xdr:clientData/>
  </xdr:twoCellAnchor>
  <xdr:twoCellAnchor editAs="oneCell">
    <xdr:from>
      <xdr:col>0</xdr:col>
      <xdr:colOff>78617</xdr:colOff>
      <xdr:row>43</xdr:row>
      <xdr:rowOff>21170</xdr:rowOff>
    </xdr:from>
    <xdr:to>
      <xdr:col>0</xdr:col>
      <xdr:colOff>687681</xdr:colOff>
      <xdr:row>44</xdr:row>
      <xdr:rowOff>280444</xdr:rowOff>
    </xdr:to>
    <xdr:pic>
      <xdr:nvPicPr>
        <xdr:cNvPr id="29" name="Рисунок 28"/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97" t="36140" r="31235" b="11370"/>
        <a:stretch/>
      </xdr:blipFill>
      <xdr:spPr>
        <a:xfrm>
          <a:off x="78617" y="13038670"/>
          <a:ext cx="609064" cy="545024"/>
        </a:xfrm>
        <a:prstGeom prst="rect">
          <a:avLst/>
        </a:prstGeom>
      </xdr:spPr>
    </xdr:pic>
    <xdr:clientData/>
  </xdr:twoCellAnchor>
  <xdr:twoCellAnchor>
    <xdr:from>
      <xdr:col>0</xdr:col>
      <xdr:colOff>69848</xdr:colOff>
      <xdr:row>45</xdr:row>
      <xdr:rowOff>31750</xdr:rowOff>
    </xdr:from>
    <xdr:to>
      <xdr:col>0</xdr:col>
      <xdr:colOff>618005</xdr:colOff>
      <xdr:row>46</xdr:row>
      <xdr:rowOff>112099</xdr:rowOff>
    </xdr:to>
    <xdr:pic>
      <xdr:nvPicPr>
        <xdr:cNvPr id="30" name="Рисунок 263968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48" y="13620750"/>
          <a:ext cx="548157" cy="36609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85576</xdr:colOff>
      <xdr:row>47</xdr:row>
      <xdr:rowOff>16594</xdr:rowOff>
    </xdr:from>
    <xdr:to>
      <xdr:col>0</xdr:col>
      <xdr:colOff>666750</xdr:colOff>
      <xdr:row>48</xdr:row>
      <xdr:rowOff>268917</xdr:rowOff>
    </xdr:to>
    <xdr:pic>
      <xdr:nvPicPr>
        <xdr:cNvPr id="31" name="Рисунок 30"/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027" t="35330" r="31282" b="12235"/>
        <a:stretch/>
      </xdr:blipFill>
      <xdr:spPr>
        <a:xfrm>
          <a:off x="85576" y="14177094"/>
          <a:ext cx="588180" cy="538073"/>
        </a:xfrm>
        <a:prstGeom prst="rect">
          <a:avLst/>
        </a:prstGeom>
      </xdr:spPr>
    </xdr:pic>
    <xdr:clientData/>
  </xdr:twoCellAnchor>
  <xdr:twoCellAnchor editAs="oneCell">
    <xdr:from>
      <xdr:col>0</xdr:col>
      <xdr:colOff>88297</xdr:colOff>
      <xdr:row>49</xdr:row>
      <xdr:rowOff>13874</xdr:rowOff>
    </xdr:from>
    <xdr:to>
      <xdr:col>0</xdr:col>
      <xdr:colOff>653493</xdr:colOff>
      <xdr:row>50</xdr:row>
      <xdr:rowOff>247107</xdr:rowOff>
    </xdr:to>
    <xdr:pic>
      <xdr:nvPicPr>
        <xdr:cNvPr id="32" name="Рисунок 31"/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518" t="35853" r="30575" b="11223"/>
        <a:stretch/>
      </xdr:blipFill>
      <xdr:spPr>
        <a:xfrm>
          <a:off x="88297" y="14745874"/>
          <a:ext cx="565196" cy="518983"/>
        </a:xfrm>
        <a:prstGeom prst="rect">
          <a:avLst/>
        </a:prstGeom>
      </xdr:spPr>
    </xdr:pic>
    <xdr:clientData/>
  </xdr:twoCellAnchor>
  <xdr:twoCellAnchor editAs="oneCell">
    <xdr:from>
      <xdr:col>0</xdr:col>
      <xdr:colOff>61083</xdr:colOff>
      <xdr:row>51</xdr:row>
      <xdr:rowOff>25364</xdr:rowOff>
    </xdr:from>
    <xdr:to>
      <xdr:col>0</xdr:col>
      <xdr:colOff>666750</xdr:colOff>
      <xdr:row>52</xdr:row>
      <xdr:rowOff>274538</xdr:rowOff>
    </xdr:to>
    <xdr:pic>
      <xdr:nvPicPr>
        <xdr:cNvPr id="33" name="Рисунок 32"/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160" t="37552" r="31254" b="11887"/>
        <a:stretch/>
      </xdr:blipFill>
      <xdr:spPr>
        <a:xfrm>
          <a:off x="61083" y="15328864"/>
          <a:ext cx="608232" cy="534924"/>
        </a:xfrm>
        <a:prstGeom prst="rect">
          <a:avLst/>
        </a:prstGeom>
      </xdr:spPr>
    </xdr:pic>
    <xdr:clientData/>
  </xdr:twoCellAnchor>
  <xdr:twoCellAnchor editAs="oneCell">
    <xdr:from>
      <xdr:col>0</xdr:col>
      <xdr:colOff>50198</xdr:colOff>
      <xdr:row>53</xdr:row>
      <xdr:rowOff>13875</xdr:rowOff>
    </xdr:from>
    <xdr:to>
      <xdr:col>0</xdr:col>
      <xdr:colOff>651599</xdr:colOff>
      <xdr:row>54</xdr:row>
      <xdr:rowOff>274467</xdr:rowOff>
    </xdr:to>
    <xdr:pic>
      <xdr:nvPicPr>
        <xdr:cNvPr id="34" name="Рисунок 33"/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323" t="36035" r="30786" b="11748"/>
        <a:stretch/>
      </xdr:blipFill>
      <xdr:spPr>
        <a:xfrm>
          <a:off x="50198" y="15888875"/>
          <a:ext cx="601401" cy="546342"/>
        </a:xfrm>
        <a:prstGeom prst="rect">
          <a:avLst/>
        </a:prstGeom>
      </xdr:spPr>
    </xdr:pic>
    <xdr:clientData/>
  </xdr:twoCellAnchor>
  <xdr:twoCellAnchor editAs="oneCell">
    <xdr:from>
      <xdr:col>0</xdr:col>
      <xdr:colOff>102507</xdr:colOff>
      <xdr:row>55</xdr:row>
      <xdr:rowOff>19317</xdr:rowOff>
    </xdr:from>
    <xdr:to>
      <xdr:col>0</xdr:col>
      <xdr:colOff>666325</xdr:colOff>
      <xdr:row>57</xdr:row>
      <xdr:rowOff>10537</xdr:rowOff>
    </xdr:to>
    <xdr:pic>
      <xdr:nvPicPr>
        <xdr:cNvPr id="35" name="Рисунок 34"/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387" t="19940" r="27806" b="10715"/>
        <a:stretch/>
      </xdr:blipFill>
      <xdr:spPr>
        <a:xfrm>
          <a:off x="102507" y="16465817"/>
          <a:ext cx="563818" cy="562720"/>
        </a:xfrm>
        <a:prstGeom prst="rect">
          <a:avLst/>
        </a:prstGeom>
      </xdr:spPr>
    </xdr:pic>
    <xdr:clientData/>
  </xdr:twoCellAnchor>
  <xdr:twoCellAnchor editAs="oneCell">
    <xdr:from>
      <xdr:col>0</xdr:col>
      <xdr:colOff>68945</xdr:colOff>
      <xdr:row>57</xdr:row>
      <xdr:rowOff>50461</xdr:rowOff>
    </xdr:from>
    <xdr:to>
      <xdr:col>0</xdr:col>
      <xdr:colOff>637983</xdr:colOff>
      <xdr:row>59</xdr:row>
      <xdr:rowOff>876</xdr:rowOff>
    </xdr:to>
    <xdr:pic>
      <xdr:nvPicPr>
        <xdr:cNvPr id="36" name="Рисунок 35"/>
        <xdr:cNvPicPr>
          <a:picLocks noChangeAspect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088" t="17847" r="25997" b="11332"/>
        <a:stretch/>
      </xdr:blipFill>
      <xdr:spPr>
        <a:xfrm>
          <a:off x="68945" y="17068461"/>
          <a:ext cx="569038" cy="521915"/>
        </a:xfrm>
        <a:prstGeom prst="rect">
          <a:avLst/>
        </a:prstGeom>
      </xdr:spPr>
    </xdr:pic>
    <xdr:clientData/>
  </xdr:twoCellAnchor>
  <xdr:twoCellAnchor editAs="oneCell">
    <xdr:from>
      <xdr:col>0</xdr:col>
      <xdr:colOff>88899</xdr:colOff>
      <xdr:row>65</xdr:row>
      <xdr:rowOff>19052</xdr:rowOff>
    </xdr:from>
    <xdr:to>
      <xdr:col>0</xdr:col>
      <xdr:colOff>600512</xdr:colOff>
      <xdr:row>66</xdr:row>
      <xdr:rowOff>250383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899" y="18455219"/>
          <a:ext cx="511613" cy="517081"/>
        </a:xfrm>
        <a:prstGeom prst="rect">
          <a:avLst/>
        </a:prstGeom>
      </xdr:spPr>
    </xdr:pic>
    <xdr:clientData/>
  </xdr:twoCellAnchor>
  <xdr:twoCellAnchor editAs="oneCell">
    <xdr:from>
      <xdr:col>0</xdr:col>
      <xdr:colOff>88899</xdr:colOff>
      <xdr:row>59</xdr:row>
      <xdr:rowOff>38100</xdr:rowOff>
    </xdr:from>
    <xdr:to>
      <xdr:col>0</xdr:col>
      <xdr:colOff>697962</xdr:colOff>
      <xdr:row>60</xdr:row>
      <xdr:rowOff>254949</xdr:rowOff>
    </xdr:to>
    <xdr:pic>
      <xdr:nvPicPr>
        <xdr:cNvPr id="38" name="Рисунок 37"/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922" t="40844" r="31329" b="11580"/>
        <a:stretch/>
      </xdr:blipFill>
      <xdr:spPr>
        <a:xfrm>
          <a:off x="88899" y="17627600"/>
          <a:ext cx="609063" cy="502599"/>
        </a:xfrm>
        <a:prstGeom prst="rect">
          <a:avLst/>
        </a:prstGeom>
      </xdr:spPr>
    </xdr:pic>
    <xdr:clientData/>
  </xdr:twoCellAnchor>
  <xdr:twoCellAnchor editAs="oneCell">
    <xdr:from>
      <xdr:col>0</xdr:col>
      <xdr:colOff>88899</xdr:colOff>
      <xdr:row>61</xdr:row>
      <xdr:rowOff>71968</xdr:rowOff>
    </xdr:from>
    <xdr:to>
      <xdr:col>0</xdr:col>
      <xdr:colOff>692614</xdr:colOff>
      <xdr:row>62</xdr:row>
      <xdr:rowOff>277529</xdr:rowOff>
    </xdr:to>
    <xdr:pic>
      <xdr:nvPicPr>
        <xdr:cNvPr id="39" name="Рисунок 38"/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907" t="42831" r="31920" b="10956"/>
        <a:stretch/>
      </xdr:blipFill>
      <xdr:spPr>
        <a:xfrm>
          <a:off x="88899" y="18232968"/>
          <a:ext cx="603715" cy="491311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63</xdr:row>
      <xdr:rowOff>33867</xdr:rowOff>
    </xdr:from>
    <xdr:to>
      <xdr:col>0</xdr:col>
      <xdr:colOff>668357</xdr:colOff>
      <xdr:row>64</xdr:row>
      <xdr:rowOff>273264</xdr:rowOff>
    </xdr:to>
    <xdr:pic>
      <xdr:nvPicPr>
        <xdr:cNvPr id="40" name="Рисунок 39"/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285" t="33891" r="30776" b="11379"/>
        <a:stretch/>
      </xdr:blipFill>
      <xdr:spPr>
        <a:xfrm>
          <a:off x="114300" y="17898534"/>
          <a:ext cx="554057" cy="525147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127000</xdr:colOff>
      <xdr:row>69</xdr:row>
      <xdr:rowOff>50801</xdr:rowOff>
    </xdr:from>
    <xdr:to>
      <xdr:col>0</xdr:col>
      <xdr:colOff>624417</xdr:colOff>
      <xdr:row>70</xdr:row>
      <xdr:rowOff>232750</xdr:rowOff>
    </xdr:to>
    <xdr:pic>
      <xdr:nvPicPr>
        <xdr:cNvPr id="41" name="Рисунок 40"/>
        <xdr:cNvPicPr>
          <a:picLocks noChangeAspect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429" t="34523" r="31264" b="11955"/>
        <a:stretch/>
      </xdr:blipFill>
      <xdr:spPr>
        <a:xfrm>
          <a:off x="127000" y="20434301"/>
          <a:ext cx="497417" cy="467699"/>
        </a:xfrm>
        <a:prstGeom prst="rect">
          <a:avLst/>
        </a:prstGeom>
      </xdr:spPr>
    </xdr:pic>
    <xdr:clientData/>
  </xdr:twoCellAnchor>
  <xdr:twoCellAnchor editAs="oneCell">
    <xdr:from>
      <xdr:col>0</xdr:col>
      <xdr:colOff>107950</xdr:colOff>
      <xdr:row>71</xdr:row>
      <xdr:rowOff>57150</xdr:rowOff>
    </xdr:from>
    <xdr:to>
      <xdr:col>0</xdr:col>
      <xdr:colOff>644744</xdr:colOff>
      <xdr:row>72</xdr:row>
      <xdr:rowOff>281659</xdr:rowOff>
    </xdr:to>
    <xdr:pic>
      <xdr:nvPicPr>
        <xdr:cNvPr id="42" name="Рисунок 41"/>
        <xdr:cNvPicPr>
          <a:picLocks noChangeAspect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079" t="33037" r="31131" b="11983"/>
        <a:stretch/>
      </xdr:blipFill>
      <xdr:spPr>
        <a:xfrm>
          <a:off x="107950" y="21075650"/>
          <a:ext cx="536794" cy="510259"/>
        </a:xfrm>
        <a:prstGeom prst="rect">
          <a:avLst/>
        </a:prstGeom>
      </xdr:spPr>
    </xdr:pic>
    <xdr:clientData/>
  </xdr:twoCellAnchor>
  <xdr:twoCellAnchor editAs="oneCell">
    <xdr:from>
      <xdr:col>0</xdr:col>
      <xdr:colOff>88900</xdr:colOff>
      <xdr:row>74</xdr:row>
      <xdr:rowOff>42335</xdr:rowOff>
    </xdr:from>
    <xdr:to>
      <xdr:col>0</xdr:col>
      <xdr:colOff>624418</xdr:colOff>
      <xdr:row>75</xdr:row>
      <xdr:rowOff>266324</xdr:rowOff>
    </xdr:to>
    <xdr:pic>
      <xdr:nvPicPr>
        <xdr:cNvPr id="43" name="Рисунок 42"/>
        <xdr:cNvPicPr>
          <a:picLocks noChangeAspect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920" t="32773" r="30907" b="11937"/>
        <a:stretch/>
      </xdr:blipFill>
      <xdr:spPr>
        <a:xfrm>
          <a:off x="88900" y="21568835"/>
          <a:ext cx="535518" cy="509739"/>
        </a:xfrm>
        <a:prstGeom prst="rect">
          <a:avLst/>
        </a:prstGeom>
      </xdr:spPr>
    </xdr:pic>
    <xdr:clientData/>
  </xdr:twoCellAnchor>
  <xdr:twoCellAnchor editAs="oneCell">
    <xdr:from>
      <xdr:col>0</xdr:col>
      <xdr:colOff>69850</xdr:colOff>
      <xdr:row>67</xdr:row>
      <xdr:rowOff>25402</xdr:rowOff>
    </xdr:from>
    <xdr:to>
      <xdr:col>0</xdr:col>
      <xdr:colOff>613833</xdr:colOff>
      <xdr:row>68</xdr:row>
      <xdr:rowOff>257202</xdr:rowOff>
    </xdr:to>
    <xdr:pic>
      <xdr:nvPicPr>
        <xdr:cNvPr id="44" name="Рисунок 43"/>
        <xdr:cNvPicPr>
          <a:picLocks noChangeAspect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77" t="22409" r="26673" b="10702"/>
        <a:stretch/>
      </xdr:blipFill>
      <xdr:spPr>
        <a:xfrm>
          <a:off x="69850" y="19837402"/>
          <a:ext cx="543983" cy="517550"/>
        </a:xfrm>
        <a:prstGeom prst="rect">
          <a:avLst/>
        </a:prstGeom>
      </xdr:spPr>
    </xdr:pic>
    <xdr:clientData/>
  </xdr:twoCellAnchor>
  <xdr:twoCellAnchor editAs="oneCell">
    <xdr:from>
      <xdr:col>0</xdr:col>
      <xdr:colOff>107950</xdr:colOff>
      <xdr:row>76</xdr:row>
      <xdr:rowOff>33868</xdr:rowOff>
    </xdr:from>
    <xdr:to>
      <xdr:col>0</xdr:col>
      <xdr:colOff>582084</xdr:colOff>
      <xdr:row>77</xdr:row>
      <xdr:rowOff>256844</xdr:rowOff>
    </xdr:to>
    <xdr:pic>
      <xdr:nvPicPr>
        <xdr:cNvPr id="45" name="Рисунок 44"/>
        <xdr:cNvPicPr>
          <a:picLocks noChangeAspect="1"/>
        </xdr:cNvPicPr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910" t="10488" r="26165" b="11525"/>
        <a:stretch/>
      </xdr:blipFill>
      <xdr:spPr>
        <a:xfrm>
          <a:off x="107950" y="22131868"/>
          <a:ext cx="474134" cy="508726"/>
        </a:xfrm>
        <a:prstGeom prst="rect">
          <a:avLst/>
        </a:prstGeom>
      </xdr:spPr>
    </xdr:pic>
    <xdr:clientData/>
  </xdr:twoCellAnchor>
  <xdr:twoCellAnchor editAs="oneCell">
    <xdr:from>
      <xdr:col>0</xdr:col>
      <xdr:colOff>65617</xdr:colOff>
      <xdr:row>90</xdr:row>
      <xdr:rowOff>29636</xdr:rowOff>
    </xdr:from>
    <xdr:to>
      <xdr:col>0</xdr:col>
      <xdr:colOff>635001</xdr:colOff>
      <xdr:row>91</xdr:row>
      <xdr:rowOff>279686</xdr:rowOff>
    </xdr:to>
    <xdr:pic>
      <xdr:nvPicPr>
        <xdr:cNvPr id="46" name="Рисунок 45"/>
        <xdr:cNvPicPr>
          <a:picLocks noChangeAspect="1"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845" t="34160" r="31061" b="11938"/>
        <a:stretch/>
      </xdr:blipFill>
      <xdr:spPr>
        <a:xfrm>
          <a:off x="65617" y="26022303"/>
          <a:ext cx="569384" cy="535800"/>
        </a:xfrm>
        <a:prstGeom prst="rect">
          <a:avLst/>
        </a:prstGeom>
      </xdr:spPr>
    </xdr:pic>
    <xdr:clientData/>
  </xdr:twoCellAnchor>
  <xdr:twoCellAnchor editAs="oneCell">
    <xdr:from>
      <xdr:col>0</xdr:col>
      <xdr:colOff>103717</xdr:colOff>
      <xdr:row>78</xdr:row>
      <xdr:rowOff>38103</xdr:rowOff>
    </xdr:from>
    <xdr:to>
      <xdr:col>0</xdr:col>
      <xdr:colOff>571501</xdr:colOff>
      <xdr:row>79</xdr:row>
      <xdr:rowOff>236553</xdr:rowOff>
    </xdr:to>
    <xdr:pic>
      <xdr:nvPicPr>
        <xdr:cNvPr id="47" name="Рисунок 46"/>
        <xdr:cNvPicPr>
          <a:picLocks noChangeAspect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949" t="13304" r="25979" b="11202"/>
        <a:stretch/>
      </xdr:blipFill>
      <xdr:spPr>
        <a:xfrm>
          <a:off x="103717" y="22707603"/>
          <a:ext cx="467784" cy="484200"/>
        </a:xfrm>
        <a:prstGeom prst="rect">
          <a:avLst/>
        </a:prstGeom>
      </xdr:spPr>
    </xdr:pic>
    <xdr:clientData/>
  </xdr:twoCellAnchor>
  <xdr:twoCellAnchor editAs="oneCell">
    <xdr:from>
      <xdr:col>0</xdr:col>
      <xdr:colOff>74082</xdr:colOff>
      <xdr:row>80</xdr:row>
      <xdr:rowOff>25403</xdr:rowOff>
    </xdr:from>
    <xdr:to>
      <xdr:col>0</xdr:col>
      <xdr:colOff>674228</xdr:colOff>
      <xdr:row>81</xdr:row>
      <xdr:rowOff>254001</xdr:rowOff>
    </xdr:to>
    <xdr:pic>
      <xdr:nvPicPr>
        <xdr:cNvPr id="48" name="Рисунок 47"/>
        <xdr:cNvPicPr>
          <a:picLocks noChangeAspect="1"/>
        </xdr:cNvPicPr>
      </xdr:nvPicPr>
      <xdr:blipFill rotWithShape="1"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692" t="22797" r="25961" b="11697"/>
        <a:stretch/>
      </xdr:blipFill>
      <xdr:spPr>
        <a:xfrm>
          <a:off x="74082" y="23266403"/>
          <a:ext cx="600146" cy="514348"/>
        </a:xfrm>
        <a:prstGeom prst="rect">
          <a:avLst/>
        </a:prstGeom>
      </xdr:spPr>
    </xdr:pic>
    <xdr:clientData/>
  </xdr:twoCellAnchor>
  <xdr:twoCellAnchor editAs="oneCell">
    <xdr:from>
      <xdr:col>0</xdr:col>
      <xdr:colOff>107949</xdr:colOff>
      <xdr:row>82</xdr:row>
      <xdr:rowOff>25401</xdr:rowOff>
    </xdr:from>
    <xdr:to>
      <xdr:col>0</xdr:col>
      <xdr:colOff>720715</xdr:colOff>
      <xdr:row>83</xdr:row>
      <xdr:rowOff>271565</xdr:rowOff>
    </xdr:to>
    <xdr:pic>
      <xdr:nvPicPr>
        <xdr:cNvPr id="49" name="Рисунок 48"/>
        <xdr:cNvPicPr>
          <a:picLocks noChangeAspect="1"/>
        </xdr:cNvPicPr>
      </xdr:nvPicPr>
      <xdr:blipFill rotWithShape="1"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063" t="23257" r="26015" b="11127"/>
        <a:stretch/>
      </xdr:blipFill>
      <xdr:spPr>
        <a:xfrm>
          <a:off x="107949" y="23901401"/>
          <a:ext cx="612766" cy="531914"/>
        </a:xfrm>
        <a:prstGeom prst="rect">
          <a:avLst/>
        </a:prstGeom>
      </xdr:spPr>
    </xdr:pic>
    <xdr:clientData/>
  </xdr:twoCellAnchor>
  <xdr:twoCellAnchor editAs="oneCell">
    <xdr:from>
      <xdr:col>0</xdr:col>
      <xdr:colOff>95089</xdr:colOff>
      <xdr:row>84</xdr:row>
      <xdr:rowOff>25401</xdr:rowOff>
    </xdr:from>
    <xdr:to>
      <xdr:col>0</xdr:col>
      <xdr:colOff>689791</xdr:colOff>
      <xdr:row>85</xdr:row>
      <xdr:rowOff>243417</xdr:rowOff>
    </xdr:to>
    <xdr:pic>
      <xdr:nvPicPr>
        <xdr:cNvPr id="50" name="Рисунок 49"/>
        <xdr:cNvPicPr>
          <a:picLocks noChangeAspect="1"/>
        </xdr:cNvPicPr>
      </xdr:nvPicPr>
      <xdr:blipFill rotWithShape="1"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46" t="23887" r="26326" b="10577"/>
        <a:stretch/>
      </xdr:blipFill>
      <xdr:spPr>
        <a:xfrm>
          <a:off x="95089" y="24409401"/>
          <a:ext cx="594702" cy="503766"/>
        </a:xfrm>
        <a:prstGeom prst="rect">
          <a:avLst/>
        </a:prstGeom>
      </xdr:spPr>
    </xdr:pic>
    <xdr:clientData/>
  </xdr:twoCellAnchor>
  <xdr:twoCellAnchor editAs="oneCell">
    <xdr:from>
      <xdr:col>0</xdr:col>
      <xdr:colOff>84667</xdr:colOff>
      <xdr:row>86</xdr:row>
      <xdr:rowOff>40219</xdr:rowOff>
    </xdr:from>
    <xdr:to>
      <xdr:col>0</xdr:col>
      <xdr:colOff>605877</xdr:colOff>
      <xdr:row>87</xdr:row>
      <xdr:rowOff>254000</xdr:rowOff>
    </xdr:to>
    <xdr:pic>
      <xdr:nvPicPr>
        <xdr:cNvPr id="51" name="Рисунок 50"/>
        <xdr:cNvPicPr>
          <a:picLocks noChangeAspect="1"/>
        </xdr:cNvPicPr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397" t="21685" r="26589" b="10948"/>
        <a:stretch/>
      </xdr:blipFill>
      <xdr:spPr>
        <a:xfrm>
          <a:off x="84667" y="24995719"/>
          <a:ext cx="521210" cy="499531"/>
        </a:xfrm>
        <a:prstGeom prst="rect">
          <a:avLst/>
        </a:prstGeom>
      </xdr:spPr>
    </xdr:pic>
    <xdr:clientData/>
  </xdr:twoCellAnchor>
  <xdr:twoCellAnchor editAs="oneCell">
    <xdr:from>
      <xdr:col>0</xdr:col>
      <xdr:colOff>86784</xdr:colOff>
      <xdr:row>88</xdr:row>
      <xdr:rowOff>44451</xdr:rowOff>
    </xdr:from>
    <xdr:to>
      <xdr:col>0</xdr:col>
      <xdr:colOff>624418</xdr:colOff>
      <xdr:row>89</xdr:row>
      <xdr:rowOff>252704</xdr:rowOff>
    </xdr:to>
    <xdr:pic>
      <xdr:nvPicPr>
        <xdr:cNvPr id="52" name="Рисунок 51"/>
        <xdr:cNvPicPr>
          <a:picLocks noChangeAspect="1"/>
        </xdr:cNvPicPr>
      </xdr:nvPicPr>
      <xdr:blipFill rotWithShape="1"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04" t="22472" r="26731" b="11561"/>
        <a:stretch/>
      </xdr:blipFill>
      <xdr:spPr>
        <a:xfrm>
          <a:off x="86784" y="25571451"/>
          <a:ext cx="537634" cy="494003"/>
        </a:xfrm>
        <a:prstGeom prst="rect">
          <a:avLst/>
        </a:prstGeom>
      </xdr:spPr>
    </xdr:pic>
    <xdr:clientData/>
  </xdr:twoCellAnchor>
  <xdr:twoCellAnchor editAs="oneCell">
    <xdr:from>
      <xdr:col>0</xdr:col>
      <xdr:colOff>84667</xdr:colOff>
      <xdr:row>92</xdr:row>
      <xdr:rowOff>23286</xdr:rowOff>
    </xdr:from>
    <xdr:to>
      <xdr:col>0</xdr:col>
      <xdr:colOff>684255</xdr:colOff>
      <xdr:row>93</xdr:row>
      <xdr:rowOff>276720</xdr:rowOff>
    </xdr:to>
    <xdr:pic>
      <xdr:nvPicPr>
        <xdr:cNvPr id="53" name="Рисунок 52"/>
        <xdr:cNvPicPr>
          <a:picLocks noChangeAspect="1"/>
        </xdr:cNvPicPr>
      </xdr:nvPicPr>
      <xdr:blipFill rotWithShape="1"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719" t="21637" r="25843" b="11482"/>
        <a:stretch/>
      </xdr:blipFill>
      <xdr:spPr>
        <a:xfrm>
          <a:off x="84667" y="26756786"/>
          <a:ext cx="599588" cy="539184"/>
        </a:xfrm>
        <a:prstGeom prst="rect">
          <a:avLst/>
        </a:prstGeom>
      </xdr:spPr>
    </xdr:pic>
    <xdr:clientData/>
  </xdr:twoCellAnchor>
  <xdr:twoCellAnchor editAs="oneCell">
    <xdr:from>
      <xdr:col>0</xdr:col>
      <xdr:colOff>103718</xdr:colOff>
      <xdr:row>94</xdr:row>
      <xdr:rowOff>19053</xdr:rowOff>
    </xdr:from>
    <xdr:to>
      <xdr:col>0</xdr:col>
      <xdr:colOff>603250</xdr:colOff>
      <xdr:row>95</xdr:row>
      <xdr:rowOff>228889</xdr:rowOff>
    </xdr:to>
    <xdr:pic>
      <xdr:nvPicPr>
        <xdr:cNvPr id="54" name="Рисунок 53"/>
        <xdr:cNvPicPr>
          <a:picLocks noChangeAspect="1"/>
        </xdr:cNvPicPr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009" t="29089" r="30666" b="11381"/>
        <a:stretch/>
      </xdr:blipFill>
      <xdr:spPr>
        <a:xfrm>
          <a:off x="103718" y="27260553"/>
          <a:ext cx="499532" cy="495586"/>
        </a:xfrm>
        <a:prstGeom prst="rect">
          <a:avLst/>
        </a:prstGeom>
      </xdr:spPr>
    </xdr:pic>
    <xdr:clientData/>
  </xdr:twoCellAnchor>
  <xdr:twoCellAnchor editAs="oneCell">
    <xdr:from>
      <xdr:col>0</xdr:col>
      <xdr:colOff>84666</xdr:colOff>
      <xdr:row>96</xdr:row>
      <xdr:rowOff>35990</xdr:rowOff>
    </xdr:from>
    <xdr:to>
      <xdr:col>0</xdr:col>
      <xdr:colOff>648456</xdr:colOff>
      <xdr:row>97</xdr:row>
      <xdr:rowOff>275168</xdr:rowOff>
    </xdr:to>
    <xdr:pic>
      <xdr:nvPicPr>
        <xdr:cNvPr id="55" name="Рисунок 54"/>
        <xdr:cNvPicPr>
          <a:picLocks noChangeAspect="1"/>
        </xdr:cNvPicPr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448" t="20449" r="25451" b="10687"/>
        <a:stretch/>
      </xdr:blipFill>
      <xdr:spPr>
        <a:xfrm>
          <a:off x="84666" y="27848990"/>
          <a:ext cx="563790" cy="524928"/>
        </a:xfrm>
        <a:prstGeom prst="rect">
          <a:avLst/>
        </a:prstGeom>
      </xdr:spPr>
    </xdr:pic>
    <xdr:clientData/>
  </xdr:twoCellAnchor>
  <xdr:twoCellAnchor editAs="oneCell">
    <xdr:from>
      <xdr:col>0</xdr:col>
      <xdr:colOff>65617</xdr:colOff>
      <xdr:row>98</xdr:row>
      <xdr:rowOff>21173</xdr:rowOff>
    </xdr:from>
    <xdr:to>
      <xdr:col>0</xdr:col>
      <xdr:colOff>677387</xdr:colOff>
      <xdr:row>99</xdr:row>
      <xdr:rowOff>259570</xdr:rowOff>
    </xdr:to>
    <xdr:pic>
      <xdr:nvPicPr>
        <xdr:cNvPr id="56" name="Рисунок 55"/>
        <xdr:cNvPicPr>
          <a:picLocks noChangeAspect="1"/>
        </xdr:cNvPicPr>
      </xdr:nvPicPr>
      <xdr:blipFill rotWithShape="1"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33" t="22067" r="24118" b="10848"/>
        <a:stretch/>
      </xdr:blipFill>
      <xdr:spPr>
        <a:xfrm>
          <a:off x="65617" y="28299840"/>
          <a:ext cx="611770" cy="524147"/>
        </a:xfrm>
        <a:prstGeom prst="rect">
          <a:avLst/>
        </a:prstGeom>
      </xdr:spPr>
    </xdr:pic>
    <xdr:clientData/>
  </xdr:twoCellAnchor>
  <xdr:twoCellAnchor editAs="oneCell">
    <xdr:from>
      <xdr:col>0</xdr:col>
      <xdr:colOff>65617</xdr:colOff>
      <xdr:row>100</xdr:row>
      <xdr:rowOff>16939</xdr:rowOff>
    </xdr:from>
    <xdr:to>
      <xdr:col>0</xdr:col>
      <xdr:colOff>668907</xdr:colOff>
      <xdr:row>101</xdr:row>
      <xdr:rowOff>254000</xdr:rowOff>
    </xdr:to>
    <xdr:pic>
      <xdr:nvPicPr>
        <xdr:cNvPr id="57" name="Рисунок 56"/>
        <xdr:cNvPicPr>
          <a:picLocks noChangeAspect="1"/>
        </xdr:cNvPicPr>
      </xdr:nvPicPr>
      <xdr:blipFill rotWithShape="1"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693" t="21354" r="24231" b="10831"/>
        <a:stretch/>
      </xdr:blipFill>
      <xdr:spPr>
        <a:xfrm>
          <a:off x="65617" y="28867106"/>
          <a:ext cx="603290" cy="522811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105830</xdr:colOff>
      <xdr:row>117</xdr:row>
      <xdr:rowOff>42335</xdr:rowOff>
    </xdr:from>
    <xdr:to>
      <xdr:col>0</xdr:col>
      <xdr:colOff>634663</xdr:colOff>
      <xdr:row>119</xdr:row>
      <xdr:rowOff>175561</xdr:rowOff>
    </xdr:to>
    <xdr:pic>
      <xdr:nvPicPr>
        <xdr:cNvPr id="58" name="Рисунок 57"/>
        <xdr:cNvPicPr>
          <a:picLocks noChangeAspect="1"/>
        </xdr:cNvPicPr>
      </xdr:nvPicPr>
      <xdr:blipFill rotWithShape="1"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69" t="12590" r="28379" b="10897"/>
        <a:stretch/>
      </xdr:blipFill>
      <xdr:spPr>
        <a:xfrm>
          <a:off x="105830" y="32131002"/>
          <a:ext cx="528833" cy="598892"/>
        </a:xfrm>
        <a:prstGeom prst="rect">
          <a:avLst/>
        </a:prstGeom>
      </xdr:spPr>
    </xdr:pic>
    <xdr:clientData/>
  </xdr:twoCellAnchor>
  <xdr:twoCellAnchor editAs="oneCell">
    <xdr:from>
      <xdr:col>0</xdr:col>
      <xdr:colOff>95247</xdr:colOff>
      <xdr:row>111</xdr:row>
      <xdr:rowOff>31749</xdr:rowOff>
    </xdr:from>
    <xdr:to>
      <xdr:col>0</xdr:col>
      <xdr:colOff>623101</xdr:colOff>
      <xdr:row>113</xdr:row>
      <xdr:rowOff>159104</xdr:rowOff>
    </xdr:to>
    <xdr:pic>
      <xdr:nvPicPr>
        <xdr:cNvPr id="59" name="Рисунок 58"/>
        <xdr:cNvPicPr>
          <a:picLocks noChangeAspect="1"/>
        </xdr:cNvPicPr>
      </xdr:nvPicPr>
      <xdr:blipFill rotWithShape="1"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218" t="11377" r="28707" b="10978"/>
        <a:stretch/>
      </xdr:blipFill>
      <xdr:spPr>
        <a:xfrm>
          <a:off x="95247" y="30723416"/>
          <a:ext cx="527854" cy="593021"/>
        </a:xfrm>
        <a:prstGeom prst="rect">
          <a:avLst/>
        </a:prstGeom>
      </xdr:spPr>
    </xdr:pic>
    <xdr:clientData/>
  </xdr:twoCellAnchor>
  <xdr:twoCellAnchor editAs="oneCell">
    <xdr:from>
      <xdr:col>0</xdr:col>
      <xdr:colOff>95248</xdr:colOff>
      <xdr:row>114</xdr:row>
      <xdr:rowOff>10583</xdr:rowOff>
    </xdr:from>
    <xdr:to>
      <xdr:col>0</xdr:col>
      <xdr:colOff>630634</xdr:colOff>
      <xdr:row>116</xdr:row>
      <xdr:rowOff>147629</xdr:rowOff>
    </xdr:to>
    <xdr:pic>
      <xdr:nvPicPr>
        <xdr:cNvPr id="60" name="Рисунок 59"/>
        <xdr:cNvPicPr>
          <a:picLocks noChangeAspect="1"/>
        </xdr:cNvPicPr>
      </xdr:nvPicPr>
      <xdr:blipFill rotWithShape="1"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19" t="9232" r="28571" b="11564"/>
        <a:stretch/>
      </xdr:blipFill>
      <xdr:spPr>
        <a:xfrm>
          <a:off x="95248" y="31400750"/>
          <a:ext cx="535386" cy="602712"/>
        </a:xfrm>
        <a:prstGeom prst="rect">
          <a:avLst/>
        </a:prstGeom>
      </xdr:spPr>
    </xdr:pic>
    <xdr:clientData/>
  </xdr:twoCellAnchor>
  <xdr:twoCellAnchor editAs="oneCell">
    <xdr:from>
      <xdr:col>0</xdr:col>
      <xdr:colOff>52915</xdr:colOff>
      <xdr:row>120</xdr:row>
      <xdr:rowOff>21167</xdr:rowOff>
    </xdr:from>
    <xdr:to>
      <xdr:col>0</xdr:col>
      <xdr:colOff>634398</xdr:colOff>
      <xdr:row>122</xdr:row>
      <xdr:rowOff>178099</xdr:rowOff>
    </xdr:to>
    <xdr:pic>
      <xdr:nvPicPr>
        <xdr:cNvPr id="61" name="Рисунок 60"/>
        <xdr:cNvPicPr>
          <a:picLocks noChangeAspect="1"/>
        </xdr:cNvPicPr>
      </xdr:nvPicPr>
      <xdr:blipFill rotWithShape="1"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265" t="13158" r="26844" b="12124"/>
        <a:stretch/>
      </xdr:blipFill>
      <xdr:spPr>
        <a:xfrm flipH="1">
          <a:off x="52915" y="32808334"/>
          <a:ext cx="581483" cy="622598"/>
        </a:xfrm>
        <a:prstGeom prst="rect">
          <a:avLst/>
        </a:prstGeom>
      </xdr:spPr>
    </xdr:pic>
    <xdr:clientData/>
  </xdr:twoCellAnchor>
  <xdr:twoCellAnchor editAs="oneCell">
    <xdr:from>
      <xdr:col>0</xdr:col>
      <xdr:colOff>52916</xdr:colOff>
      <xdr:row>123</xdr:row>
      <xdr:rowOff>21165</xdr:rowOff>
    </xdr:from>
    <xdr:to>
      <xdr:col>0</xdr:col>
      <xdr:colOff>632496</xdr:colOff>
      <xdr:row>125</xdr:row>
      <xdr:rowOff>182716</xdr:rowOff>
    </xdr:to>
    <xdr:pic>
      <xdr:nvPicPr>
        <xdr:cNvPr id="62" name="Рисунок 61"/>
        <xdr:cNvPicPr>
          <a:picLocks noChangeAspect="1"/>
        </xdr:cNvPicPr>
      </xdr:nvPicPr>
      <xdr:blipFill rotWithShape="1"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147" t="12234" r="28847" b="11462"/>
        <a:stretch/>
      </xdr:blipFill>
      <xdr:spPr>
        <a:xfrm>
          <a:off x="52916" y="33506832"/>
          <a:ext cx="579580" cy="627217"/>
        </a:xfrm>
        <a:prstGeom prst="rect">
          <a:avLst/>
        </a:prstGeom>
      </xdr:spPr>
    </xdr:pic>
    <xdr:clientData/>
  </xdr:twoCellAnchor>
  <xdr:twoCellAnchor editAs="oneCell">
    <xdr:from>
      <xdr:col>0</xdr:col>
      <xdr:colOff>148162</xdr:colOff>
      <xdr:row>126</xdr:row>
      <xdr:rowOff>10584</xdr:rowOff>
    </xdr:from>
    <xdr:to>
      <xdr:col>0</xdr:col>
      <xdr:colOff>648947</xdr:colOff>
      <xdr:row>128</xdr:row>
      <xdr:rowOff>167846</xdr:rowOff>
    </xdr:to>
    <xdr:pic>
      <xdr:nvPicPr>
        <xdr:cNvPr id="63" name="Рисунок 62"/>
        <xdr:cNvPicPr>
          <a:picLocks noChangeAspect="1"/>
        </xdr:cNvPicPr>
      </xdr:nvPicPr>
      <xdr:blipFill rotWithShape="1"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05" t="8485" r="29216" b="11901"/>
        <a:stretch/>
      </xdr:blipFill>
      <xdr:spPr>
        <a:xfrm>
          <a:off x="148162" y="34194751"/>
          <a:ext cx="500785" cy="622928"/>
        </a:xfrm>
        <a:prstGeom prst="rect">
          <a:avLst/>
        </a:prstGeom>
      </xdr:spPr>
    </xdr:pic>
    <xdr:clientData/>
  </xdr:twoCellAnchor>
  <xdr:twoCellAnchor editAs="oneCell">
    <xdr:from>
      <xdr:col>0</xdr:col>
      <xdr:colOff>148163</xdr:colOff>
      <xdr:row>129</xdr:row>
      <xdr:rowOff>21225</xdr:rowOff>
    </xdr:from>
    <xdr:to>
      <xdr:col>0</xdr:col>
      <xdr:colOff>635416</xdr:colOff>
      <xdr:row>131</xdr:row>
      <xdr:rowOff>172475</xdr:rowOff>
    </xdr:to>
    <xdr:pic>
      <xdr:nvPicPr>
        <xdr:cNvPr id="64" name="Рисунок 63"/>
        <xdr:cNvPicPr>
          <a:picLocks noChangeAspect="1"/>
        </xdr:cNvPicPr>
      </xdr:nvPicPr>
      <xdr:blipFill rotWithShape="1"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093" t="8302" r="29769" b="11509"/>
        <a:stretch/>
      </xdr:blipFill>
      <xdr:spPr>
        <a:xfrm>
          <a:off x="148163" y="34903892"/>
          <a:ext cx="487253" cy="616916"/>
        </a:xfrm>
        <a:prstGeom prst="rect">
          <a:avLst/>
        </a:prstGeom>
      </xdr:spPr>
    </xdr:pic>
    <xdr:clientData/>
  </xdr:twoCellAnchor>
  <xdr:twoCellAnchor editAs="oneCell">
    <xdr:from>
      <xdr:col>0</xdr:col>
      <xdr:colOff>137579</xdr:colOff>
      <xdr:row>132</xdr:row>
      <xdr:rowOff>21166</xdr:rowOff>
    </xdr:from>
    <xdr:to>
      <xdr:col>0</xdr:col>
      <xdr:colOff>618062</xdr:colOff>
      <xdr:row>134</xdr:row>
      <xdr:rowOff>172418</xdr:rowOff>
    </xdr:to>
    <xdr:pic>
      <xdr:nvPicPr>
        <xdr:cNvPr id="65" name="Рисунок 64"/>
        <xdr:cNvPicPr>
          <a:picLocks noChangeAspect="1"/>
        </xdr:cNvPicPr>
      </xdr:nvPicPr>
      <xdr:blipFill rotWithShape="1"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37" t="7361" r="30377" b="11585"/>
        <a:stretch/>
      </xdr:blipFill>
      <xdr:spPr>
        <a:xfrm>
          <a:off x="137579" y="35602333"/>
          <a:ext cx="480483" cy="616918"/>
        </a:xfrm>
        <a:prstGeom prst="rect">
          <a:avLst/>
        </a:prstGeom>
      </xdr:spPr>
    </xdr:pic>
    <xdr:clientData/>
  </xdr:twoCellAnchor>
  <xdr:twoCellAnchor editAs="oneCell">
    <xdr:from>
      <xdr:col>0</xdr:col>
      <xdr:colOff>95247</xdr:colOff>
      <xdr:row>135</xdr:row>
      <xdr:rowOff>31750</xdr:rowOff>
    </xdr:from>
    <xdr:to>
      <xdr:col>0</xdr:col>
      <xdr:colOff>700880</xdr:colOff>
      <xdr:row>137</xdr:row>
      <xdr:rowOff>127776</xdr:rowOff>
    </xdr:to>
    <xdr:pic>
      <xdr:nvPicPr>
        <xdr:cNvPr id="66" name="Рисунок 65"/>
        <xdr:cNvPicPr>
          <a:picLocks noChangeAspect="1"/>
        </xdr:cNvPicPr>
      </xdr:nvPicPr>
      <xdr:blipFill rotWithShape="1"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492" t="11195" r="22203" b="10444"/>
        <a:stretch/>
      </xdr:blipFill>
      <xdr:spPr>
        <a:xfrm>
          <a:off x="95247" y="36311417"/>
          <a:ext cx="605633" cy="561692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105832</xdr:colOff>
      <xdr:row>138</xdr:row>
      <xdr:rowOff>42338</xdr:rowOff>
    </xdr:from>
    <xdr:to>
      <xdr:col>0</xdr:col>
      <xdr:colOff>705039</xdr:colOff>
      <xdr:row>140</xdr:row>
      <xdr:rowOff>111294</xdr:rowOff>
    </xdr:to>
    <xdr:pic>
      <xdr:nvPicPr>
        <xdr:cNvPr id="67" name="Рисунок 66"/>
        <xdr:cNvPicPr>
          <a:picLocks noChangeAspect="1"/>
        </xdr:cNvPicPr>
      </xdr:nvPicPr>
      <xdr:blipFill rotWithShape="1"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54" t="13127" r="21955" b="10170"/>
        <a:stretch/>
      </xdr:blipFill>
      <xdr:spPr>
        <a:xfrm>
          <a:off x="105832" y="37020505"/>
          <a:ext cx="599207" cy="534622"/>
        </a:xfrm>
        <a:prstGeom prst="rect">
          <a:avLst/>
        </a:prstGeom>
      </xdr:spPr>
    </xdr:pic>
    <xdr:clientData/>
  </xdr:twoCellAnchor>
  <xdr:twoCellAnchor editAs="oneCell">
    <xdr:from>
      <xdr:col>0</xdr:col>
      <xdr:colOff>158746</xdr:colOff>
      <xdr:row>141</xdr:row>
      <xdr:rowOff>21166</xdr:rowOff>
    </xdr:from>
    <xdr:to>
      <xdr:col>0</xdr:col>
      <xdr:colOff>626846</xdr:colOff>
      <xdr:row>143</xdr:row>
      <xdr:rowOff>178097</xdr:rowOff>
    </xdr:to>
    <xdr:pic>
      <xdr:nvPicPr>
        <xdr:cNvPr id="68" name="Рисунок 67"/>
        <xdr:cNvPicPr>
          <a:picLocks noChangeAspect="1"/>
        </xdr:cNvPicPr>
      </xdr:nvPicPr>
      <xdr:blipFill rotWithShape="1"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694" t="5494" r="29996" b="12088"/>
        <a:stretch/>
      </xdr:blipFill>
      <xdr:spPr>
        <a:xfrm>
          <a:off x="158746" y="37697833"/>
          <a:ext cx="468100" cy="622597"/>
        </a:xfrm>
        <a:prstGeom prst="rect">
          <a:avLst/>
        </a:prstGeom>
      </xdr:spPr>
    </xdr:pic>
    <xdr:clientData/>
  </xdr:twoCellAnchor>
  <xdr:twoCellAnchor editAs="oneCell">
    <xdr:from>
      <xdr:col>0</xdr:col>
      <xdr:colOff>169329</xdr:colOff>
      <xdr:row>144</xdr:row>
      <xdr:rowOff>42332</xdr:rowOff>
    </xdr:from>
    <xdr:to>
      <xdr:col>0</xdr:col>
      <xdr:colOff>636021</xdr:colOff>
      <xdr:row>146</xdr:row>
      <xdr:rowOff>178963</xdr:rowOff>
    </xdr:to>
    <xdr:pic>
      <xdr:nvPicPr>
        <xdr:cNvPr id="69" name="Рисунок 68"/>
        <xdr:cNvPicPr>
          <a:picLocks noChangeAspect="1"/>
        </xdr:cNvPicPr>
      </xdr:nvPicPr>
      <xdr:blipFill rotWithShape="1"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059" t="5548" r="29330" b="11964"/>
        <a:stretch/>
      </xdr:blipFill>
      <xdr:spPr>
        <a:xfrm>
          <a:off x="169329" y="38417499"/>
          <a:ext cx="466692" cy="602297"/>
        </a:xfrm>
        <a:prstGeom prst="rect">
          <a:avLst/>
        </a:prstGeom>
      </xdr:spPr>
    </xdr:pic>
    <xdr:clientData/>
  </xdr:twoCellAnchor>
  <xdr:twoCellAnchor>
    <xdr:from>
      <xdr:col>0</xdr:col>
      <xdr:colOff>63498</xdr:colOff>
      <xdr:row>147</xdr:row>
      <xdr:rowOff>31749</xdr:rowOff>
    </xdr:from>
    <xdr:to>
      <xdr:col>0</xdr:col>
      <xdr:colOff>660380</xdr:colOff>
      <xdr:row>148</xdr:row>
      <xdr:rowOff>223907</xdr:rowOff>
    </xdr:to>
    <xdr:pic>
      <xdr:nvPicPr>
        <xdr:cNvPr id="70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98" y="39105416"/>
          <a:ext cx="596882" cy="42499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105831</xdr:colOff>
      <xdr:row>150</xdr:row>
      <xdr:rowOff>42332</xdr:rowOff>
    </xdr:from>
    <xdr:to>
      <xdr:col>0</xdr:col>
      <xdr:colOff>708126</xdr:colOff>
      <xdr:row>152</xdr:row>
      <xdr:rowOff>170777</xdr:rowOff>
    </xdr:to>
    <xdr:pic>
      <xdr:nvPicPr>
        <xdr:cNvPr id="71" name="Рисунок 70"/>
        <xdr:cNvPicPr>
          <a:picLocks noChangeAspect="1"/>
        </xdr:cNvPicPr>
      </xdr:nvPicPr>
      <xdr:blipFill rotWithShape="1"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73" t="18808" r="27078" b="11733"/>
        <a:stretch/>
      </xdr:blipFill>
      <xdr:spPr>
        <a:xfrm>
          <a:off x="105831" y="39814499"/>
          <a:ext cx="602295" cy="594111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116414</xdr:colOff>
      <xdr:row>153</xdr:row>
      <xdr:rowOff>42333</xdr:rowOff>
    </xdr:from>
    <xdr:to>
      <xdr:col>0</xdr:col>
      <xdr:colOff>703925</xdr:colOff>
      <xdr:row>155</xdr:row>
      <xdr:rowOff>166455</xdr:rowOff>
    </xdr:to>
    <xdr:pic>
      <xdr:nvPicPr>
        <xdr:cNvPr id="72" name="Рисунок 71"/>
        <xdr:cNvPicPr>
          <a:picLocks noChangeAspect="1"/>
        </xdr:cNvPicPr>
      </xdr:nvPicPr>
      <xdr:blipFill rotWithShape="1"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240" t="19231" r="27391" b="10945"/>
        <a:stretch/>
      </xdr:blipFill>
      <xdr:spPr>
        <a:xfrm>
          <a:off x="116414" y="40513000"/>
          <a:ext cx="587511" cy="589788"/>
        </a:xfrm>
        <a:prstGeom prst="rect">
          <a:avLst/>
        </a:prstGeom>
      </xdr:spPr>
    </xdr:pic>
    <xdr:clientData/>
  </xdr:twoCellAnchor>
  <xdr:twoCellAnchor editAs="oneCell">
    <xdr:from>
      <xdr:col>0</xdr:col>
      <xdr:colOff>95248</xdr:colOff>
      <xdr:row>157</xdr:row>
      <xdr:rowOff>74083</xdr:rowOff>
    </xdr:from>
    <xdr:to>
      <xdr:col>0</xdr:col>
      <xdr:colOff>735710</xdr:colOff>
      <xdr:row>159</xdr:row>
      <xdr:rowOff>143039</xdr:rowOff>
    </xdr:to>
    <xdr:pic>
      <xdr:nvPicPr>
        <xdr:cNvPr id="73" name="Рисунок 72"/>
        <xdr:cNvPicPr>
          <a:picLocks noChangeAspect="1"/>
        </xdr:cNvPicPr>
      </xdr:nvPicPr>
      <xdr:blipFill rotWithShape="1"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944" t="31292" r="27183" b="11153"/>
        <a:stretch/>
      </xdr:blipFill>
      <xdr:spPr>
        <a:xfrm>
          <a:off x="95248" y="41243250"/>
          <a:ext cx="640462" cy="534622"/>
        </a:xfrm>
        <a:prstGeom prst="rect">
          <a:avLst/>
        </a:prstGeom>
      </xdr:spPr>
    </xdr:pic>
    <xdr:clientData/>
  </xdr:twoCellAnchor>
  <xdr:twoCellAnchor editAs="oneCell">
    <xdr:from>
      <xdr:col>0</xdr:col>
      <xdr:colOff>95247</xdr:colOff>
      <xdr:row>160</xdr:row>
      <xdr:rowOff>74085</xdr:rowOff>
    </xdr:from>
    <xdr:to>
      <xdr:col>0</xdr:col>
      <xdr:colOff>731380</xdr:colOff>
      <xdr:row>162</xdr:row>
      <xdr:rowOff>148169</xdr:rowOff>
    </xdr:to>
    <xdr:pic>
      <xdr:nvPicPr>
        <xdr:cNvPr id="74" name="Рисунок 73"/>
        <xdr:cNvPicPr>
          <a:picLocks noChangeAspect="1"/>
        </xdr:cNvPicPr>
      </xdr:nvPicPr>
      <xdr:blipFill rotWithShape="1"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337" t="30157" r="27221" b="10735"/>
        <a:stretch/>
      </xdr:blipFill>
      <xdr:spPr>
        <a:xfrm>
          <a:off x="95247" y="41941752"/>
          <a:ext cx="636133" cy="539750"/>
        </a:xfrm>
        <a:prstGeom prst="rect">
          <a:avLst/>
        </a:prstGeom>
      </xdr:spPr>
    </xdr:pic>
    <xdr:clientData/>
  </xdr:twoCellAnchor>
  <xdr:twoCellAnchor editAs="oneCell">
    <xdr:from>
      <xdr:col>0</xdr:col>
      <xdr:colOff>52916</xdr:colOff>
      <xdr:row>163</xdr:row>
      <xdr:rowOff>31748</xdr:rowOff>
    </xdr:from>
    <xdr:to>
      <xdr:col>0</xdr:col>
      <xdr:colOff>729652</xdr:colOff>
      <xdr:row>165</xdr:row>
      <xdr:rowOff>101009</xdr:rowOff>
    </xdr:to>
    <xdr:pic>
      <xdr:nvPicPr>
        <xdr:cNvPr id="75" name="Рисунок 74"/>
        <xdr:cNvPicPr>
          <a:picLocks noChangeAspect="1"/>
        </xdr:cNvPicPr>
      </xdr:nvPicPr>
      <xdr:blipFill rotWithShape="1"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320" t="17287" r="19360" b="11165"/>
        <a:stretch/>
      </xdr:blipFill>
      <xdr:spPr>
        <a:xfrm>
          <a:off x="52916" y="42597915"/>
          <a:ext cx="676736" cy="534927"/>
        </a:xfrm>
        <a:prstGeom prst="rect">
          <a:avLst/>
        </a:prstGeom>
      </xdr:spPr>
    </xdr:pic>
    <xdr:clientData/>
  </xdr:twoCellAnchor>
  <xdr:twoCellAnchor editAs="oneCell">
    <xdr:from>
      <xdr:col>0</xdr:col>
      <xdr:colOff>31749</xdr:colOff>
      <xdr:row>166</xdr:row>
      <xdr:rowOff>52918</xdr:rowOff>
    </xdr:from>
    <xdr:to>
      <xdr:col>0</xdr:col>
      <xdr:colOff>725474</xdr:colOff>
      <xdr:row>168</xdr:row>
      <xdr:rowOff>152744</xdr:rowOff>
    </xdr:to>
    <xdr:pic>
      <xdr:nvPicPr>
        <xdr:cNvPr id="76" name="Рисунок 75"/>
        <xdr:cNvPicPr>
          <a:picLocks noChangeAspect="1"/>
        </xdr:cNvPicPr>
      </xdr:nvPicPr>
      <xdr:blipFill rotWithShape="1"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891" t="15429" r="20434" b="11577"/>
        <a:stretch/>
      </xdr:blipFill>
      <xdr:spPr>
        <a:xfrm>
          <a:off x="31749" y="43317585"/>
          <a:ext cx="693725" cy="565492"/>
        </a:xfrm>
        <a:prstGeom prst="rect">
          <a:avLst/>
        </a:prstGeom>
      </xdr:spPr>
    </xdr:pic>
    <xdr:clientData/>
  </xdr:twoCellAnchor>
  <xdr:twoCellAnchor editAs="oneCell">
    <xdr:from>
      <xdr:col>0</xdr:col>
      <xdr:colOff>31749</xdr:colOff>
      <xdr:row>169</xdr:row>
      <xdr:rowOff>31749</xdr:rowOff>
    </xdr:from>
    <xdr:to>
      <xdr:col>0</xdr:col>
      <xdr:colOff>726035</xdr:colOff>
      <xdr:row>171</xdr:row>
      <xdr:rowOff>141310</xdr:rowOff>
    </xdr:to>
    <xdr:pic>
      <xdr:nvPicPr>
        <xdr:cNvPr id="77" name="Рисунок 76"/>
        <xdr:cNvPicPr>
          <a:picLocks noChangeAspect="1"/>
        </xdr:cNvPicPr>
      </xdr:nvPicPr>
      <xdr:blipFill rotWithShape="1"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302" t="14668" r="19924" b="10867"/>
        <a:stretch/>
      </xdr:blipFill>
      <xdr:spPr>
        <a:xfrm>
          <a:off x="31749" y="43994916"/>
          <a:ext cx="694286" cy="575227"/>
        </a:xfrm>
        <a:prstGeom prst="rect">
          <a:avLst/>
        </a:prstGeom>
      </xdr:spPr>
    </xdr:pic>
    <xdr:clientData/>
  </xdr:twoCellAnchor>
  <xdr:twoCellAnchor editAs="oneCell">
    <xdr:from>
      <xdr:col>0</xdr:col>
      <xdr:colOff>31749</xdr:colOff>
      <xdr:row>172</xdr:row>
      <xdr:rowOff>42331</xdr:rowOff>
    </xdr:from>
    <xdr:to>
      <xdr:col>0</xdr:col>
      <xdr:colOff>709083</xdr:colOff>
      <xdr:row>174</xdr:row>
      <xdr:rowOff>155339</xdr:rowOff>
    </xdr:to>
    <xdr:pic>
      <xdr:nvPicPr>
        <xdr:cNvPr id="78" name="Рисунок 77"/>
        <xdr:cNvPicPr>
          <a:picLocks noChangeAspect="1"/>
        </xdr:cNvPicPr>
      </xdr:nvPicPr>
      <xdr:blipFill rotWithShape="1"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965" t="15729" r="20755" b="10657"/>
        <a:stretch/>
      </xdr:blipFill>
      <xdr:spPr>
        <a:xfrm>
          <a:off x="31749" y="44703998"/>
          <a:ext cx="687483" cy="578674"/>
        </a:xfrm>
        <a:prstGeom prst="rect">
          <a:avLst/>
        </a:prstGeom>
      </xdr:spPr>
    </xdr:pic>
    <xdr:clientData/>
  </xdr:twoCellAnchor>
  <xdr:twoCellAnchor editAs="oneCell">
    <xdr:from>
      <xdr:col>0</xdr:col>
      <xdr:colOff>52915</xdr:colOff>
      <xdr:row>175</xdr:row>
      <xdr:rowOff>31747</xdr:rowOff>
    </xdr:from>
    <xdr:to>
      <xdr:col>0</xdr:col>
      <xdr:colOff>730895</xdr:colOff>
      <xdr:row>177</xdr:row>
      <xdr:rowOff>167598</xdr:rowOff>
    </xdr:to>
    <xdr:pic>
      <xdr:nvPicPr>
        <xdr:cNvPr id="79" name="Рисунок 78"/>
        <xdr:cNvPicPr>
          <a:picLocks noChangeAspect="1"/>
        </xdr:cNvPicPr>
      </xdr:nvPicPr>
      <xdr:blipFill rotWithShape="1"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22" t="14307" r="21821" b="10664"/>
        <a:stretch/>
      </xdr:blipFill>
      <xdr:spPr>
        <a:xfrm>
          <a:off x="52915" y="45391914"/>
          <a:ext cx="677980" cy="601517"/>
        </a:xfrm>
        <a:prstGeom prst="rect">
          <a:avLst/>
        </a:prstGeom>
      </xdr:spPr>
    </xdr:pic>
    <xdr:clientData/>
  </xdr:twoCellAnchor>
  <xdr:twoCellAnchor editAs="oneCell">
    <xdr:from>
      <xdr:col>0</xdr:col>
      <xdr:colOff>31749</xdr:colOff>
      <xdr:row>178</xdr:row>
      <xdr:rowOff>31749</xdr:rowOff>
    </xdr:from>
    <xdr:to>
      <xdr:col>0</xdr:col>
      <xdr:colOff>709083</xdr:colOff>
      <xdr:row>180</xdr:row>
      <xdr:rowOff>170542</xdr:rowOff>
    </xdr:to>
    <xdr:pic>
      <xdr:nvPicPr>
        <xdr:cNvPr id="80" name="Рисунок 79"/>
        <xdr:cNvPicPr>
          <a:picLocks noChangeAspect="1"/>
        </xdr:cNvPicPr>
      </xdr:nvPicPr>
      <xdr:blipFill rotWithShape="1"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180" t="14060" r="21606" b="11341"/>
        <a:stretch/>
      </xdr:blipFill>
      <xdr:spPr>
        <a:xfrm>
          <a:off x="31749" y="46090416"/>
          <a:ext cx="683503" cy="604459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181</xdr:row>
      <xdr:rowOff>31747</xdr:rowOff>
    </xdr:from>
    <xdr:to>
      <xdr:col>0</xdr:col>
      <xdr:colOff>709083</xdr:colOff>
      <xdr:row>183</xdr:row>
      <xdr:rowOff>166046</xdr:rowOff>
    </xdr:to>
    <xdr:pic>
      <xdr:nvPicPr>
        <xdr:cNvPr id="81" name="Рисунок 80"/>
        <xdr:cNvPicPr>
          <a:picLocks noChangeAspect="1"/>
        </xdr:cNvPicPr>
      </xdr:nvPicPr>
      <xdr:blipFill rotWithShape="1"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098" t="13899" r="22038" b="10811"/>
        <a:stretch/>
      </xdr:blipFill>
      <xdr:spPr>
        <a:xfrm>
          <a:off x="31750" y="46788914"/>
          <a:ext cx="679960" cy="599965"/>
        </a:xfrm>
        <a:prstGeom prst="rect">
          <a:avLst/>
        </a:prstGeom>
      </xdr:spPr>
    </xdr:pic>
    <xdr:clientData/>
  </xdr:twoCellAnchor>
  <xdr:twoCellAnchor editAs="oneCell">
    <xdr:from>
      <xdr:col>0</xdr:col>
      <xdr:colOff>31749</xdr:colOff>
      <xdr:row>184</xdr:row>
      <xdr:rowOff>31749</xdr:rowOff>
    </xdr:from>
    <xdr:to>
      <xdr:col>0</xdr:col>
      <xdr:colOff>734120</xdr:colOff>
      <xdr:row>186</xdr:row>
      <xdr:rowOff>127775</xdr:rowOff>
    </xdr:to>
    <xdr:pic>
      <xdr:nvPicPr>
        <xdr:cNvPr id="82" name="Рисунок 81"/>
        <xdr:cNvPicPr>
          <a:picLocks noChangeAspect="1"/>
        </xdr:cNvPicPr>
      </xdr:nvPicPr>
      <xdr:blipFill rotWithShape="1"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06" t="14790" r="18481" b="10642"/>
        <a:stretch/>
      </xdr:blipFill>
      <xdr:spPr>
        <a:xfrm>
          <a:off x="31749" y="47487416"/>
          <a:ext cx="702371" cy="561692"/>
        </a:xfrm>
        <a:prstGeom prst="rect">
          <a:avLst/>
        </a:prstGeom>
      </xdr:spPr>
    </xdr:pic>
    <xdr:clientData/>
  </xdr:twoCellAnchor>
  <xdr:twoCellAnchor editAs="oneCell">
    <xdr:from>
      <xdr:col>0</xdr:col>
      <xdr:colOff>31749</xdr:colOff>
      <xdr:row>187</xdr:row>
      <xdr:rowOff>31750</xdr:rowOff>
    </xdr:from>
    <xdr:to>
      <xdr:col>0</xdr:col>
      <xdr:colOff>734120</xdr:colOff>
      <xdr:row>189</xdr:row>
      <xdr:rowOff>170741</xdr:rowOff>
    </xdr:to>
    <xdr:pic>
      <xdr:nvPicPr>
        <xdr:cNvPr id="83" name="Рисунок 82"/>
        <xdr:cNvPicPr>
          <a:picLocks noChangeAspect="1"/>
        </xdr:cNvPicPr>
      </xdr:nvPicPr>
      <xdr:blipFill rotWithShape="1"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546" t="13595" r="20811" b="11791"/>
        <a:stretch/>
      </xdr:blipFill>
      <xdr:spPr>
        <a:xfrm>
          <a:off x="31749" y="48185917"/>
          <a:ext cx="702371" cy="604657"/>
        </a:xfrm>
        <a:prstGeom prst="rect">
          <a:avLst/>
        </a:prstGeom>
      </xdr:spPr>
    </xdr:pic>
    <xdr:clientData/>
  </xdr:twoCellAnchor>
  <xdr:twoCellAnchor editAs="oneCell">
    <xdr:from>
      <xdr:col>0</xdr:col>
      <xdr:colOff>74082</xdr:colOff>
      <xdr:row>190</xdr:row>
      <xdr:rowOff>31749</xdr:rowOff>
    </xdr:from>
    <xdr:to>
      <xdr:col>0</xdr:col>
      <xdr:colOff>666750</xdr:colOff>
      <xdr:row>192</xdr:row>
      <xdr:rowOff>168379</xdr:rowOff>
    </xdr:to>
    <xdr:pic>
      <xdr:nvPicPr>
        <xdr:cNvPr id="84" name="Рисунок 83"/>
        <xdr:cNvPicPr>
          <a:picLocks noChangeAspect="1"/>
        </xdr:cNvPicPr>
      </xdr:nvPicPr>
      <xdr:blipFill rotWithShape="1"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921" t="2511" r="21130" b="10530"/>
        <a:stretch/>
      </xdr:blipFill>
      <xdr:spPr>
        <a:xfrm>
          <a:off x="74082" y="48884416"/>
          <a:ext cx="602296" cy="602296"/>
        </a:xfrm>
        <a:prstGeom prst="rect">
          <a:avLst/>
        </a:prstGeom>
      </xdr:spPr>
    </xdr:pic>
    <xdr:clientData/>
  </xdr:twoCellAnchor>
  <xdr:twoCellAnchor editAs="oneCell">
    <xdr:from>
      <xdr:col>0</xdr:col>
      <xdr:colOff>63499</xdr:colOff>
      <xdr:row>193</xdr:row>
      <xdr:rowOff>31749</xdr:rowOff>
    </xdr:from>
    <xdr:to>
      <xdr:col>0</xdr:col>
      <xdr:colOff>680573</xdr:colOff>
      <xdr:row>195</xdr:row>
      <xdr:rowOff>175044</xdr:rowOff>
    </xdr:to>
    <xdr:pic>
      <xdr:nvPicPr>
        <xdr:cNvPr id="85" name="Рисунок 84"/>
        <xdr:cNvPicPr>
          <a:picLocks noChangeAspect="1"/>
        </xdr:cNvPicPr>
      </xdr:nvPicPr>
      <xdr:blipFill rotWithShape="1"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4" t="2593" r="21166" b="11197"/>
        <a:stretch/>
      </xdr:blipFill>
      <xdr:spPr>
        <a:xfrm>
          <a:off x="63499" y="49582916"/>
          <a:ext cx="617074" cy="608961"/>
        </a:xfrm>
        <a:prstGeom prst="rect">
          <a:avLst/>
        </a:prstGeom>
      </xdr:spPr>
    </xdr:pic>
    <xdr:clientData/>
  </xdr:twoCellAnchor>
  <xdr:twoCellAnchor editAs="oneCell">
    <xdr:from>
      <xdr:col>0</xdr:col>
      <xdr:colOff>63498</xdr:colOff>
      <xdr:row>196</xdr:row>
      <xdr:rowOff>42332</xdr:rowOff>
    </xdr:from>
    <xdr:to>
      <xdr:col>0</xdr:col>
      <xdr:colOff>666204</xdr:colOff>
      <xdr:row>198</xdr:row>
      <xdr:rowOff>158661</xdr:rowOff>
    </xdr:to>
    <xdr:pic>
      <xdr:nvPicPr>
        <xdr:cNvPr id="86" name="Рисунок 85"/>
        <xdr:cNvPicPr>
          <a:picLocks noChangeAspect="1"/>
        </xdr:cNvPicPr>
      </xdr:nvPicPr>
      <xdr:blipFill rotWithShape="1"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07" t="2773" r="20739" b="10642"/>
        <a:stretch/>
      </xdr:blipFill>
      <xdr:spPr>
        <a:xfrm>
          <a:off x="63498" y="50291999"/>
          <a:ext cx="602706" cy="581995"/>
        </a:xfrm>
        <a:prstGeom prst="rect">
          <a:avLst/>
        </a:prstGeom>
      </xdr:spPr>
    </xdr:pic>
    <xdr:clientData/>
  </xdr:twoCellAnchor>
  <xdr:twoCellAnchor editAs="oneCell">
    <xdr:from>
      <xdr:col>0</xdr:col>
      <xdr:colOff>95248</xdr:colOff>
      <xdr:row>199</xdr:row>
      <xdr:rowOff>52917</xdr:rowOff>
    </xdr:from>
    <xdr:to>
      <xdr:col>0</xdr:col>
      <xdr:colOff>707945</xdr:colOff>
      <xdr:row>201</xdr:row>
      <xdr:rowOff>155710</xdr:rowOff>
    </xdr:to>
    <xdr:pic>
      <xdr:nvPicPr>
        <xdr:cNvPr id="87" name="Рисунок 86"/>
        <xdr:cNvPicPr>
          <a:picLocks noChangeAspect="1"/>
        </xdr:cNvPicPr>
      </xdr:nvPicPr>
      <xdr:blipFill rotWithShape="1"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3" t="4594" r="20817" b="11049"/>
        <a:stretch/>
      </xdr:blipFill>
      <xdr:spPr>
        <a:xfrm>
          <a:off x="95248" y="51001084"/>
          <a:ext cx="612697" cy="568459"/>
        </a:xfrm>
        <a:prstGeom prst="rect">
          <a:avLst/>
        </a:prstGeom>
      </xdr:spPr>
    </xdr:pic>
    <xdr:clientData/>
  </xdr:twoCellAnchor>
  <xdr:twoCellAnchor editAs="oneCell">
    <xdr:from>
      <xdr:col>0</xdr:col>
      <xdr:colOff>31749</xdr:colOff>
      <xdr:row>203</xdr:row>
      <xdr:rowOff>42332</xdr:rowOff>
    </xdr:from>
    <xdr:to>
      <xdr:col>0</xdr:col>
      <xdr:colOff>727310</xdr:colOff>
      <xdr:row>205</xdr:row>
      <xdr:rowOff>124823</xdr:rowOff>
    </xdr:to>
    <xdr:pic>
      <xdr:nvPicPr>
        <xdr:cNvPr id="88" name="Рисунок 87"/>
        <xdr:cNvPicPr>
          <a:picLocks noChangeAspect="1"/>
        </xdr:cNvPicPr>
      </xdr:nvPicPr>
      <xdr:blipFill rotWithShape="1"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199" t="23350" r="21576" b="10026"/>
        <a:stretch/>
      </xdr:blipFill>
      <xdr:spPr>
        <a:xfrm>
          <a:off x="31749" y="51688999"/>
          <a:ext cx="695561" cy="548157"/>
        </a:xfrm>
        <a:prstGeom prst="rect">
          <a:avLst/>
        </a:prstGeom>
      </xdr:spPr>
    </xdr:pic>
    <xdr:clientData/>
  </xdr:twoCellAnchor>
  <xdr:twoCellAnchor editAs="oneCell">
    <xdr:from>
      <xdr:col>0</xdr:col>
      <xdr:colOff>52917</xdr:colOff>
      <xdr:row>206</xdr:row>
      <xdr:rowOff>74084</xdr:rowOff>
    </xdr:from>
    <xdr:to>
      <xdr:col>0</xdr:col>
      <xdr:colOff>738115</xdr:colOff>
      <xdr:row>208</xdr:row>
      <xdr:rowOff>121084</xdr:rowOff>
    </xdr:to>
    <xdr:pic>
      <xdr:nvPicPr>
        <xdr:cNvPr id="89" name="Рисунок 88"/>
        <xdr:cNvPicPr>
          <a:picLocks noChangeAspect="1"/>
        </xdr:cNvPicPr>
      </xdr:nvPicPr>
      <xdr:blipFill rotWithShape="1"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930" t="23015" r="20296" b="10997"/>
        <a:stretch/>
      </xdr:blipFill>
      <xdr:spPr>
        <a:xfrm>
          <a:off x="52917" y="52419251"/>
          <a:ext cx="685198" cy="512666"/>
        </a:xfrm>
        <a:prstGeom prst="rect">
          <a:avLst/>
        </a:prstGeom>
      </xdr:spPr>
    </xdr:pic>
    <xdr:clientData/>
  </xdr:twoCellAnchor>
  <xdr:twoCellAnchor editAs="oneCell">
    <xdr:from>
      <xdr:col>0</xdr:col>
      <xdr:colOff>42332</xdr:colOff>
      <xdr:row>209</xdr:row>
      <xdr:rowOff>84664</xdr:rowOff>
    </xdr:from>
    <xdr:to>
      <xdr:col>0</xdr:col>
      <xdr:colOff>731526</xdr:colOff>
      <xdr:row>211</xdr:row>
      <xdr:rowOff>159543</xdr:rowOff>
    </xdr:to>
    <xdr:pic>
      <xdr:nvPicPr>
        <xdr:cNvPr id="90" name="Рисунок 89"/>
        <xdr:cNvPicPr>
          <a:picLocks noChangeAspect="1"/>
        </xdr:cNvPicPr>
      </xdr:nvPicPr>
      <xdr:blipFill rotWithShape="1"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38" t="20529" r="21002" b="10080"/>
        <a:stretch/>
      </xdr:blipFill>
      <xdr:spPr>
        <a:xfrm>
          <a:off x="42332" y="53128331"/>
          <a:ext cx="689194" cy="540545"/>
        </a:xfrm>
        <a:prstGeom prst="rect">
          <a:avLst/>
        </a:prstGeom>
      </xdr:spPr>
    </xdr:pic>
    <xdr:clientData/>
  </xdr:twoCellAnchor>
  <xdr:twoCellAnchor editAs="oneCell">
    <xdr:from>
      <xdr:col>0</xdr:col>
      <xdr:colOff>31749</xdr:colOff>
      <xdr:row>212</xdr:row>
      <xdr:rowOff>31749</xdr:rowOff>
    </xdr:from>
    <xdr:to>
      <xdr:col>0</xdr:col>
      <xdr:colOff>709083</xdr:colOff>
      <xdr:row>214</xdr:row>
      <xdr:rowOff>93938</xdr:rowOff>
    </xdr:to>
    <xdr:pic>
      <xdr:nvPicPr>
        <xdr:cNvPr id="91" name="Рисунок 90"/>
        <xdr:cNvPicPr>
          <a:picLocks noChangeAspect="1"/>
        </xdr:cNvPicPr>
      </xdr:nvPicPr>
      <xdr:blipFill rotWithShape="1"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01" t="21645" r="20184" b="9866"/>
        <a:stretch/>
      </xdr:blipFill>
      <xdr:spPr>
        <a:xfrm>
          <a:off x="31749" y="53773916"/>
          <a:ext cx="680421" cy="527855"/>
        </a:xfrm>
        <a:prstGeom prst="rect">
          <a:avLst/>
        </a:prstGeom>
      </xdr:spPr>
    </xdr:pic>
    <xdr:clientData/>
  </xdr:twoCellAnchor>
  <xdr:twoCellAnchor editAs="oneCell">
    <xdr:from>
      <xdr:col>0</xdr:col>
      <xdr:colOff>31749</xdr:colOff>
      <xdr:row>215</xdr:row>
      <xdr:rowOff>63516</xdr:rowOff>
    </xdr:from>
    <xdr:to>
      <xdr:col>0</xdr:col>
      <xdr:colOff>707391</xdr:colOff>
      <xdr:row>217</xdr:row>
      <xdr:rowOff>164969</xdr:rowOff>
    </xdr:to>
    <xdr:pic>
      <xdr:nvPicPr>
        <xdr:cNvPr id="92" name="Рисунок 91"/>
        <xdr:cNvPicPr>
          <a:picLocks noChangeAspect="1"/>
        </xdr:cNvPicPr>
      </xdr:nvPicPr>
      <xdr:blipFill rotWithShape="1"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31" t="35478" r="29708" b="10808"/>
        <a:stretch/>
      </xdr:blipFill>
      <xdr:spPr>
        <a:xfrm>
          <a:off x="31749" y="54504183"/>
          <a:ext cx="675642" cy="567119"/>
        </a:xfrm>
        <a:prstGeom prst="rect">
          <a:avLst/>
        </a:prstGeom>
      </xdr:spPr>
    </xdr:pic>
    <xdr:clientData/>
  </xdr:twoCellAnchor>
  <xdr:twoCellAnchor editAs="oneCell">
    <xdr:from>
      <xdr:col>0</xdr:col>
      <xdr:colOff>74081</xdr:colOff>
      <xdr:row>221</xdr:row>
      <xdr:rowOff>21168</xdr:rowOff>
    </xdr:from>
    <xdr:to>
      <xdr:col>0</xdr:col>
      <xdr:colOff>666750</xdr:colOff>
      <xdr:row>223</xdr:row>
      <xdr:rowOff>151893</xdr:rowOff>
    </xdr:to>
    <xdr:pic>
      <xdr:nvPicPr>
        <xdr:cNvPr id="93" name="Рисунок 92"/>
        <xdr:cNvPicPr>
          <a:picLocks noChangeAspect="1"/>
        </xdr:cNvPicPr>
      </xdr:nvPicPr>
      <xdr:blipFill rotWithShape="1"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815" t="19474" r="27989" b="11912"/>
        <a:stretch/>
      </xdr:blipFill>
      <xdr:spPr>
        <a:xfrm>
          <a:off x="74081" y="55858835"/>
          <a:ext cx="602296" cy="596391"/>
        </a:xfrm>
        <a:prstGeom prst="rect">
          <a:avLst/>
        </a:prstGeom>
      </xdr:spPr>
    </xdr:pic>
    <xdr:clientData/>
  </xdr:twoCellAnchor>
  <xdr:twoCellAnchor editAs="oneCell">
    <xdr:from>
      <xdr:col>0</xdr:col>
      <xdr:colOff>63497</xdr:colOff>
      <xdr:row>224</xdr:row>
      <xdr:rowOff>31750</xdr:rowOff>
    </xdr:from>
    <xdr:to>
      <xdr:col>0</xdr:col>
      <xdr:colOff>679328</xdr:colOff>
      <xdr:row>226</xdr:row>
      <xdr:rowOff>176187</xdr:rowOff>
    </xdr:to>
    <xdr:pic>
      <xdr:nvPicPr>
        <xdr:cNvPr id="94" name="Рисунок 93"/>
        <xdr:cNvPicPr>
          <a:picLocks noChangeAspect="1"/>
        </xdr:cNvPicPr>
      </xdr:nvPicPr>
      <xdr:blipFill rotWithShape="1"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224" t="19505" r="27178" b="11248"/>
        <a:stretch/>
      </xdr:blipFill>
      <xdr:spPr>
        <a:xfrm>
          <a:off x="63497" y="56567917"/>
          <a:ext cx="615831" cy="610103"/>
        </a:xfrm>
        <a:prstGeom prst="rect">
          <a:avLst/>
        </a:prstGeom>
      </xdr:spPr>
    </xdr:pic>
    <xdr:clientData/>
  </xdr:twoCellAnchor>
  <xdr:twoCellAnchor editAs="oneCell">
    <xdr:from>
      <xdr:col>0</xdr:col>
      <xdr:colOff>63498</xdr:colOff>
      <xdr:row>218</xdr:row>
      <xdr:rowOff>31750</xdr:rowOff>
    </xdr:from>
    <xdr:to>
      <xdr:col>0</xdr:col>
      <xdr:colOff>728541</xdr:colOff>
      <xdr:row>220</xdr:row>
      <xdr:rowOff>114241</xdr:rowOff>
    </xdr:to>
    <xdr:pic>
      <xdr:nvPicPr>
        <xdr:cNvPr id="95" name="Рисунок 94"/>
        <xdr:cNvPicPr>
          <a:picLocks noChangeAspect="1"/>
        </xdr:cNvPicPr>
      </xdr:nvPicPr>
      <xdr:blipFill rotWithShape="1"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557" t="30055" r="27327" b="11694"/>
        <a:stretch/>
      </xdr:blipFill>
      <xdr:spPr>
        <a:xfrm>
          <a:off x="63498" y="55170917"/>
          <a:ext cx="665043" cy="548157"/>
        </a:xfrm>
        <a:prstGeom prst="rect">
          <a:avLst/>
        </a:prstGeom>
      </xdr:spPr>
    </xdr:pic>
    <xdr:clientData/>
  </xdr:twoCellAnchor>
  <xdr:twoCellAnchor editAs="oneCell">
    <xdr:from>
      <xdr:col>0</xdr:col>
      <xdr:colOff>95248</xdr:colOff>
      <xdr:row>227</xdr:row>
      <xdr:rowOff>21163</xdr:rowOff>
    </xdr:from>
    <xdr:to>
      <xdr:col>0</xdr:col>
      <xdr:colOff>575732</xdr:colOff>
      <xdr:row>229</xdr:row>
      <xdr:rowOff>158986</xdr:rowOff>
    </xdr:to>
    <xdr:pic>
      <xdr:nvPicPr>
        <xdr:cNvPr id="96" name="Рисунок 95"/>
        <xdr:cNvPicPr>
          <a:picLocks noChangeAspect="1"/>
        </xdr:cNvPicPr>
      </xdr:nvPicPr>
      <xdr:blipFill rotWithShape="1"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677" t="5894" r="27339" b="11242"/>
        <a:stretch/>
      </xdr:blipFill>
      <xdr:spPr>
        <a:xfrm>
          <a:off x="95248" y="57255830"/>
          <a:ext cx="480484" cy="603489"/>
        </a:xfrm>
        <a:prstGeom prst="rect">
          <a:avLst/>
        </a:prstGeom>
      </xdr:spPr>
    </xdr:pic>
    <xdr:clientData/>
  </xdr:twoCellAnchor>
  <xdr:twoCellAnchor editAs="oneCell">
    <xdr:from>
      <xdr:col>0</xdr:col>
      <xdr:colOff>84663</xdr:colOff>
      <xdr:row>230</xdr:row>
      <xdr:rowOff>31750</xdr:rowOff>
    </xdr:from>
    <xdr:to>
      <xdr:col>0</xdr:col>
      <xdr:colOff>592217</xdr:colOff>
      <xdr:row>232</xdr:row>
      <xdr:rowOff>181386</xdr:rowOff>
    </xdr:to>
    <xdr:pic>
      <xdr:nvPicPr>
        <xdr:cNvPr id="97" name="Рисунок 96"/>
        <xdr:cNvPicPr>
          <a:picLocks noChangeAspect="1"/>
        </xdr:cNvPicPr>
      </xdr:nvPicPr>
      <xdr:blipFill rotWithShape="1"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954" t="8160" r="28783" b="11350"/>
        <a:stretch/>
      </xdr:blipFill>
      <xdr:spPr>
        <a:xfrm>
          <a:off x="84663" y="57964917"/>
          <a:ext cx="507554" cy="615302"/>
        </a:xfrm>
        <a:prstGeom prst="rect">
          <a:avLst/>
        </a:prstGeom>
      </xdr:spPr>
    </xdr:pic>
    <xdr:clientData/>
  </xdr:twoCellAnchor>
  <xdr:twoCellAnchor editAs="oneCell">
    <xdr:from>
      <xdr:col>0</xdr:col>
      <xdr:colOff>42332</xdr:colOff>
      <xdr:row>233</xdr:row>
      <xdr:rowOff>10583</xdr:rowOff>
    </xdr:from>
    <xdr:to>
      <xdr:col>0</xdr:col>
      <xdr:colOff>661502</xdr:colOff>
      <xdr:row>235</xdr:row>
      <xdr:rowOff>160748</xdr:rowOff>
    </xdr:to>
    <xdr:pic>
      <xdr:nvPicPr>
        <xdr:cNvPr id="98" name="Рисунок 97"/>
        <xdr:cNvPicPr>
          <a:picLocks noChangeAspect="1"/>
        </xdr:cNvPicPr>
      </xdr:nvPicPr>
      <xdr:blipFill rotWithShape="1"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87" t="2638" r="25196" b="11196"/>
        <a:stretch/>
      </xdr:blipFill>
      <xdr:spPr>
        <a:xfrm>
          <a:off x="42332" y="58642250"/>
          <a:ext cx="619170" cy="615831"/>
        </a:xfrm>
        <a:prstGeom prst="rect">
          <a:avLst/>
        </a:prstGeom>
      </xdr:spPr>
    </xdr:pic>
    <xdr:clientData/>
  </xdr:twoCellAnchor>
  <xdr:twoCellAnchor editAs="oneCell">
    <xdr:from>
      <xdr:col>0</xdr:col>
      <xdr:colOff>95249</xdr:colOff>
      <xdr:row>236</xdr:row>
      <xdr:rowOff>31751</xdr:rowOff>
    </xdr:from>
    <xdr:to>
      <xdr:col>0</xdr:col>
      <xdr:colOff>704708</xdr:colOff>
      <xdr:row>238</xdr:row>
      <xdr:rowOff>154845</xdr:rowOff>
    </xdr:to>
    <xdr:pic>
      <xdr:nvPicPr>
        <xdr:cNvPr id="99" name="Рисунок 98"/>
        <xdr:cNvPicPr>
          <a:picLocks noChangeAspect="1"/>
        </xdr:cNvPicPr>
      </xdr:nvPicPr>
      <xdr:blipFill rotWithShape="1"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888" t="9637" r="25210" b="10776"/>
        <a:stretch/>
      </xdr:blipFill>
      <xdr:spPr>
        <a:xfrm>
          <a:off x="95249" y="59361918"/>
          <a:ext cx="609459" cy="58876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114305</xdr:colOff>
      <xdr:row>249</xdr:row>
      <xdr:rowOff>38104</xdr:rowOff>
    </xdr:from>
    <xdr:to>
      <xdr:col>0</xdr:col>
      <xdr:colOff>675996</xdr:colOff>
      <xdr:row>250</xdr:row>
      <xdr:rowOff>297248</xdr:rowOff>
    </xdr:to>
    <xdr:pic>
      <xdr:nvPicPr>
        <xdr:cNvPr id="100" name="Рисунок 99"/>
        <xdr:cNvPicPr>
          <a:picLocks noChangeAspect="1"/>
        </xdr:cNvPicPr>
      </xdr:nvPicPr>
      <xdr:blipFill rotWithShape="1"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91" t="6419" r="25117" b="10782"/>
        <a:stretch/>
      </xdr:blipFill>
      <xdr:spPr>
        <a:xfrm>
          <a:off x="114305" y="60701771"/>
          <a:ext cx="561691" cy="597810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116415</xdr:colOff>
      <xdr:row>251</xdr:row>
      <xdr:rowOff>152403</xdr:rowOff>
    </xdr:from>
    <xdr:to>
      <xdr:col>0</xdr:col>
      <xdr:colOff>709083</xdr:colOff>
      <xdr:row>252</xdr:row>
      <xdr:rowOff>293184</xdr:rowOff>
    </xdr:to>
    <xdr:pic>
      <xdr:nvPicPr>
        <xdr:cNvPr id="101" name="Рисунок 100"/>
        <xdr:cNvPicPr>
          <a:picLocks noChangeAspect="1"/>
        </xdr:cNvPicPr>
      </xdr:nvPicPr>
      <xdr:blipFill rotWithShape="1"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053" t="12375" r="19318" b="10702"/>
        <a:stretch/>
      </xdr:blipFill>
      <xdr:spPr>
        <a:xfrm>
          <a:off x="116415" y="61345236"/>
          <a:ext cx="602296" cy="479448"/>
        </a:xfrm>
        <a:prstGeom prst="rect">
          <a:avLst/>
        </a:prstGeom>
      </xdr:spPr>
    </xdr:pic>
    <xdr:clientData/>
  </xdr:twoCellAnchor>
  <xdr:twoCellAnchor editAs="oneCell">
    <xdr:from>
      <xdr:col>0</xdr:col>
      <xdr:colOff>107952</xdr:colOff>
      <xdr:row>255</xdr:row>
      <xdr:rowOff>76208</xdr:rowOff>
    </xdr:from>
    <xdr:to>
      <xdr:col>0</xdr:col>
      <xdr:colOff>744571</xdr:colOff>
      <xdr:row>256</xdr:row>
      <xdr:rowOff>296526</xdr:rowOff>
    </xdr:to>
    <xdr:pic>
      <xdr:nvPicPr>
        <xdr:cNvPr id="102" name="Рисунок 101"/>
        <xdr:cNvPicPr>
          <a:picLocks noChangeAspect="1"/>
        </xdr:cNvPicPr>
      </xdr:nvPicPr>
      <xdr:blipFill rotWithShape="1"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595" t="22340" r="26807" b="11316"/>
        <a:stretch/>
      </xdr:blipFill>
      <xdr:spPr>
        <a:xfrm>
          <a:off x="107952" y="62200375"/>
          <a:ext cx="636619" cy="558984"/>
        </a:xfrm>
        <a:prstGeom prst="rect">
          <a:avLst/>
        </a:prstGeom>
      </xdr:spPr>
    </xdr:pic>
    <xdr:clientData/>
  </xdr:twoCellAnchor>
  <xdr:twoCellAnchor editAs="oneCell">
    <xdr:from>
      <xdr:col>0</xdr:col>
      <xdr:colOff>107952</xdr:colOff>
      <xdr:row>259</xdr:row>
      <xdr:rowOff>67740</xdr:rowOff>
    </xdr:from>
    <xdr:to>
      <xdr:col>0</xdr:col>
      <xdr:colOff>709083</xdr:colOff>
      <xdr:row>260</xdr:row>
      <xdr:rowOff>230890</xdr:rowOff>
    </xdr:to>
    <xdr:pic>
      <xdr:nvPicPr>
        <xdr:cNvPr id="103" name="Рисунок 102"/>
        <xdr:cNvPicPr>
          <a:picLocks noChangeAspect="1"/>
        </xdr:cNvPicPr>
      </xdr:nvPicPr>
      <xdr:blipFill rotWithShape="1"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54" t="16897" r="25506" b="10952"/>
        <a:stretch/>
      </xdr:blipFill>
      <xdr:spPr>
        <a:xfrm>
          <a:off x="107952" y="64118073"/>
          <a:ext cx="601131" cy="501817"/>
        </a:xfrm>
        <a:prstGeom prst="rect">
          <a:avLst/>
        </a:prstGeom>
      </xdr:spPr>
    </xdr:pic>
    <xdr:clientData/>
  </xdr:twoCellAnchor>
  <xdr:twoCellAnchor editAs="oneCell">
    <xdr:from>
      <xdr:col>0</xdr:col>
      <xdr:colOff>99486</xdr:colOff>
      <xdr:row>267</xdr:row>
      <xdr:rowOff>110070</xdr:rowOff>
    </xdr:from>
    <xdr:to>
      <xdr:col>0</xdr:col>
      <xdr:colOff>708549</xdr:colOff>
      <xdr:row>268</xdr:row>
      <xdr:rowOff>233950</xdr:rowOff>
    </xdr:to>
    <xdr:pic>
      <xdr:nvPicPr>
        <xdr:cNvPr id="104" name="Рисунок 103"/>
        <xdr:cNvPicPr>
          <a:picLocks noChangeAspect="1"/>
        </xdr:cNvPicPr>
      </xdr:nvPicPr>
      <xdr:blipFill rotWithShape="1"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632" t="16689" r="20247" b="10448"/>
        <a:stretch/>
      </xdr:blipFill>
      <xdr:spPr>
        <a:xfrm>
          <a:off x="99486" y="65028237"/>
          <a:ext cx="609063" cy="462546"/>
        </a:xfrm>
        <a:prstGeom prst="rect">
          <a:avLst/>
        </a:prstGeom>
      </xdr:spPr>
    </xdr:pic>
    <xdr:clientData/>
  </xdr:twoCellAnchor>
  <xdr:twoCellAnchor editAs="oneCell">
    <xdr:from>
      <xdr:col>0</xdr:col>
      <xdr:colOff>107953</xdr:colOff>
      <xdr:row>263</xdr:row>
      <xdr:rowOff>110072</xdr:rowOff>
    </xdr:from>
    <xdr:to>
      <xdr:col>0</xdr:col>
      <xdr:colOff>709083</xdr:colOff>
      <xdr:row>264</xdr:row>
      <xdr:rowOff>256194</xdr:rowOff>
    </xdr:to>
    <xdr:pic>
      <xdr:nvPicPr>
        <xdr:cNvPr id="105" name="Рисунок 104"/>
        <xdr:cNvPicPr>
          <a:picLocks noChangeAspect="1"/>
        </xdr:cNvPicPr>
      </xdr:nvPicPr>
      <xdr:blipFill rotWithShape="1"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175" t="13026" r="19162" b="10040"/>
        <a:stretch/>
      </xdr:blipFill>
      <xdr:spPr>
        <a:xfrm>
          <a:off x="107953" y="64096905"/>
          <a:ext cx="609063" cy="484789"/>
        </a:xfrm>
        <a:prstGeom prst="rect">
          <a:avLst/>
        </a:prstGeom>
      </xdr:spPr>
    </xdr:pic>
    <xdr:clientData/>
  </xdr:twoCellAnchor>
  <xdr:twoCellAnchor editAs="oneCell">
    <xdr:from>
      <xdr:col>0</xdr:col>
      <xdr:colOff>107953</xdr:colOff>
      <xdr:row>265</xdr:row>
      <xdr:rowOff>133354</xdr:rowOff>
    </xdr:from>
    <xdr:to>
      <xdr:col>0</xdr:col>
      <xdr:colOff>709083</xdr:colOff>
      <xdr:row>266</xdr:row>
      <xdr:rowOff>263758</xdr:rowOff>
    </xdr:to>
    <xdr:pic>
      <xdr:nvPicPr>
        <xdr:cNvPr id="106" name="Рисунок 105"/>
        <xdr:cNvPicPr>
          <a:picLocks noChangeAspect="1"/>
        </xdr:cNvPicPr>
      </xdr:nvPicPr>
      <xdr:blipFill rotWithShape="1"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361" t="13433" r="18620" b="10447"/>
        <a:stretch/>
      </xdr:blipFill>
      <xdr:spPr>
        <a:xfrm>
          <a:off x="107953" y="64585854"/>
          <a:ext cx="609063" cy="469071"/>
        </a:xfrm>
        <a:prstGeom prst="rect">
          <a:avLst/>
        </a:prstGeom>
      </xdr:spPr>
    </xdr:pic>
    <xdr:clientData/>
  </xdr:twoCellAnchor>
  <xdr:twoCellAnchor editAs="oneCell">
    <xdr:from>
      <xdr:col>0</xdr:col>
      <xdr:colOff>141821</xdr:colOff>
      <xdr:row>253</xdr:row>
      <xdr:rowOff>118538</xdr:rowOff>
    </xdr:from>
    <xdr:to>
      <xdr:col>0</xdr:col>
      <xdr:colOff>744117</xdr:colOff>
      <xdr:row>254</xdr:row>
      <xdr:rowOff>278697</xdr:rowOff>
    </xdr:to>
    <xdr:pic>
      <xdr:nvPicPr>
        <xdr:cNvPr id="107" name="Рисунок 106"/>
        <xdr:cNvPicPr>
          <a:picLocks noChangeAspect="1"/>
        </xdr:cNvPicPr>
      </xdr:nvPicPr>
      <xdr:blipFill rotWithShape="1"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18" t="13840" r="21333" b="9633"/>
        <a:stretch/>
      </xdr:blipFill>
      <xdr:spPr>
        <a:xfrm>
          <a:off x="141821" y="61777038"/>
          <a:ext cx="602296" cy="498826"/>
        </a:xfrm>
        <a:prstGeom prst="rect">
          <a:avLst/>
        </a:prstGeom>
      </xdr:spPr>
    </xdr:pic>
    <xdr:clientData/>
  </xdr:twoCellAnchor>
  <xdr:twoCellAnchor editAs="oneCell">
    <xdr:from>
      <xdr:col>0</xdr:col>
      <xdr:colOff>65617</xdr:colOff>
      <xdr:row>257</xdr:row>
      <xdr:rowOff>93143</xdr:rowOff>
    </xdr:from>
    <xdr:to>
      <xdr:col>0</xdr:col>
      <xdr:colOff>752325</xdr:colOff>
      <xdr:row>258</xdr:row>
      <xdr:rowOff>247138</xdr:rowOff>
    </xdr:to>
    <xdr:pic>
      <xdr:nvPicPr>
        <xdr:cNvPr id="108" name="Рисунок 107"/>
        <xdr:cNvPicPr>
          <a:picLocks noChangeAspect="1"/>
        </xdr:cNvPicPr>
      </xdr:nvPicPr>
      <xdr:blipFill rotWithShape="1"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76" t="12941" r="20031" b="10980"/>
        <a:stretch/>
      </xdr:blipFill>
      <xdr:spPr>
        <a:xfrm>
          <a:off x="65617" y="63466143"/>
          <a:ext cx="686708" cy="492662"/>
        </a:xfrm>
        <a:prstGeom prst="rect">
          <a:avLst/>
        </a:prstGeom>
      </xdr:spPr>
    </xdr:pic>
    <xdr:clientData/>
  </xdr:twoCellAnchor>
  <xdr:twoCellAnchor editAs="oneCell">
    <xdr:from>
      <xdr:col>0</xdr:col>
      <xdr:colOff>124886</xdr:colOff>
      <xdr:row>271</xdr:row>
      <xdr:rowOff>84670</xdr:rowOff>
    </xdr:from>
    <xdr:to>
      <xdr:col>0</xdr:col>
      <xdr:colOff>733949</xdr:colOff>
      <xdr:row>272</xdr:row>
      <xdr:rowOff>269405</xdr:rowOff>
    </xdr:to>
    <xdr:pic>
      <xdr:nvPicPr>
        <xdr:cNvPr id="109" name="Рисунок 108"/>
        <xdr:cNvPicPr>
          <a:picLocks noChangeAspect="1"/>
        </xdr:cNvPicPr>
      </xdr:nvPicPr>
      <xdr:blipFill rotWithShape="1"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89" t="8142" r="19162" b="10040"/>
        <a:stretch/>
      </xdr:blipFill>
      <xdr:spPr>
        <a:xfrm>
          <a:off x="124886" y="65934170"/>
          <a:ext cx="609063" cy="523402"/>
        </a:xfrm>
        <a:prstGeom prst="rect">
          <a:avLst/>
        </a:prstGeom>
      </xdr:spPr>
    </xdr:pic>
    <xdr:clientData/>
  </xdr:twoCellAnchor>
  <xdr:twoCellAnchor editAs="oneCell">
    <xdr:from>
      <xdr:col>0</xdr:col>
      <xdr:colOff>124886</xdr:colOff>
      <xdr:row>273</xdr:row>
      <xdr:rowOff>105536</xdr:rowOff>
    </xdr:from>
    <xdr:to>
      <xdr:col>0</xdr:col>
      <xdr:colOff>761402</xdr:colOff>
      <xdr:row>274</xdr:row>
      <xdr:rowOff>266890</xdr:rowOff>
    </xdr:to>
    <xdr:pic>
      <xdr:nvPicPr>
        <xdr:cNvPr id="110" name="Рисунок 109"/>
        <xdr:cNvPicPr>
          <a:picLocks noChangeAspect="1"/>
        </xdr:cNvPicPr>
      </xdr:nvPicPr>
      <xdr:blipFill rotWithShape="1"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43" t="16541" r="20081" b="10902"/>
        <a:stretch/>
      </xdr:blipFill>
      <xdr:spPr>
        <a:xfrm>
          <a:off x="124886" y="66420703"/>
          <a:ext cx="636516" cy="500020"/>
        </a:xfrm>
        <a:prstGeom prst="rect">
          <a:avLst/>
        </a:prstGeom>
      </xdr:spPr>
    </xdr:pic>
    <xdr:clientData/>
  </xdr:twoCellAnchor>
  <xdr:twoCellAnchor editAs="oneCell">
    <xdr:from>
      <xdr:col>0</xdr:col>
      <xdr:colOff>218018</xdr:colOff>
      <xdr:row>297</xdr:row>
      <xdr:rowOff>25401</xdr:rowOff>
    </xdr:from>
    <xdr:to>
      <xdr:col>0</xdr:col>
      <xdr:colOff>675790</xdr:colOff>
      <xdr:row>297</xdr:row>
      <xdr:rowOff>458512</xdr:rowOff>
    </xdr:to>
    <xdr:pic>
      <xdr:nvPicPr>
        <xdr:cNvPr id="111" name="Рисунок 110"/>
        <xdr:cNvPicPr>
          <a:picLocks noChangeAspect="1"/>
        </xdr:cNvPicPr>
      </xdr:nvPicPr>
      <xdr:blipFill rotWithShape="1"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395" t="30353" r="29997" b="12019"/>
        <a:stretch/>
      </xdr:blipFill>
      <xdr:spPr>
        <a:xfrm>
          <a:off x="218018" y="72087318"/>
          <a:ext cx="457772" cy="433111"/>
        </a:xfrm>
        <a:prstGeom prst="rect">
          <a:avLst/>
        </a:prstGeom>
      </xdr:spPr>
    </xdr:pic>
    <xdr:clientData/>
  </xdr:twoCellAnchor>
  <xdr:twoCellAnchor editAs="oneCell">
    <xdr:from>
      <xdr:col>0</xdr:col>
      <xdr:colOff>258229</xdr:colOff>
      <xdr:row>298</xdr:row>
      <xdr:rowOff>4239</xdr:rowOff>
    </xdr:from>
    <xdr:to>
      <xdr:col>0</xdr:col>
      <xdr:colOff>713717</xdr:colOff>
      <xdr:row>298</xdr:row>
      <xdr:rowOff>450883</xdr:rowOff>
    </xdr:to>
    <xdr:pic>
      <xdr:nvPicPr>
        <xdr:cNvPr id="112" name="Рисунок 111"/>
        <xdr:cNvPicPr>
          <a:picLocks noChangeAspect="1"/>
        </xdr:cNvPicPr>
      </xdr:nvPicPr>
      <xdr:blipFill rotWithShape="1"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998" t="30522" r="30049" b="12103"/>
        <a:stretch/>
      </xdr:blipFill>
      <xdr:spPr>
        <a:xfrm>
          <a:off x="258229" y="72595322"/>
          <a:ext cx="455488" cy="446644"/>
        </a:xfrm>
        <a:prstGeom prst="rect">
          <a:avLst/>
        </a:prstGeom>
      </xdr:spPr>
    </xdr:pic>
    <xdr:clientData/>
  </xdr:twoCellAnchor>
  <xdr:twoCellAnchor editAs="oneCell">
    <xdr:from>
      <xdr:col>0</xdr:col>
      <xdr:colOff>243413</xdr:colOff>
      <xdr:row>299</xdr:row>
      <xdr:rowOff>21167</xdr:rowOff>
    </xdr:from>
    <xdr:to>
      <xdr:col>0</xdr:col>
      <xdr:colOff>668402</xdr:colOff>
      <xdr:row>299</xdr:row>
      <xdr:rowOff>447838</xdr:rowOff>
    </xdr:to>
    <xdr:pic>
      <xdr:nvPicPr>
        <xdr:cNvPr id="113" name="Рисунок 112"/>
        <xdr:cNvPicPr>
          <a:picLocks noChangeAspect="1"/>
        </xdr:cNvPicPr>
      </xdr:nvPicPr>
      <xdr:blipFill rotWithShape="1"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990" t="16762" r="25787" b="10796"/>
        <a:stretch/>
      </xdr:blipFill>
      <xdr:spPr>
        <a:xfrm>
          <a:off x="243413" y="73141417"/>
          <a:ext cx="424989" cy="426671"/>
        </a:xfrm>
        <a:prstGeom prst="rect">
          <a:avLst/>
        </a:prstGeom>
      </xdr:spPr>
    </xdr:pic>
    <xdr:clientData/>
  </xdr:twoCellAnchor>
  <xdr:twoCellAnchor editAs="oneCell">
    <xdr:from>
      <xdr:col>0</xdr:col>
      <xdr:colOff>74081</xdr:colOff>
      <xdr:row>261</xdr:row>
      <xdr:rowOff>52915</xdr:rowOff>
    </xdr:from>
    <xdr:to>
      <xdr:col>0</xdr:col>
      <xdr:colOff>731845</xdr:colOff>
      <xdr:row>262</xdr:row>
      <xdr:rowOff>321416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74081" y="63574082"/>
          <a:ext cx="657764" cy="60716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L291"/>
  <sheetViews>
    <sheetView tabSelected="1" zoomScale="90" zoomScaleNormal="90" workbookViewId="0">
      <selection activeCell="A8" sqref="A8:A9"/>
    </sheetView>
  </sheetViews>
  <sheetFormatPr defaultRowHeight="15"/>
  <cols>
    <col min="1" max="1" width="16.7109375" customWidth="1"/>
    <col min="2" max="2" width="15" customWidth="1"/>
    <col min="3" max="3" width="10" customWidth="1"/>
    <col min="4" max="4" width="11.7109375" customWidth="1"/>
    <col min="5" max="5" width="18.5703125" customWidth="1"/>
    <col min="6" max="6" width="10" customWidth="1"/>
    <col min="7" max="8" width="13.7109375" customWidth="1"/>
    <col min="10" max="10" width="10.7109375" style="113" customWidth="1"/>
    <col min="11" max="11" width="9.28515625" style="124"/>
    <col min="12" max="13" width="8.7109375" style="113"/>
    <col min="14" max="14" width="3.7109375" customWidth="1"/>
    <col min="15" max="15" width="3.5703125" bestFit="1" customWidth="1"/>
    <col min="16" max="16" width="3.7109375" customWidth="1"/>
    <col min="17" max="17" width="3.5703125" bestFit="1" customWidth="1"/>
    <col min="18" max="18" width="3.7109375" customWidth="1"/>
    <col min="19" max="19" width="3.5703125" bestFit="1" customWidth="1"/>
    <col min="20" max="20" width="3.7109375" customWidth="1"/>
    <col min="21" max="21" width="3.5703125" bestFit="1" customWidth="1"/>
    <col min="22" max="22" width="3.7109375" customWidth="1"/>
    <col min="23" max="23" width="3.5703125" bestFit="1" customWidth="1"/>
    <col min="24" max="24" width="3.7109375" customWidth="1"/>
    <col min="25" max="25" width="3.5703125" bestFit="1" customWidth="1"/>
    <col min="26" max="26" width="3.7109375" customWidth="1"/>
    <col min="27" max="27" width="3.5703125" bestFit="1" customWidth="1"/>
    <col min="28" max="28" width="3.7109375" customWidth="1"/>
    <col min="29" max="29" width="3.5703125" bestFit="1" customWidth="1"/>
    <col min="30" max="30" width="3.7109375" customWidth="1"/>
    <col min="31" max="31" width="3.5703125" bestFit="1" customWidth="1"/>
    <col min="32" max="33" width="3.7109375" customWidth="1"/>
    <col min="34" max="34" width="10" customWidth="1"/>
    <col min="35" max="35" width="21.28515625" style="42" customWidth="1"/>
  </cols>
  <sheetData>
    <row r="1" spans="1:37" ht="15.75" thickBot="1">
      <c r="A1" s="318" t="s">
        <v>43</v>
      </c>
      <c r="B1" s="319"/>
      <c r="C1" s="309"/>
      <c r="D1" s="310"/>
      <c r="E1" s="310"/>
      <c r="F1" s="310"/>
      <c r="G1" s="310"/>
      <c r="H1" s="310"/>
      <c r="I1" s="310"/>
      <c r="J1" s="311"/>
      <c r="K1" s="311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2"/>
    </row>
    <row r="2" spans="1:37" ht="15.75" thickBot="1">
      <c r="A2" s="318" t="s">
        <v>75</v>
      </c>
      <c r="B2" s="319"/>
      <c r="C2" s="309"/>
      <c r="D2" s="310"/>
      <c r="E2" s="310"/>
      <c r="F2" s="310"/>
      <c r="G2" s="310"/>
      <c r="H2" s="310"/>
      <c r="I2" s="310"/>
      <c r="J2" s="311"/>
      <c r="K2" s="311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2"/>
    </row>
    <row r="3" spans="1:37" ht="15.75" thickBot="1">
      <c r="A3" s="318" t="s">
        <v>241</v>
      </c>
      <c r="B3" s="319"/>
      <c r="C3" s="309"/>
      <c r="D3" s="310"/>
      <c r="E3" s="310"/>
      <c r="F3" s="310"/>
      <c r="G3" s="310"/>
      <c r="H3" s="310"/>
      <c r="I3" s="310"/>
      <c r="J3" s="311"/>
      <c r="K3" s="311"/>
      <c r="L3" s="310"/>
      <c r="M3" s="310"/>
      <c r="N3" s="310"/>
      <c r="O3" s="310"/>
      <c r="P3" s="310"/>
      <c r="Q3" s="310"/>
      <c r="R3" s="310"/>
      <c r="S3" s="310"/>
      <c r="T3" s="310"/>
      <c r="U3" s="310"/>
      <c r="V3" s="310"/>
      <c r="W3" s="310"/>
      <c r="X3" s="310"/>
      <c r="Y3" s="310"/>
      <c r="Z3" s="310"/>
      <c r="AA3" s="310"/>
      <c r="AB3" s="310"/>
      <c r="AC3" s="310"/>
      <c r="AD3" s="310"/>
      <c r="AE3" s="310"/>
      <c r="AF3" s="310"/>
      <c r="AG3" s="310"/>
      <c r="AH3" s="310"/>
      <c r="AI3" s="312"/>
    </row>
    <row r="4" spans="1:37" ht="15.75" thickBot="1">
      <c r="A4" s="318" t="s">
        <v>242</v>
      </c>
      <c r="B4" s="319"/>
      <c r="C4" s="313"/>
      <c r="D4" s="311"/>
      <c r="E4" s="311"/>
      <c r="F4" s="311"/>
      <c r="G4" s="311"/>
      <c r="H4" s="311"/>
      <c r="I4" s="311"/>
      <c r="J4" s="311"/>
      <c r="K4" s="311"/>
      <c r="L4" s="311"/>
      <c r="M4" s="311"/>
      <c r="N4" s="311"/>
      <c r="O4" s="311"/>
      <c r="P4" s="311"/>
      <c r="Q4" s="311"/>
      <c r="R4" s="311"/>
      <c r="S4" s="311"/>
      <c r="T4" s="311"/>
      <c r="U4" s="311"/>
      <c r="V4" s="311"/>
      <c r="W4" s="311"/>
      <c r="X4" s="311"/>
      <c r="Y4" s="311"/>
      <c r="Z4" s="311"/>
      <c r="AA4" s="311"/>
      <c r="AB4" s="311"/>
      <c r="AC4" s="311"/>
      <c r="AD4" s="311"/>
      <c r="AE4" s="311"/>
      <c r="AF4" s="311"/>
      <c r="AG4" s="311"/>
      <c r="AH4" s="311"/>
      <c r="AI4" s="314"/>
    </row>
    <row r="5" spans="1:37" ht="15.75" thickBot="1">
      <c r="A5" s="318" t="s">
        <v>243</v>
      </c>
      <c r="B5" s="319"/>
      <c r="C5" s="309"/>
      <c r="D5" s="310"/>
      <c r="E5" s="310"/>
      <c r="F5" s="310"/>
      <c r="G5" s="310"/>
      <c r="H5" s="310"/>
      <c r="I5" s="310"/>
      <c r="J5" s="311"/>
      <c r="K5" s="311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/>
      <c r="Y5" s="310"/>
      <c r="Z5" s="310"/>
      <c r="AA5" s="310"/>
      <c r="AB5" s="310"/>
      <c r="AC5" s="310"/>
      <c r="AD5" s="310"/>
      <c r="AE5" s="310"/>
      <c r="AF5" s="310"/>
      <c r="AG5" s="310"/>
      <c r="AH5" s="310"/>
      <c r="AI5" s="312"/>
    </row>
    <row r="6" spans="1:37" ht="15.75" thickBot="1">
      <c r="A6" s="320" t="s">
        <v>244</v>
      </c>
      <c r="B6" s="321"/>
      <c r="C6" s="315"/>
      <c r="D6" s="316"/>
      <c r="E6" s="316"/>
      <c r="F6" s="316"/>
      <c r="G6" s="316"/>
      <c r="H6" s="316"/>
      <c r="I6" s="316"/>
      <c r="J6" s="316"/>
      <c r="K6" s="316"/>
      <c r="L6" s="316"/>
      <c r="M6" s="316"/>
      <c r="N6" s="316"/>
      <c r="O6" s="316"/>
      <c r="P6" s="316"/>
      <c r="Q6" s="316"/>
      <c r="R6" s="316"/>
      <c r="S6" s="316"/>
      <c r="T6" s="316"/>
      <c r="U6" s="316"/>
      <c r="V6" s="316"/>
      <c r="W6" s="316"/>
      <c r="X6" s="316"/>
      <c r="Y6" s="316"/>
      <c r="Z6" s="316"/>
      <c r="AA6" s="316"/>
      <c r="AB6" s="316"/>
      <c r="AC6" s="316"/>
      <c r="AD6" s="316"/>
      <c r="AE6" s="316"/>
      <c r="AF6" s="316"/>
      <c r="AG6" s="316"/>
      <c r="AH6" s="316"/>
      <c r="AI6" s="317"/>
    </row>
    <row r="7" spans="1:37" ht="28.5" customHeight="1">
      <c r="A7" s="298" t="s">
        <v>246</v>
      </c>
      <c r="B7" s="299"/>
      <c r="C7" s="299"/>
      <c r="D7" s="299"/>
      <c r="E7" s="299"/>
      <c r="F7" s="299"/>
      <c r="G7" s="299"/>
      <c r="H7" s="299"/>
      <c r="I7" s="299"/>
      <c r="J7" s="299"/>
      <c r="K7" s="299"/>
      <c r="L7" s="299"/>
      <c r="M7" s="299"/>
      <c r="N7" s="299"/>
      <c r="O7" s="299"/>
      <c r="P7" s="299"/>
      <c r="Q7" s="299"/>
      <c r="R7" s="299"/>
      <c r="S7" s="299"/>
      <c r="T7" s="299"/>
      <c r="U7" s="299"/>
      <c r="V7" s="299"/>
      <c r="W7" s="299"/>
      <c r="X7" s="299"/>
      <c r="Y7" s="299"/>
      <c r="Z7" s="299"/>
      <c r="AA7" s="299"/>
      <c r="AB7" s="299"/>
      <c r="AC7" s="299"/>
      <c r="AD7" s="299"/>
      <c r="AE7" s="299"/>
      <c r="AF7" s="299"/>
      <c r="AG7" s="299"/>
      <c r="AH7" s="299"/>
      <c r="AI7" s="300"/>
    </row>
    <row r="8" spans="1:37" ht="24" customHeight="1">
      <c r="A8" s="261" t="s">
        <v>42</v>
      </c>
      <c r="B8" s="261" t="s">
        <v>46</v>
      </c>
      <c r="C8" s="261" t="s">
        <v>47</v>
      </c>
      <c r="D8" s="261" t="s">
        <v>41</v>
      </c>
      <c r="E8" s="267" t="s">
        <v>79</v>
      </c>
      <c r="F8" s="267" t="s">
        <v>48</v>
      </c>
      <c r="G8" s="267" t="s">
        <v>49</v>
      </c>
      <c r="H8" s="267" t="s">
        <v>80</v>
      </c>
      <c r="I8" s="261" t="s">
        <v>40</v>
      </c>
      <c r="J8" s="342"/>
      <c r="K8" s="261" t="s">
        <v>39</v>
      </c>
      <c r="L8" s="380" t="s">
        <v>236</v>
      </c>
      <c r="M8" s="381"/>
      <c r="N8" s="247"/>
      <c r="O8" s="247"/>
      <c r="P8" s="247"/>
      <c r="Q8" s="247"/>
      <c r="R8" s="247"/>
      <c r="S8" s="247"/>
      <c r="T8" s="247"/>
      <c r="U8" s="247"/>
      <c r="V8" s="247"/>
      <c r="W8" s="247"/>
      <c r="X8" s="247"/>
      <c r="Y8" s="247"/>
      <c r="Z8" s="247"/>
      <c r="AA8" s="247"/>
      <c r="AB8" s="247"/>
      <c r="AC8" s="247"/>
      <c r="AD8" s="247"/>
      <c r="AE8" s="247"/>
      <c r="AF8" s="247"/>
      <c r="AG8" s="247"/>
      <c r="AH8" s="362" t="s">
        <v>38</v>
      </c>
      <c r="AI8" s="346" t="s">
        <v>37</v>
      </c>
      <c r="AK8" s="16"/>
    </row>
    <row r="9" spans="1:37" ht="27" customHeight="1">
      <c r="A9" s="261"/>
      <c r="B9" s="261"/>
      <c r="C9" s="261"/>
      <c r="D9" s="261"/>
      <c r="E9" s="268"/>
      <c r="F9" s="268"/>
      <c r="G9" s="268"/>
      <c r="H9" s="268"/>
      <c r="I9" s="261"/>
      <c r="J9" s="342"/>
      <c r="K9" s="261"/>
      <c r="L9" s="108" t="s">
        <v>237</v>
      </c>
      <c r="M9" s="108" t="s">
        <v>39</v>
      </c>
      <c r="N9" s="4">
        <v>23</v>
      </c>
      <c r="O9" s="4">
        <v>24</v>
      </c>
      <c r="P9" s="4">
        <v>25</v>
      </c>
      <c r="Q9" s="4">
        <v>26</v>
      </c>
      <c r="R9" s="4">
        <v>27</v>
      </c>
      <c r="S9" s="4">
        <v>28</v>
      </c>
      <c r="T9" s="4">
        <v>29</v>
      </c>
      <c r="U9" s="4">
        <v>30</v>
      </c>
      <c r="V9" s="4">
        <v>31</v>
      </c>
      <c r="W9" s="4">
        <v>32</v>
      </c>
      <c r="X9" s="4">
        <v>33</v>
      </c>
      <c r="Y9" s="4">
        <v>34</v>
      </c>
      <c r="Z9" s="4">
        <v>35</v>
      </c>
      <c r="AA9" s="4">
        <v>36</v>
      </c>
      <c r="AB9" s="4">
        <v>37</v>
      </c>
      <c r="AC9" s="4">
        <v>38</v>
      </c>
      <c r="AD9" s="4">
        <v>39</v>
      </c>
      <c r="AE9" s="4">
        <v>40</v>
      </c>
      <c r="AF9" s="4">
        <v>41</v>
      </c>
      <c r="AG9" s="4">
        <v>42</v>
      </c>
      <c r="AH9" s="362"/>
      <c r="AI9" s="347"/>
    </row>
    <row r="10" spans="1:37" ht="26.25" customHeight="1">
      <c r="A10" s="348" t="s">
        <v>78</v>
      </c>
      <c r="B10" s="349"/>
      <c r="C10" s="349"/>
      <c r="D10" s="349"/>
      <c r="E10" s="349"/>
      <c r="F10" s="349"/>
      <c r="G10" s="349"/>
      <c r="H10" s="349"/>
      <c r="I10" s="349"/>
      <c r="J10" s="349"/>
      <c r="K10" s="349"/>
      <c r="L10" s="349"/>
      <c r="M10" s="349"/>
      <c r="N10" s="349"/>
      <c r="O10" s="349"/>
      <c r="P10" s="349"/>
      <c r="Q10" s="349"/>
      <c r="R10" s="349"/>
      <c r="S10" s="349"/>
      <c r="T10" s="349"/>
      <c r="U10" s="349"/>
      <c r="V10" s="349"/>
      <c r="W10" s="349"/>
      <c r="X10" s="349"/>
      <c r="Y10" s="349"/>
      <c r="Z10" s="349"/>
      <c r="AA10" s="349"/>
      <c r="AB10" s="349"/>
      <c r="AC10" s="349"/>
      <c r="AD10" s="349"/>
      <c r="AE10" s="349"/>
      <c r="AF10" s="349"/>
      <c r="AG10" s="349"/>
      <c r="AH10" s="349"/>
      <c r="AI10" s="350"/>
    </row>
    <row r="11" spans="1:37" ht="27" customHeight="1" thickBot="1">
      <c r="A11" s="140" t="s">
        <v>238</v>
      </c>
      <c r="B11" s="141"/>
      <c r="C11" s="141"/>
      <c r="D11" s="141"/>
      <c r="E11" s="141"/>
      <c r="F11" s="141"/>
      <c r="G11" s="141"/>
      <c r="H11" s="141"/>
      <c r="I11" s="141"/>
      <c r="J11" s="141"/>
      <c r="K11" s="141"/>
      <c r="L11" s="141"/>
      <c r="M11" s="142"/>
      <c r="N11" s="4">
        <v>23</v>
      </c>
      <c r="O11" s="4">
        <v>24</v>
      </c>
      <c r="P11" s="4">
        <v>25</v>
      </c>
      <c r="Q11" s="4">
        <v>26</v>
      </c>
      <c r="R11" s="4">
        <v>27</v>
      </c>
      <c r="S11" s="4">
        <v>28</v>
      </c>
      <c r="T11" s="4">
        <v>29</v>
      </c>
      <c r="U11" s="4">
        <v>30</v>
      </c>
      <c r="V11" s="4">
        <v>31</v>
      </c>
      <c r="W11" s="4">
        <v>32</v>
      </c>
      <c r="X11" s="4">
        <v>33</v>
      </c>
      <c r="Y11" s="4">
        <v>34</v>
      </c>
      <c r="Z11" s="4">
        <v>35</v>
      </c>
      <c r="AA11" s="351"/>
      <c r="AB11" s="352"/>
      <c r="AC11" s="352"/>
      <c r="AD11" s="352"/>
      <c r="AE11" s="352"/>
      <c r="AF11" s="352"/>
      <c r="AG11" s="352"/>
      <c r="AH11" s="352"/>
      <c r="AI11" s="353"/>
    </row>
    <row r="12" spans="1:37" s="76" customFormat="1" ht="36" customHeight="1" thickBot="1">
      <c r="A12" s="254"/>
      <c r="B12" s="256" t="s">
        <v>8</v>
      </c>
      <c r="C12" s="258" t="s">
        <v>85</v>
      </c>
      <c r="D12" s="218" t="s">
        <v>81</v>
      </c>
      <c r="E12" s="218" t="s">
        <v>84</v>
      </c>
      <c r="F12" s="336" t="s">
        <v>52</v>
      </c>
      <c r="G12" s="336" t="s">
        <v>82</v>
      </c>
      <c r="H12" s="269" t="s">
        <v>83</v>
      </c>
      <c r="I12" s="95" t="s">
        <v>30</v>
      </c>
      <c r="J12" s="436"/>
      <c r="K12" s="114">
        <v>111.10000000000001</v>
      </c>
      <c r="L12" s="126">
        <v>52.08</v>
      </c>
      <c r="M12" s="109">
        <v>94.44</v>
      </c>
      <c r="N12" s="248"/>
      <c r="O12" s="250"/>
      <c r="P12" s="250"/>
      <c r="Q12" s="250"/>
      <c r="R12" s="250"/>
      <c r="S12" s="252"/>
      <c r="T12" s="218"/>
      <c r="U12" s="218"/>
      <c r="V12" s="218"/>
      <c r="W12" s="218"/>
      <c r="X12" s="218"/>
      <c r="Y12" s="218"/>
      <c r="Z12" s="282"/>
      <c r="AA12" s="335"/>
      <c r="AB12" s="333"/>
      <c r="AC12" s="333"/>
      <c r="AD12" s="333"/>
      <c r="AE12" s="333"/>
      <c r="AF12" s="333"/>
      <c r="AG12" s="334"/>
      <c r="AH12" s="287">
        <f>N12+O12+P12+Q12+R12+S12+T12+U12+V12+W12+X12+Y12+Z12</f>
        <v>0</v>
      </c>
      <c r="AI12" s="289">
        <f>(N12*L12+O12*L12+P12*L12+Q12*L12+R12*L12+S12*L12)+(T12*L13+U12*L13+V12*L13+W12*L13+X12*L13+Y12*L13+Z12*L13)</f>
        <v>0</v>
      </c>
      <c r="AJ12" s="96"/>
    </row>
    <row r="13" spans="1:37" s="76" customFormat="1" ht="36" customHeight="1" thickBot="1">
      <c r="A13" s="255"/>
      <c r="B13" s="257"/>
      <c r="C13" s="236"/>
      <c r="D13" s="220"/>
      <c r="E13" s="220"/>
      <c r="F13" s="270"/>
      <c r="G13" s="270"/>
      <c r="H13" s="270"/>
      <c r="I13" s="97" t="s">
        <v>29</v>
      </c>
      <c r="J13" s="436"/>
      <c r="K13" s="114">
        <v>119.9</v>
      </c>
      <c r="L13" s="127">
        <v>56.15</v>
      </c>
      <c r="M13" s="110">
        <v>101.92</v>
      </c>
      <c r="N13" s="249"/>
      <c r="O13" s="251"/>
      <c r="P13" s="251"/>
      <c r="Q13" s="251"/>
      <c r="R13" s="251"/>
      <c r="S13" s="253"/>
      <c r="T13" s="220"/>
      <c r="U13" s="220"/>
      <c r="V13" s="220"/>
      <c r="W13" s="220"/>
      <c r="X13" s="220"/>
      <c r="Y13" s="220"/>
      <c r="Z13" s="281"/>
      <c r="AA13" s="328"/>
      <c r="AB13" s="329"/>
      <c r="AC13" s="329"/>
      <c r="AD13" s="329"/>
      <c r="AE13" s="329"/>
      <c r="AF13" s="329"/>
      <c r="AG13" s="330"/>
      <c r="AH13" s="288" t="e">
        <f>#REF!*#REF!</f>
        <v>#REF!</v>
      </c>
      <c r="AI13" s="290"/>
    </row>
    <row r="14" spans="1:37" s="76" customFormat="1" ht="36" customHeight="1" thickBot="1">
      <c r="A14" s="260"/>
      <c r="B14" s="266" t="s">
        <v>8</v>
      </c>
      <c r="C14" s="235" t="s">
        <v>85</v>
      </c>
      <c r="D14" s="259" t="s">
        <v>4</v>
      </c>
      <c r="E14" s="340" t="s">
        <v>86</v>
      </c>
      <c r="F14" s="336" t="s">
        <v>52</v>
      </c>
      <c r="G14" s="336" t="s">
        <v>82</v>
      </c>
      <c r="H14" s="269" t="s">
        <v>83</v>
      </c>
      <c r="I14" s="98" t="s">
        <v>30</v>
      </c>
      <c r="J14" s="436"/>
      <c r="K14" s="114">
        <v>111.10000000000001</v>
      </c>
      <c r="L14" s="126">
        <v>52.08</v>
      </c>
      <c r="M14" s="109">
        <v>94.44</v>
      </c>
      <c r="N14" s="279"/>
      <c r="O14" s="262"/>
      <c r="P14" s="262"/>
      <c r="Q14" s="262"/>
      <c r="R14" s="262"/>
      <c r="S14" s="263"/>
      <c r="T14" s="259"/>
      <c r="U14" s="259"/>
      <c r="V14" s="259"/>
      <c r="W14" s="259"/>
      <c r="X14" s="259"/>
      <c r="Y14" s="259"/>
      <c r="Z14" s="280"/>
      <c r="AA14" s="328"/>
      <c r="AB14" s="329"/>
      <c r="AC14" s="329"/>
      <c r="AD14" s="329"/>
      <c r="AE14" s="329"/>
      <c r="AF14" s="329"/>
      <c r="AG14" s="330"/>
      <c r="AH14" s="287">
        <f>N14+O14+P14+Q14+R14+S14+T14+U14+V14+W14+X14+Y14+Z14</f>
        <v>0</v>
      </c>
      <c r="AI14" s="289">
        <f t="shared" ref="AI14" si="0">(N14*L14+O14*L14+P14*L14+Q14*L14+R14*L14+S14*L14)+(T14*L15+U14*L15+V14*L15+W14*L15+X14*L15+Y14*L15+Z14*L15)</f>
        <v>0</v>
      </c>
    </row>
    <row r="15" spans="1:37" s="76" customFormat="1" ht="36" customHeight="1" thickBot="1">
      <c r="A15" s="219"/>
      <c r="B15" s="257"/>
      <c r="C15" s="236"/>
      <c r="D15" s="220"/>
      <c r="E15" s="341"/>
      <c r="F15" s="270"/>
      <c r="G15" s="270"/>
      <c r="H15" s="270"/>
      <c r="I15" s="97" t="s">
        <v>29</v>
      </c>
      <c r="J15" s="436"/>
      <c r="K15" s="114">
        <v>119.9</v>
      </c>
      <c r="L15" s="127">
        <v>56.15</v>
      </c>
      <c r="M15" s="110">
        <v>101.92</v>
      </c>
      <c r="N15" s="249"/>
      <c r="O15" s="251"/>
      <c r="P15" s="251"/>
      <c r="Q15" s="251"/>
      <c r="R15" s="251"/>
      <c r="S15" s="253"/>
      <c r="T15" s="220"/>
      <c r="U15" s="220"/>
      <c r="V15" s="220"/>
      <c r="W15" s="220"/>
      <c r="X15" s="220"/>
      <c r="Y15" s="220"/>
      <c r="Z15" s="281"/>
      <c r="AA15" s="328"/>
      <c r="AB15" s="329"/>
      <c r="AC15" s="329"/>
      <c r="AD15" s="329"/>
      <c r="AE15" s="329"/>
      <c r="AF15" s="329"/>
      <c r="AG15" s="330"/>
      <c r="AH15" s="288" t="e">
        <f>#REF!*#REF!</f>
        <v>#REF!</v>
      </c>
      <c r="AI15" s="290"/>
    </row>
    <row r="16" spans="1:37" s="76" customFormat="1" ht="36" customHeight="1" thickBot="1">
      <c r="A16" s="260"/>
      <c r="B16" s="266" t="s">
        <v>8</v>
      </c>
      <c r="C16" s="235" t="s">
        <v>89</v>
      </c>
      <c r="D16" s="259" t="s">
        <v>26</v>
      </c>
      <c r="E16" s="340" t="s">
        <v>87</v>
      </c>
      <c r="F16" s="336" t="s">
        <v>52</v>
      </c>
      <c r="G16" s="336" t="s">
        <v>82</v>
      </c>
      <c r="H16" s="269" t="s">
        <v>83</v>
      </c>
      <c r="I16" s="98" t="s">
        <v>30</v>
      </c>
      <c r="J16" s="436"/>
      <c r="K16" s="114">
        <v>113.30000000000001</v>
      </c>
      <c r="L16" s="127">
        <v>49.75</v>
      </c>
      <c r="M16" s="110">
        <v>96.31</v>
      </c>
      <c r="N16" s="279"/>
      <c r="O16" s="262"/>
      <c r="P16" s="262"/>
      <c r="Q16" s="262"/>
      <c r="R16" s="262"/>
      <c r="S16" s="263"/>
      <c r="T16" s="259"/>
      <c r="U16" s="259"/>
      <c r="V16" s="259"/>
      <c r="W16" s="259"/>
      <c r="X16" s="259"/>
      <c r="Y16" s="259"/>
      <c r="Z16" s="280"/>
      <c r="AA16" s="328"/>
      <c r="AB16" s="329"/>
      <c r="AC16" s="329"/>
      <c r="AD16" s="329"/>
      <c r="AE16" s="329"/>
      <c r="AF16" s="329"/>
      <c r="AG16" s="330"/>
      <c r="AH16" s="287">
        <f>N16+O16+P16+Q16+R16+S16+T16+U16+V16+W16+X16+Y16+Z16</f>
        <v>0</v>
      </c>
      <c r="AI16" s="289">
        <f t="shared" ref="AI16" si="1">(N16*L16+O16*L16+P16*L16+Q16*L16+R16*L16+S16*L16)+(T16*L17+U16*L17+V16*L17+W16*L17+X16*L17+Y16*L17+Z16*L17)</f>
        <v>0</v>
      </c>
    </row>
    <row r="17" spans="1:35" s="76" customFormat="1" ht="36" customHeight="1" thickBot="1">
      <c r="A17" s="219"/>
      <c r="B17" s="257"/>
      <c r="C17" s="236"/>
      <c r="D17" s="220"/>
      <c r="E17" s="341"/>
      <c r="F17" s="270"/>
      <c r="G17" s="270"/>
      <c r="H17" s="270"/>
      <c r="I17" s="97" t="s">
        <v>29</v>
      </c>
      <c r="J17" s="436"/>
      <c r="K17" s="114">
        <v>123.20000000000002</v>
      </c>
      <c r="L17" s="127">
        <v>54.03</v>
      </c>
      <c r="M17" s="110">
        <v>104.72</v>
      </c>
      <c r="N17" s="249"/>
      <c r="O17" s="251"/>
      <c r="P17" s="251"/>
      <c r="Q17" s="251"/>
      <c r="R17" s="251"/>
      <c r="S17" s="253"/>
      <c r="T17" s="220"/>
      <c r="U17" s="220"/>
      <c r="V17" s="220"/>
      <c r="W17" s="220"/>
      <c r="X17" s="220"/>
      <c r="Y17" s="220"/>
      <c r="Z17" s="281"/>
      <c r="AA17" s="328"/>
      <c r="AB17" s="329"/>
      <c r="AC17" s="329"/>
      <c r="AD17" s="329"/>
      <c r="AE17" s="329"/>
      <c r="AF17" s="329"/>
      <c r="AG17" s="330"/>
      <c r="AH17" s="288" t="e">
        <f>#REF!*#REF!</f>
        <v>#REF!</v>
      </c>
      <c r="AI17" s="290"/>
    </row>
    <row r="18" spans="1:35" s="76" customFormat="1" ht="36" customHeight="1" thickBot="1">
      <c r="A18" s="260"/>
      <c r="B18" s="266" t="s">
        <v>8</v>
      </c>
      <c r="C18" s="235" t="s">
        <v>89</v>
      </c>
      <c r="D18" s="259" t="s">
        <v>23</v>
      </c>
      <c r="E18" s="340" t="s">
        <v>88</v>
      </c>
      <c r="F18" s="336" t="s">
        <v>52</v>
      </c>
      <c r="G18" s="336" t="s">
        <v>82</v>
      </c>
      <c r="H18" s="269" t="s">
        <v>83</v>
      </c>
      <c r="I18" s="98" t="s">
        <v>30</v>
      </c>
      <c r="J18" s="436"/>
      <c r="K18" s="114">
        <v>110.00000000000001</v>
      </c>
      <c r="L18" s="127">
        <v>48.15</v>
      </c>
      <c r="M18" s="110">
        <v>93.5</v>
      </c>
      <c r="N18" s="279"/>
      <c r="O18" s="262"/>
      <c r="P18" s="262"/>
      <c r="Q18" s="262"/>
      <c r="R18" s="262"/>
      <c r="S18" s="263"/>
      <c r="T18" s="259"/>
      <c r="U18" s="259"/>
      <c r="V18" s="259"/>
      <c r="W18" s="259"/>
      <c r="X18" s="259"/>
      <c r="Y18" s="259"/>
      <c r="Z18" s="280"/>
      <c r="AA18" s="328"/>
      <c r="AB18" s="329"/>
      <c r="AC18" s="329"/>
      <c r="AD18" s="329"/>
      <c r="AE18" s="329"/>
      <c r="AF18" s="329"/>
      <c r="AG18" s="330"/>
      <c r="AH18" s="287">
        <f>N18+O18+P18+Q18+R18+S18+T18+U18+V18+W18+X18+Y18+Z18</f>
        <v>0</v>
      </c>
      <c r="AI18" s="289">
        <f t="shared" ref="AI18" si="2">(N18*L18+O18*L18+P18*L18+Q18*L18+R18*L18+S18*L18)+(T18*L19+U18*L19+V18*L19+W18*L19+X18*L19+Y18*L19+Z18*L19)</f>
        <v>0</v>
      </c>
    </row>
    <row r="19" spans="1:35" s="76" customFormat="1" ht="36" customHeight="1" thickBot="1">
      <c r="A19" s="219"/>
      <c r="B19" s="257"/>
      <c r="C19" s="236"/>
      <c r="D19" s="220"/>
      <c r="E19" s="341"/>
      <c r="F19" s="270"/>
      <c r="G19" s="270"/>
      <c r="H19" s="270"/>
      <c r="I19" s="97" t="s">
        <v>29</v>
      </c>
      <c r="J19" s="436"/>
      <c r="K19" s="114">
        <v>118.80000000000001</v>
      </c>
      <c r="L19" s="127">
        <v>52</v>
      </c>
      <c r="M19" s="110">
        <v>100.98</v>
      </c>
      <c r="N19" s="249"/>
      <c r="O19" s="251"/>
      <c r="P19" s="251"/>
      <c r="Q19" s="251"/>
      <c r="R19" s="251"/>
      <c r="S19" s="253"/>
      <c r="T19" s="220"/>
      <c r="U19" s="220"/>
      <c r="V19" s="220"/>
      <c r="W19" s="220"/>
      <c r="X19" s="220"/>
      <c r="Y19" s="220"/>
      <c r="Z19" s="281"/>
      <c r="AA19" s="328"/>
      <c r="AB19" s="329"/>
      <c r="AC19" s="329"/>
      <c r="AD19" s="329"/>
      <c r="AE19" s="329"/>
      <c r="AF19" s="329"/>
      <c r="AG19" s="330"/>
      <c r="AH19" s="288" t="e">
        <f>#REF!*#REF!</f>
        <v>#REF!</v>
      </c>
      <c r="AI19" s="290"/>
    </row>
    <row r="20" spans="1:35" s="76" customFormat="1" ht="36" customHeight="1" thickBot="1">
      <c r="A20" s="260"/>
      <c r="B20" s="266" t="s">
        <v>8</v>
      </c>
      <c r="C20" s="235" t="s">
        <v>89</v>
      </c>
      <c r="D20" s="259" t="s">
        <v>90</v>
      </c>
      <c r="E20" s="340" t="s">
        <v>91</v>
      </c>
      <c r="F20" s="336" t="s">
        <v>52</v>
      </c>
      <c r="G20" s="336" t="s">
        <v>82</v>
      </c>
      <c r="H20" s="269" t="s">
        <v>83</v>
      </c>
      <c r="I20" s="98" t="s">
        <v>30</v>
      </c>
      <c r="J20" s="436"/>
      <c r="K20" s="114">
        <v>110.00000000000001</v>
      </c>
      <c r="L20" s="127">
        <v>48.15</v>
      </c>
      <c r="M20" s="110">
        <v>93.5</v>
      </c>
      <c r="N20" s="279"/>
      <c r="O20" s="262"/>
      <c r="P20" s="262"/>
      <c r="Q20" s="262"/>
      <c r="R20" s="262"/>
      <c r="S20" s="263"/>
      <c r="T20" s="259"/>
      <c r="U20" s="259"/>
      <c r="V20" s="259"/>
      <c r="W20" s="259"/>
      <c r="X20" s="259"/>
      <c r="Y20" s="259"/>
      <c r="Z20" s="280"/>
      <c r="AA20" s="328"/>
      <c r="AB20" s="329"/>
      <c r="AC20" s="329"/>
      <c r="AD20" s="329"/>
      <c r="AE20" s="329"/>
      <c r="AF20" s="329"/>
      <c r="AG20" s="330"/>
      <c r="AH20" s="287">
        <f>N20+O20+P20+Q20+R20+S20+T20+U20+V20+W20+X20+Y20+Z20</f>
        <v>0</v>
      </c>
      <c r="AI20" s="289">
        <f t="shared" ref="AI20" si="3">(N20*L20+O20*L20+P20*L20+Q20*L20+R20*L20+S20*L20)+(T20*L21+U20*L21+V20*L21+W20*L21+X20*L21+Y20*L21+Z20*L21)</f>
        <v>0</v>
      </c>
    </row>
    <row r="21" spans="1:35" s="76" customFormat="1" ht="36" customHeight="1" thickBot="1">
      <c r="A21" s="219"/>
      <c r="B21" s="257"/>
      <c r="C21" s="236"/>
      <c r="D21" s="220"/>
      <c r="E21" s="341"/>
      <c r="F21" s="270"/>
      <c r="G21" s="270"/>
      <c r="H21" s="270"/>
      <c r="I21" s="97" t="s">
        <v>29</v>
      </c>
      <c r="J21" s="436"/>
      <c r="K21" s="114">
        <v>118.80000000000001</v>
      </c>
      <c r="L21" s="127">
        <v>52</v>
      </c>
      <c r="M21" s="110">
        <v>100.98</v>
      </c>
      <c r="N21" s="249"/>
      <c r="O21" s="251"/>
      <c r="P21" s="251"/>
      <c r="Q21" s="251"/>
      <c r="R21" s="251"/>
      <c r="S21" s="253"/>
      <c r="T21" s="220"/>
      <c r="U21" s="220"/>
      <c r="V21" s="220"/>
      <c r="W21" s="220"/>
      <c r="X21" s="220"/>
      <c r="Y21" s="220"/>
      <c r="Z21" s="281"/>
      <c r="AA21" s="328"/>
      <c r="AB21" s="329"/>
      <c r="AC21" s="329"/>
      <c r="AD21" s="329"/>
      <c r="AE21" s="329"/>
      <c r="AF21" s="329"/>
      <c r="AG21" s="330"/>
      <c r="AH21" s="288" t="e">
        <f>#REF!*#REF!</f>
        <v>#REF!</v>
      </c>
      <c r="AI21" s="290"/>
    </row>
    <row r="22" spans="1:35" s="76" customFormat="1" ht="36" customHeight="1" thickBot="1">
      <c r="A22" s="260"/>
      <c r="B22" s="266" t="s">
        <v>8</v>
      </c>
      <c r="C22" s="235" t="s">
        <v>89</v>
      </c>
      <c r="D22" s="259" t="s">
        <v>92</v>
      </c>
      <c r="E22" s="340" t="s">
        <v>93</v>
      </c>
      <c r="F22" s="336" t="s">
        <v>52</v>
      </c>
      <c r="G22" s="336" t="s">
        <v>82</v>
      </c>
      <c r="H22" s="269" t="s">
        <v>83</v>
      </c>
      <c r="I22" s="98" t="s">
        <v>30</v>
      </c>
      <c r="J22" s="436"/>
      <c r="K22" s="114">
        <v>110.00000000000001</v>
      </c>
      <c r="L22" s="127">
        <v>48.15</v>
      </c>
      <c r="M22" s="110">
        <v>93.5</v>
      </c>
      <c r="N22" s="279"/>
      <c r="O22" s="262"/>
      <c r="P22" s="262"/>
      <c r="Q22" s="262"/>
      <c r="R22" s="262"/>
      <c r="S22" s="263"/>
      <c r="T22" s="259"/>
      <c r="U22" s="259"/>
      <c r="V22" s="259"/>
      <c r="W22" s="259"/>
      <c r="X22" s="259"/>
      <c r="Y22" s="259"/>
      <c r="Z22" s="280"/>
      <c r="AA22" s="328"/>
      <c r="AB22" s="329"/>
      <c r="AC22" s="329"/>
      <c r="AD22" s="329"/>
      <c r="AE22" s="329"/>
      <c r="AF22" s="329"/>
      <c r="AG22" s="330"/>
      <c r="AH22" s="287">
        <f>N22+O22+P22+Q22+R22+S22+T22+U22+V22+W22+X22+Y22+Z22</f>
        <v>0</v>
      </c>
      <c r="AI22" s="289">
        <f t="shared" ref="AI22" si="4">(N22*L22+O22*L22+P22*L22+Q22*L22+R22*L22+S22*L22)+(T22*L23+U22*L23+V22*L23+W22*L23+X22*L23+Y22*L23+Z22*L23)</f>
        <v>0</v>
      </c>
    </row>
    <row r="23" spans="1:35" s="76" customFormat="1" ht="36" customHeight="1" thickBot="1">
      <c r="A23" s="219"/>
      <c r="B23" s="257"/>
      <c r="C23" s="236"/>
      <c r="D23" s="220"/>
      <c r="E23" s="341"/>
      <c r="F23" s="270"/>
      <c r="G23" s="270"/>
      <c r="H23" s="270"/>
      <c r="I23" s="97" t="s">
        <v>29</v>
      </c>
      <c r="J23" s="436"/>
      <c r="K23" s="114">
        <v>118.80000000000001</v>
      </c>
      <c r="L23" s="127">
        <v>52</v>
      </c>
      <c r="M23" s="110">
        <v>100.98</v>
      </c>
      <c r="N23" s="249"/>
      <c r="O23" s="251"/>
      <c r="P23" s="251"/>
      <c r="Q23" s="251"/>
      <c r="R23" s="251"/>
      <c r="S23" s="253"/>
      <c r="T23" s="220"/>
      <c r="U23" s="220"/>
      <c r="V23" s="220"/>
      <c r="W23" s="220"/>
      <c r="X23" s="220"/>
      <c r="Y23" s="220"/>
      <c r="Z23" s="281"/>
      <c r="AA23" s="328"/>
      <c r="AB23" s="329"/>
      <c r="AC23" s="329"/>
      <c r="AD23" s="329"/>
      <c r="AE23" s="329"/>
      <c r="AF23" s="329"/>
      <c r="AG23" s="330"/>
      <c r="AH23" s="288" t="e">
        <f>#REF!*#REF!</f>
        <v>#REF!</v>
      </c>
      <c r="AI23" s="290"/>
    </row>
    <row r="24" spans="1:35" ht="36" customHeight="1" thickBot="1">
      <c r="A24" s="229"/>
      <c r="B24" s="223" t="s">
        <v>8</v>
      </c>
      <c r="C24" s="235" t="s">
        <v>96</v>
      </c>
      <c r="D24" s="205" t="s">
        <v>6</v>
      </c>
      <c r="E24" s="377" t="s">
        <v>94</v>
      </c>
      <c r="F24" s="297" t="s">
        <v>52</v>
      </c>
      <c r="G24" s="297" t="s">
        <v>82</v>
      </c>
      <c r="H24" s="271" t="s">
        <v>83</v>
      </c>
      <c r="I24" s="20" t="s">
        <v>30</v>
      </c>
      <c r="J24" s="125">
        <v>54.03</v>
      </c>
      <c r="K24" s="114">
        <v>111.10000000000001</v>
      </c>
      <c r="L24" s="382"/>
      <c r="M24" s="383"/>
      <c r="N24" s="275"/>
      <c r="O24" s="277"/>
      <c r="P24" s="277"/>
      <c r="Q24" s="277"/>
      <c r="R24" s="277"/>
      <c r="S24" s="215"/>
      <c r="T24" s="205"/>
      <c r="U24" s="205"/>
      <c r="V24" s="205"/>
      <c r="W24" s="205"/>
      <c r="X24" s="205"/>
      <c r="Y24" s="205"/>
      <c r="Z24" s="208"/>
      <c r="AA24" s="328"/>
      <c r="AB24" s="329"/>
      <c r="AC24" s="329"/>
      <c r="AD24" s="329"/>
      <c r="AE24" s="329"/>
      <c r="AF24" s="329"/>
      <c r="AG24" s="330"/>
      <c r="AH24" s="293">
        <f>N24+O24+P24+Q24+R24+S24+T24+U24+V24+W24+X24+Y24+Z24</f>
        <v>0</v>
      </c>
      <c r="AI24" s="212">
        <f>(N24*J24+O24*J24+P24*J24+Q24*J24+R24*J24+S24*J24)+(T24*J25+U24*J25+V24*J25+W24*J25+X24*J25+Y24*J25+Z24*J25)</f>
        <v>0</v>
      </c>
    </row>
    <row r="25" spans="1:35" ht="36" customHeight="1" thickBot="1">
      <c r="A25" s="230"/>
      <c r="B25" s="225"/>
      <c r="C25" s="236"/>
      <c r="D25" s="207"/>
      <c r="E25" s="378"/>
      <c r="F25" s="272"/>
      <c r="G25" s="272"/>
      <c r="H25" s="272"/>
      <c r="I25" s="23" t="s">
        <v>29</v>
      </c>
      <c r="J25" s="125">
        <v>58.85</v>
      </c>
      <c r="K25" s="114">
        <v>121.00000000000001</v>
      </c>
      <c r="L25" s="384"/>
      <c r="M25" s="385"/>
      <c r="N25" s="276"/>
      <c r="O25" s="278"/>
      <c r="P25" s="278"/>
      <c r="Q25" s="278"/>
      <c r="R25" s="278"/>
      <c r="S25" s="217"/>
      <c r="T25" s="207"/>
      <c r="U25" s="207"/>
      <c r="V25" s="207"/>
      <c r="W25" s="207"/>
      <c r="X25" s="207"/>
      <c r="Y25" s="207"/>
      <c r="Z25" s="210"/>
      <c r="AA25" s="328"/>
      <c r="AB25" s="329"/>
      <c r="AC25" s="329"/>
      <c r="AD25" s="329"/>
      <c r="AE25" s="329"/>
      <c r="AF25" s="329"/>
      <c r="AG25" s="330"/>
      <c r="AH25" s="294" t="e">
        <f>#REF!*#REF!</f>
        <v>#REF!</v>
      </c>
      <c r="AI25" s="295"/>
    </row>
    <row r="26" spans="1:35" ht="36" customHeight="1" thickBot="1">
      <c r="A26" s="229"/>
      <c r="B26" s="223" t="s">
        <v>8</v>
      </c>
      <c r="C26" s="235" t="s">
        <v>96</v>
      </c>
      <c r="D26" s="205" t="s">
        <v>14</v>
      </c>
      <c r="E26" s="377" t="s">
        <v>95</v>
      </c>
      <c r="F26" s="297" t="s">
        <v>52</v>
      </c>
      <c r="G26" s="297" t="s">
        <v>82</v>
      </c>
      <c r="H26" s="271" t="s">
        <v>83</v>
      </c>
      <c r="I26" s="20" t="s">
        <v>30</v>
      </c>
      <c r="J26" s="125">
        <v>54.03</v>
      </c>
      <c r="K26" s="114">
        <v>111.10000000000001</v>
      </c>
      <c r="L26" s="384"/>
      <c r="M26" s="385"/>
      <c r="N26" s="275"/>
      <c r="O26" s="277"/>
      <c r="P26" s="277"/>
      <c r="Q26" s="277"/>
      <c r="R26" s="277"/>
      <c r="S26" s="215"/>
      <c r="T26" s="205"/>
      <c r="U26" s="205"/>
      <c r="V26" s="205"/>
      <c r="W26" s="205"/>
      <c r="X26" s="205"/>
      <c r="Y26" s="205"/>
      <c r="Z26" s="208"/>
      <c r="AA26" s="328"/>
      <c r="AB26" s="329"/>
      <c r="AC26" s="329"/>
      <c r="AD26" s="329"/>
      <c r="AE26" s="329"/>
      <c r="AF26" s="329"/>
      <c r="AG26" s="330"/>
      <c r="AH26" s="293">
        <f>N26+O26+P26+Q26+R26+S26+T26+U26+V26+W26+X26+Y26+Z26</f>
        <v>0</v>
      </c>
      <c r="AI26" s="212">
        <f>(N26*J26+O26*J26+P26*J26+Q26*J26+R26*J26+S26*J26)+(T26*J27+U26*J27+V26*J27+W26*J27+X26*J27+Y26*J27+Z26*J27)</f>
        <v>0</v>
      </c>
    </row>
    <row r="27" spans="1:35" ht="36" customHeight="1" thickBot="1">
      <c r="A27" s="230"/>
      <c r="B27" s="225"/>
      <c r="C27" s="236"/>
      <c r="D27" s="207"/>
      <c r="E27" s="378"/>
      <c r="F27" s="272"/>
      <c r="G27" s="272"/>
      <c r="H27" s="272"/>
      <c r="I27" s="23" t="s">
        <v>29</v>
      </c>
      <c r="J27" s="125">
        <v>58.85</v>
      </c>
      <c r="K27" s="114">
        <v>121.00000000000001</v>
      </c>
      <c r="L27" s="384"/>
      <c r="M27" s="385"/>
      <c r="N27" s="276"/>
      <c r="O27" s="278"/>
      <c r="P27" s="278"/>
      <c r="Q27" s="278"/>
      <c r="R27" s="278"/>
      <c r="S27" s="217"/>
      <c r="T27" s="207"/>
      <c r="U27" s="207"/>
      <c r="V27" s="207"/>
      <c r="W27" s="207"/>
      <c r="X27" s="207"/>
      <c r="Y27" s="207"/>
      <c r="Z27" s="210"/>
      <c r="AA27" s="328"/>
      <c r="AB27" s="329"/>
      <c r="AC27" s="329"/>
      <c r="AD27" s="329"/>
      <c r="AE27" s="329"/>
      <c r="AF27" s="329"/>
      <c r="AG27" s="330"/>
      <c r="AH27" s="294" t="e">
        <f>#REF!*#REF!</f>
        <v>#REF!</v>
      </c>
      <c r="AI27" s="295"/>
    </row>
    <row r="28" spans="1:35" ht="36" customHeight="1" thickBot="1">
      <c r="A28" s="229"/>
      <c r="B28" s="223" t="s">
        <v>8</v>
      </c>
      <c r="C28" s="235" t="s">
        <v>96</v>
      </c>
      <c r="D28" s="205" t="s">
        <v>35</v>
      </c>
      <c r="E28" s="377" t="s">
        <v>97</v>
      </c>
      <c r="F28" s="297" t="s">
        <v>52</v>
      </c>
      <c r="G28" s="297" t="s">
        <v>82</v>
      </c>
      <c r="H28" s="271" t="s">
        <v>83</v>
      </c>
      <c r="I28" s="20" t="s">
        <v>30</v>
      </c>
      <c r="J28" s="125">
        <v>54.03</v>
      </c>
      <c r="K28" s="114">
        <v>111.10000000000001</v>
      </c>
      <c r="L28" s="384"/>
      <c r="M28" s="385"/>
      <c r="N28" s="275"/>
      <c r="O28" s="277"/>
      <c r="P28" s="277"/>
      <c r="Q28" s="277"/>
      <c r="R28" s="277"/>
      <c r="S28" s="215"/>
      <c r="T28" s="205"/>
      <c r="U28" s="205"/>
      <c r="V28" s="205"/>
      <c r="W28" s="205"/>
      <c r="X28" s="205"/>
      <c r="Y28" s="205"/>
      <c r="Z28" s="208"/>
      <c r="AA28" s="328"/>
      <c r="AB28" s="329"/>
      <c r="AC28" s="329"/>
      <c r="AD28" s="329"/>
      <c r="AE28" s="329"/>
      <c r="AF28" s="329"/>
      <c r="AG28" s="330"/>
      <c r="AH28" s="293">
        <f>N28+O28+P28+Q28+R28+S28+T28+U28+V28+W28+X28+Y28+Z28</f>
        <v>0</v>
      </c>
      <c r="AI28" s="212">
        <f>(N28*J28+O28*J28+P28*J28+Q28*J28+R28*J28+S28*J28)+(T28*J29+U28*J29+V28*J29+W28*J29+X28*J29+Y28*J29+Z28*J29)</f>
        <v>0</v>
      </c>
    </row>
    <row r="29" spans="1:35" ht="36" customHeight="1" thickBot="1">
      <c r="A29" s="230"/>
      <c r="B29" s="225"/>
      <c r="C29" s="236"/>
      <c r="D29" s="207"/>
      <c r="E29" s="378"/>
      <c r="F29" s="272"/>
      <c r="G29" s="272"/>
      <c r="H29" s="272"/>
      <c r="I29" s="23" t="s">
        <v>29</v>
      </c>
      <c r="J29" s="125">
        <v>58.85</v>
      </c>
      <c r="K29" s="114">
        <v>121.00000000000001</v>
      </c>
      <c r="L29" s="386"/>
      <c r="M29" s="387"/>
      <c r="N29" s="276"/>
      <c r="O29" s="278"/>
      <c r="P29" s="278"/>
      <c r="Q29" s="278"/>
      <c r="R29" s="278"/>
      <c r="S29" s="217"/>
      <c r="T29" s="207"/>
      <c r="U29" s="207"/>
      <c r="V29" s="207"/>
      <c r="W29" s="207"/>
      <c r="X29" s="207"/>
      <c r="Y29" s="207"/>
      <c r="Z29" s="210"/>
      <c r="AA29" s="328"/>
      <c r="AB29" s="329"/>
      <c r="AC29" s="329"/>
      <c r="AD29" s="329"/>
      <c r="AE29" s="329"/>
      <c r="AF29" s="329"/>
      <c r="AG29" s="330"/>
      <c r="AH29" s="294" t="e">
        <f>#REF!*#REF!</f>
        <v>#REF!</v>
      </c>
      <c r="AI29" s="295"/>
    </row>
    <row r="30" spans="1:35" s="76" customFormat="1" ht="36" customHeight="1" thickBot="1">
      <c r="A30" s="260"/>
      <c r="B30" s="266" t="s">
        <v>8</v>
      </c>
      <c r="C30" s="235" t="s">
        <v>99</v>
      </c>
      <c r="D30" s="259" t="s">
        <v>2</v>
      </c>
      <c r="E30" s="340" t="s">
        <v>100</v>
      </c>
      <c r="F30" s="336" t="s">
        <v>52</v>
      </c>
      <c r="G30" s="336" t="s">
        <v>82</v>
      </c>
      <c r="H30" s="269" t="s">
        <v>83</v>
      </c>
      <c r="I30" s="98" t="s">
        <v>30</v>
      </c>
      <c r="J30" s="436"/>
      <c r="K30" s="114">
        <v>111.10000000000001</v>
      </c>
      <c r="L30" s="126">
        <v>48.68</v>
      </c>
      <c r="M30" s="109">
        <v>94.44</v>
      </c>
      <c r="N30" s="279"/>
      <c r="O30" s="262"/>
      <c r="P30" s="262"/>
      <c r="Q30" s="262"/>
      <c r="R30" s="262"/>
      <c r="S30" s="263"/>
      <c r="T30" s="259"/>
      <c r="U30" s="259"/>
      <c r="V30" s="259"/>
      <c r="W30" s="259"/>
      <c r="X30" s="259"/>
      <c r="Y30" s="259"/>
      <c r="Z30" s="280"/>
      <c r="AA30" s="328"/>
      <c r="AB30" s="329"/>
      <c r="AC30" s="329"/>
      <c r="AD30" s="329"/>
      <c r="AE30" s="329"/>
      <c r="AF30" s="329"/>
      <c r="AG30" s="330"/>
      <c r="AH30" s="287">
        <f>N30+O30+P30+Q30+R30+S30+T30+U30+V30+W30+X30+Y30+Z30</f>
        <v>0</v>
      </c>
      <c r="AI30" s="289">
        <f>(N30*L30+O30*L30+P30*L30+Q30*L30+R30*L30+S30*L30)+(T30*L31+U30*L31+V30*L31+W30*L31+X30*L31+Y30*L31+Z30*L31)</f>
        <v>0</v>
      </c>
    </row>
    <row r="31" spans="1:35" s="76" customFormat="1" ht="36" customHeight="1" thickBot="1">
      <c r="A31" s="219"/>
      <c r="B31" s="257"/>
      <c r="C31" s="236"/>
      <c r="D31" s="220"/>
      <c r="E31" s="341"/>
      <c r="F31" s="270"/>
      <c r="G31" s="270"/>
      <c r="H31" s="270"/>
      <c r="I31" s="97" t="s">
        <v>29</v>
      </c>
      <c r="J31" s="436"/>
      <c r="K31" s="114">
        <v>121.00000000000001</v>
      </c>
      <c r="L31" s="127">
        <v>49.5</v>
      </c>
      <c r="M31" s="110">
        <v>102.85</v>
      </c>
      <c r="N31" s="249"/>
      <c r="O31" s="251"/>
      <c r="P31" s="251"/>
      <c r="Q31" s="251"/>
      <c r="R31" s="251"/>
      <c r="S31" s="253"/>
      <c r="T31" s="220"/>
      <c r="U31" s="220"/>
      <c r="V31" s="220"/>
      <c r="W31" s="220"/>
      <c r="X31" s="220"/>
      <c r="Y31" s="220"/>
      <c r="Z31" s="281"/>
      <c r="AA31" s="328"/>
      <c r="AB31" s="329"/>
      <c r="AC31" s="329"/>
      <c r="AD31" s="329"/>
      <c r="AE31" s="329"/>
      <c r="AF31" s="329"/>
      <c r="AG31" s="330"/>
      <c r="AH31" s="288" t="e">
        <f>#REF!*#REF!</f>
        <v>#REF!</v>
      </c>
      <c r="AI31" s="290"/>
    </row>
    <row r="32" spans="1:35" s="76" customFormat="1" ht="36" customHeight="1" thickBot="1">
      <c r="A32" s="260"/>
      <c r="B32" s="266" t="s">
        <v>8</v>
      </c>
      <c r="C32" s="235" t="s">
        <v>99</v>
      </c>
      <c r="D32" s="259" t="s">
        <v>4</v>
      </c>
      <c r="E32" s="340" t="s">
        <v>101</v>
      </c>
      <c r="F32" s="336" t="s">
        <v>52</v>
      </c>
      <c r="G32" s="336" t="s">
        <v>82</v>
      </c>
      <c r="H32" s="269" t="s">
        <v>83</v>
      </c>
      <c r="I32" s="98" t="s">
        <v>30</v>
      </c>
      <c r="J32" s="436"/>
      <c r="K32" s="114">
        <v>111.10000000000001</v>
      </c>
      <c r="L32" s="126">
        <v>48.68</v>
      </c>
      <c r="M32" s="109">
        <v>94.44</v>
      </c>
      <c r="N32" s="279"/>
      <c r="O32" s="262"/>
      <c r="P32" s="262"/>
      <c r="Q32" s="262"/>
      <c r="R32" s="262"/>
      <c r="S32" s="263"/>
      <c r="T32" s="259"/>
      <c r="U32" s="259"/>
      <c r="V32" s="259"/>
      <c r="W32" s="259"/>
      <c r="X32" s="259"/>
      <c r="Y32" s="259"/>
      <c r="Z32" s="280"/>
      <c r="AA32" s="328"/>
      <c r="AB32" s="329"/>
      <c r="AC32" s="329"/>
      <c r="AD32" s="329"/>
      <c r="AE32" s="329"/>
      <c r="AF32" s="329"/>
      <c r="AG32" s="330"/>
      <c r="AH32" s="287">
        <f>N32+O32+P32+Q32+R32+S32+T32+U32+V32+W32+X32+Y32+Z32</f>
        <v>0</v>
      </c>
      <c r="AI32" s="289">
        <f t="shared" ref="AI32:AI34" si="5">(N32*L32+O32*L32+P32*L32+Q32*L32+R32*L32+S32*L32)+(T32*L33+U32*L33+V32*L33+W32*L33+X32*L33+Y32*L33+Z32*L33)</f>
        <v>0</v>
      </c>
    </row>
    <row r="33" spans="1:35" s="76" customFormat="1" ht="36" customHeight="1" thickBot="1">
      <c r="A33" s="219"/>
      <c r="B33" s="273"/>
      <c r="C33" s="274"/>
      <c r="D33" s="219"/>
      <c r="E33" s="341"/>
      <c r="F33" s="337"/>
      <c r="G33" s="270"/>
      <c r="H33" s="270"/>
      <c r="I33" s="99" t="s">
        <v>29</v>
      </c>
      <c r="J33" s="436"/>
      <c r="K33" s="114">
        <v>121.00000000000001</v>
      </c>
      <c r="L33" s="127">
        <v>49.5</v>
      </c>
      <c r="M33" s="110">
        <v>102.85</v>
      </c>
      <c r="N33" s="284"/>
      <c r="O33" s="285"/>
      <c r="P33" s="285"/>
      <c r="Q33" s="285"/>
      <c r="R33" s="285"/>
      <c r="S33" s="286"/>
      <c r="T33" s="219"/>
      <c r="U33" s="219"/>
      <c r="V33" s="219"/>
      <c r="W33" s="219"/>
      <c r="X33" s="219"/>
      <c r="Y33" s="219"/>
      <c r="Z33" s="283"/>
      <c r="AA33" s="328"/>
      <c r="AB33" s="329"/>
      <c r="AC33" s="329"/>
      <c r="AD33" s="329"/>
      <c r="AE33" s="329"/>
      <c r="AF33" s="329"/>
      <c r="AG33" s="330"/>
      <c r="AH33" s="288" t="e">
        <f>#REF!*#REF!</f>
        <v>#REF!</v>
      </c>
      <c r="AI33" s="290"/>
    </row>
    <row r="34" spans="1:35" s="76" customFormat="1" ht="36" customHeight="1" thickBot="1">
      <c r="A34" s="264"/>
      <c r="B34" s="266" t="s">
        <v>8</v>
      </c>
      <c r="C34" s="235" t="s">
        <v>99</v>
      </c>
      <c r="D34" s="259" t="s">
        <v>98</v>
      </c>
      <c r="E34" s="340" t="s">
        <v>102</v>
      </c>
      <c r="F34" s="338" t="s">
        <v>52</v>
      </c>
      <c r="G34" s="336" t="s">
        <v>82</v>
      </c>
      <c r="H34" s="269" t="s">
        <v>83</v>
      </c>
      <c r="I34" s="98" t="s">
        <v>30</v>
      </c>
      <c r="J34" s="436"/>
      <c r="K34" s="114">
        <v>111.10000000000001</v>
      </c>
      <c r="L34" s="126">
        <v>48.68</v>
      </c>
      <c r="M34" s="109">
        <v>94.44</v>
      </c>
      <c r="N34" s="100"/>
      <c r="O34" s="101"/>
      <c r="P34" s="101"/>
      <c r="Q34" s="101"/>
      <c r="R34" s="101"/>
      <c r="S34" s="100"/>
      <c r="T34" s="101"/>
      <c r="U34" s="101"/>
      <c r="V34" s="101"/>
      <c r="W34" s="101"/>
      <c r="X34" s="101"/>
      <c r="Y34" s="101"/>
      <c r="Z34" s="102"/>
      <c r="AA34" s="328"/>
      <c r="AB34" s="329"/>
      <c r="AC34" s="329"/>
      <c r="AD34" s="329"/>
      <c r="AE34" s="329"/>
      <c r="AF34" s="329"/>
      <c r="AG34" s="330"/>
      <c r="AH34" s="287">
        <f>N34+O34+P34+Q34+R34+S34+T34+U34+V34+W34+X34+Y34+Z34</f>
        <v>0</v>
      </c>
      <c r="AI34" s="289">
        <f t="shared" si="5"/>
        <v>0</v>
      </c>
    </row>
    <row r="35" spans="1:35" s="76" customFormat="1" ht="36" customHeight="1" thickBot="1">
      <c r="A35" s="265"/>
      <c r="B35" s="257"/>
      <c r="C35" s="236"/>
      <c r="D35" s="220"/>
      <c r="E35" s="341"/>
      <c r="F35" s="270"/>
      <c r="G35" s="270"/>
      <c r="H35" s="270"/>
      <c r="I35" s="97" t="s">
        <v>29</v>
      </c>
      <c r="J35" s="436"/>
      <c r="K35" s="114">
        <v>121.00000000000001</v>
      </c>
      <c r="L35" s="127">
        <v>49.5</v>
      </c>
      <c r="M35" s="110">
        <v>102.85</v>
      </c>
      <c r="N35" s="103"/>
      <c r="O35" s="94"/>
      <c r="P35" s="94"/>
      <c r="Q35" s="94"/>
      <c r="R35" s="94"/>
      <c r="S35" s="103"/>
      <c r="T35" s="94"/>
      <c r="U35" s="94"/>
      <c r="V35" s="94"/>
      <c r="W35" s="94"/>
      <c r="X35" s="94"/>
      <c r="Y35" s="94"/>
      <c r="Z35" s="104"/>
      <c r="AA35" s="328"/>
      <c r="AB35" s="329"/>
      <c r="AC35" s="329"/>
      <c r="AD35" s="329"/>
      <c r="AE35" s="329"/>
      <c r="AF35" s="329"/>
      <c r="AG35" s="330"/>
      <c r="AH35" s="288" t="e">
        <f>#REF!*#REF!</f>
        <v>#REF!</v>
      </c>
      <c r="AI35" s="290"/>
    </row>
    <row r="36" spans="1:35" ht="36" customHeight="1" thickBot="1">
      <c r="A36" s="229"/>
      <c r="B36" s="223" t="s">
        <v>8</v>
      </c>
      <c r="C36" s="235" t="s">
        <v>109</v>
      </c>
      <c r="D36" s="205" t="s">
        <v>103</v>
      </c>
      <c r="E36" s="377" t="s">
        <v>106</v>
      </c>
      <c r="F36" s="297" t="s">
        <v>52</v>
      </c>
      <c r="G36" s="297" t="s">
        <v>82</v>
      </c>
      <c r="H36" s="271" t="s">
        <v>83</v>
      </c>
      <c r="I36" s="20" t="s">
        <v>30</v>
      </c>
      <c r="J36" s="437">
        <v>59.38</v>
      </c>
      <c r="K36" s="114">
        <v>122.10000000000001</v>
      </c>
      <c r="L36" s="388"/>
      <c r="M36" s="389"/>
      <c r="N36" s="275"/>
      <c r="O36" s="277"/>
      <c r="P36" s="277"/>
      <c r="Q36" s="277"/>
      <c r="R36" s="277"/>
      <c r="S36" s="215"/>
      <c r="T36" s="205"/>
      <c r="U36" s="205"/>
      <c r="V36" s="205"/>
      <c r="W36" s="205"/>
      <c r="X36" s="205"/>
      <c r="Y36" s="205"/>
      <c r="Z36" s="208"/>
      <c r="AA36" s="328"/>
      <c r="AB36" s="329"/>
      <c r="AC36" s="329"/>
      <c r="AD36" s="329"/>
      <c r="AE36" s="329"/>
      <c r="AF36" s="329"/>
      <c r="AG36" s="330"/>
      <c r="AH36" s="293">
        <f>N36+O36+P36+Q36+R36+S36+T36+U36+V36+W36+X36+Y36+Z36</f>
        <v>0</v>
      </c>
      <c r="AI36" s="212">
        <f>(N36*J36+O36*J36+P36*J36+Q36*J36+R36*J36+S36*J36)+(T36*J37+U36*J37+V36*J37+W36*J37+X36*J37+Y36*J37+Z36*J37)</f>
        <v>0</v>
      </c>
    </row>
    <row r="37" spans="1:35" ht="36" customHeight="1" thickBot="1">
      <c r="A37" s="230"/>
      <c r="B37" s="225"/>
      <c r="C37" s="236"/>
      <c r="D37" s="207"/>
      <c r="E37" s="378"/>
      <c r="F37" s="272"/>
      <c r="G37" s="272"/>
      <c r="H37" s="272"/>
      <c r="I37" s="23" t="s">
        <v>29</v>
      </c>
      <c r="J37" s="437">
        <v>63.66</v>
      </c>
      <c r="K37" s="114">
        <v>130.9</v>
      </c>
      <c r="L37" s="390"/>
      <c r="M37" s="391"/>
      <c r="N37" s="276"/>
      <c r="O37" s="278"/>
      <c r="P37" s="278"/>
      <c r="Q37" s="278"/>
      <c r="R37" s="278"/>
      <c r="S37" s="217"/>
      <c r="T37" s="207"/>
      <c r="U37" s="207"/>
      <c r="V37" s="207"/>
      <c r="W37" s="207"/>
      <c r="X37" s="207"/>
      <c r="Y37" s="207"/>
      <c r="Z37" s="210"/>
      <c r="AA37" s="328"/>
      <c r="AB37" s="329"/>
      <c r="AC37" s="329"/>
      <c r="AD37" s="329"/>
      <c r="AE37" s="329"/>
      <c r="AF37" s="329"/>
      <c r="AG37" s="330"/>
      <c r="AH37" s="294" t="e">
        <f>#REF!*#REF!</f>
        <v>#REF!</v>
      </c>
      <c r="AI37" s="295"/>
    </row>
    <row r="38" spans="1:35" ht="36" customHeight="1" thickBot="1">
      <c r="A38" s="229"/>
      <c r="B38" s="223" t="s">
        <v>8</v>
      </c>
      <c r="C38" s="235" t="s">
        <v>109</v>
      </c>
      <c r="D38" s="205" t="s">
        <v>104</v>
      </c>
      <c r="E38" s="377" t="s">
        <v>107</v>
      </c>
      <c r="F38" s="297" t="s">
        <v>52</v>
      </c>
      <c r="G38" s="297" t="s">
        <v>82</v>
      </c>
      <c r="H38" s="271" t="s">
        <v>83</v>
      </c>
      <c r="I38" s="20" t="s">
        <v>30</v>
      </c>
      <c r="J38" s="437">
        <v>59.38</v>
      </c>
      <c r="K38" s="114">
        <v>122.10000000000001</v>
      </c>
      <c r="L38" s="390"/>
      <c r="M38" s="391"/>
      <c r="N38" s="275"/>
      <c r="O38" s="277"/>
      <c r="P38" s="277"/>
      <c r="Q38" s="277"/>
      <c r="R38" s="277"/>
      <c r="S38" s="215"/>
      <c r="T38" s="205"/>
      <c r="U38" s="205"/>
      <c r="V38" s="205"/>
      <c r="W38" s="205"/>
      <c r="X38" s="205"/>
      <c r="Y38" s="205"/>
      <c r="Z38" s="208"/>
      <c r="AA38" s="328"/>
      <c r="AB38" s="329"/>
      <c r="AC38" s="329"/>
      <c r="AD38" s="329"/>
      <c r="AE38" s="329"/>
      <c r="AF38" s="329"/>
      <c r="AG38" s="330"/>
      <c r="AH38" s="293">
        <f>N38+O38+P38+Q38+R38+S38+T38+U38+V38+W38+X38+Y38+Z38</f>
        <v>0</v>
      </c>
      <c r="AI38" s="212">
        <f>(N38*J38+O38*J38+P38*J38+Q38*J38+R38*J38+S38*J38)+(T38*J39+U38*J39+V38*J39+W38*J39+X38*J39+Y38*J39+Z38*J39)</f>
        <v>0</v>
      </c>
    </row>
    <row r="39" spans="1:35" ht="36" customHeight="1" thickBot="1">
      <c r="A39" s="230"/>
      <c r="B39" s="225"/>
      <c r="C39" s="236"/>
      <c r="D39" s="207"/>
      <c r="E39" s="378"/>
      <c r="F39" s="272"/>
      <c r="G39" s="272"/>
      <c r="H39" s="272"/>
      <c r="I39" s="23" t="s">
        <v>29</v>
      </c>
      <c r="J39" s="437">
        <v>63.66</v>
      </c>
      <c r="K39" s="114">
        <v>130.9</v>
      </c>
      <c r="L39" s="390"/>
      <c r="M39" s="391"/>
      <c r="N39" s="276"/>
      <c r="O39" s="278"/>
      <c r="P39" s="278"/>
      <c r="Q39" s="278"/>
      <c r="R39" s="278"/>
      <c r="S39" s="217"/>
      <c r="T39" s="207"/>
      <c r="U39" s="207"/>
      <c r="V39" s="207"/>
      <c r="W39" s="207"/>
      <c r="X39" s="207"/>
      <c r="Y39" s="207"/>
      <c r="Z39" s="210"/>
      <c r="AA39" s="328"/>
      <c r="AB39" s="329"/>
      <c r="AC39" s="329"/>
      <c r="AD39" s="329"/>
      <c r="AE39" s="329"/>
      <c r="AF39" s="329"/>
      <c r="AG39" s="330"/>
      <c r="AH39" s="294" t="e">
        <f>#REF!*#REF!</f>
        <v>#REF!</v>
      </c>
      <c r="AI39" s="295"/>
    </row>
    <row r="40" spans="1:35" ht="36" customHeight="1" thickBot="1">
      <c r="A40" s="229"/>
      <c r="B40" s="223" t="s">
        <v>8</v>
      </c>
      <c r="C40" s="235" t="s">
        <v>109</v>
      </c>
      <c r="D40" s="205" t="s">
        <v>105</v>
      </c>
      <c r="E40" s="377" t="s">
        <v>108</v>
      </c>
      <c r="F40" s="297" t="s">
        <v>52</v>
      </c>
      <c r="G40" s="297" t="s">
        <v>82</v>
      </c>
      <c r="H40" s="271" t="s">
        <v>83</v>
      </c>
      <c r="I40" s="20" t="s">
        <v>30</v>
      </c>
      <c r="J40" s="437">
        <v>70.08</v>
      </c>
      <c r="K40" s="114">
        <v>144.10000000000002</v>
      </c>
      <c r="L40" s="390"/>
      <c r="M40" s="391"/>
      <c r="N40" s="275"/>
      <c r="O40" s="277"/>
      <c r="P40" s="277"/>
      <c r="Q40" s="277"/>
      <c r="R40" s="277"/>
      <c r="S40" s="215"/>
      <c r="T40" s="205"/>
      <c r="U40" s="205"/>
      <c r="V40" s="205"/>
      <c r="W40" s="205"/>
      <c r="X40" s="205"/>
      <c r="Y40" s="205"/>
      <c r="Z40" s="208"/>
      <c r="AA40" s="328"/>
      <c r="AB40" s="329"/>
      <c r="AC40" s="329"/>
      <c r="AD40" s="329"/>
      <c r="AE40" s="329"/>
      <c r="AF40" s="329"/>
      <c r="AG40" s="330"/>
      <c r="AH40" s="293">
        <f>N40+O40+P40+Q40+R40+S40+T40+U40+V40+W40+X40+Y40+Z40</f>
        <v>0</v>
      </c>
      <c r="AI40" s="212">
        <f>(N40*J40+O40*J40+P40*J40+Q40*J40+R40*J40+S40*J40)+(T40*J41+U40*J41+V40*J41+W40*J41+X40*J41+Y40*J41+Z40*J41)</f>
        <v>0</v>
      </c>
    </row>
    <row r="41" spans="1:35" ht="36" customHeight="1" thickBot="1">
      <c r="A41" s="230"/>
      <c r="B41" s="225"/>
      <c r="C41" s="236"/>
      <c r="D41" s="207"/>
      <c r="E41" s="378"/>
      <c r="F41" s="272"/>
      <c r="G41" s="272"/>
      <c r="H41" s="272"/>
      <c r="I41" s="23" t="s">
        <v>29</v>
      </c>
      <c r="J41" s="437">
        <v>75.430000000000007</v>
      </c>
      <c r="K41" s="114">
        <v>155.10000000000002</v>
      </c>
      <c r="L41" s="390"/>
      <c r="M41" s="391"/>
      <c r="N41" s="276"/>
      <c r="O41" s="278"/>
      <c r="P41" s="278"/>
      <c r="Q41" s="278"/>
      <c r="R41" s="278"/>
      <c r="S41" s="217"/>
      <c r="T41" s="207"/>
      <c r="U41" s="207"/>
      <c r="V41" s="207"/>
      <c r="W41" s="207"/>
      <c r="X41" s="207"/>
      <c r="Y41" s="207"/>
      <c r="Z41" s="210"/>
      <c r="AA41" s="328"/>
      <c r="AB41" s="329"/>
      <c r="AC41" s="329"/>
      <c r="AD41" s="329"/>
      <c r="AE41" s="329"/>
      <c r="AF41" s="329"/>
      <c r="AG41" s="330"/>
      <c r="AH41" s="294" t="e">
        <f>#REF!*#REF!</f>
        <v>#REF!</v>
      </c>
      <c r="AI41" s="295"/>
    </row>
    <row r="42" spans="1:35" ht="36" customHeight="1" thickBot="1">
      <c r="A42" s="229"/>
      <c r="B42" s="223" t="s">
        <v>8</v>
      </c>
      <c r="C42" s="235" t="s">
        <v>110</v>
      </c>
      <c r="D42" s="205" t="s">
        <v>13</v>
      </c>
      <c r="E42" s="377" t="s">
        <v>112</v>
      </c>
      <c r="F42" s="297" t="s">
        <v>52</v>
      </c>
      <c r="G42" s="375" t="s">
        <v>230</v>
      </c>
      <c r="H42" s="271" t="s">
        <v>83</v>
      </c>
      <c r="I42" s="20" t="s">
        <v>30</v>
      </c>
      <c r="J42" s="437">
        <v>63.66</v>
      </c>
      <c r="K42" s="114">
        <v>130.9</v>
      </c>
      <c r="L42" s="390"/>
      <c r="M42" s="391"/>
      <c r="N42" s="275"/>
      <c r="O42" s="277"/>
      <c r="P42" s="277"/>
      <c r="Q42" s="277"/>
      <c r="R42" s="277"/>
      <c r="S42" s="215"/>
      <c r="T42" s="205"/>
      <c r="U42" s="205"/>
      <c r="V42" s="205"/>
      <c r="W42" s="205"/>
      <c r="X42" s="205"/>
      <c r="Y42" s="205"/>
      <c r="Z42" s="208"/>
      <c r="AA42" s="328"/>
      <c r="AB42" s="329"/>
      <c r="AC42" s="329"/>
      <c r="AD42" s="329"/>
      <c r="AE42" s="329"/>
      <c r="AF42" s="329"/>
      <c r="AG42" s="330"/>
      <c r="AH42" s="293">
        <f>N42+O42+P42+Q42+R42+S42+T42+U42+V42+W42+X42+Y42+Z42</f>
        <v>0</v>
      </c>
      <c r="AI42" s="212">
        <f>(N42*J42+O42*J42+P42*J42+Q42*J42+R42*J42+S42*J42)+(T42*J43+U42*J43+V42*J43+W42*J43+X42*J43+Y42*J43+Z42*J43)</f>
        <v>0</v>
      </c>
    </row>
    <row r="43" spans="1:35" ht="36" customHeight="1" thickBot="1">
      <c r="A43" s="230"/>
      <c r="B43" s="225"/>
      <c r="C43" s="236"/>
      <c r="D43" s="207"/>
      <c r="E43" s="378"/>
      <c r="F43" s="272"/>
      <c r="G43" s="376"/>
      <c r="H43" s="272"/>
      <c r="I43" s="23" t="s">
        <v>29</v>
      </c>
      <c r="J43" s="437">
        <v>72.22</v>
      </c>
      <c r="K43" s="114">
        <v>148.5</v>
      </c>
      <c r="L43" s="390"/>
      <c r="M43" s="391"/>
      <c r="N43" s="276"/>
      <c r="O43" s="278"/>
      <c r="P43" s="278"/>
      <c r="Q43" s="278"/>
      <c r="R43" s="278"/>
      <c r="S43" s="217"/>
      <c r="T43" s="207"/>
      <c r="U43" s="207"/>
      <c r="V43" s="207"/>
      <c r="W43" s="207"/>
      <c r="X43" s="207"/>
      <c r="Y43" s="207"/>
      <c r="Z43" s="210"/>
      <c r="AA43" s="328"/>
      <c r="AB43" s="329"/>
      <c r="AC43" s="329"/>
      <c r="AD43" s="329"/>
      <c r="AE43" s="329"/>
      <c r="AF43" s="329"/>
      <c r="AG43" s="330"/>
      <c r="AH43" s="294" t="e">
        <f>#REF!*#REF!</f>
        <v>#REF!</v>
      </c>
      <c r="AI43" s="295"/>
    </row>
    <row r="44" spans="1:35" ht="36" customHeight="1" thickBot="1">
      <c r="A44" s="229"/>
      <c r="B44" s="223" t="s">
        <v>8</v>
      </c>
      <c r="C44" s="235" t="s">
        <v>110</v>
      </c>
      <c r="D44" s="205" t="s">
        <v>105</v>
      </c>
      <c r="E44" s="377" t="s">
        <v>108</v>
      </c>
      <c r="F44" s="297" t="s">
        <v>52</v>
      </c>
      <c r="G44" s="375" t="s">
        <v>230</v>
      </c>
      <c r="H44" s="271" t="s">
        <v>83</v>
      </c>
      <c r="I44" s="20" t="s">
        <v>30</v>
      </c>
      <c r="J44" s="437">
        <v>66.87</v>
      </c>
      <c r="K44" s="114">
        <v>137.5</v>
      </c>
      <c r="L44" s="390"/>
      <c r="M44" s="391"/>
      <c r="N44" s="275"/>
      <c r="O44" s="277"/>
      <c r="P44" s="277"/>
      <c r="Q44" s="277"/>
      <c r="R44" s="277"/>
      <c r="S44" s="215"/>
      <c r="T44" s="205"/>
      <c r="U44" s="205"/>
      <c r="V44" s="205"/>
      <c r="W44" s="205"/>
      <c r="X44" s="205"/>
      <c r="Y44" s="205"/>
      <c r="Z44" s="208"/>
      <c r="AA44" s="328"/>
      <c r="AB44" s="329"/>
      <c r="AC44" s="329"/>
      <c r="AD44" s="329"/>
      <c r="AE44" s="329"/>
      <c r="AF44" s="329"/>
      <c r="AG44" s="330"/>
      <c r="AH44" s="293">
        <f>N44+O44+P44+Q44+R44+S44+T44+U44+V44+W44+X44+Y44+Z44</f>
        <v>0</v>
      </c>
      <c r="AI44" s="212">
        <f>(N44*J44+O44*J44+P44*J44+Q44*J44+R44*J44+S44*J44)+(T44*J45+U44*J45+V44*J45+W44*J45+X44*J45+Y44*J45+Z44*J45)</f>
        <v>0</v>
      </c>
    </row>
    <row r="45" spans="1:35" ht="36" customHeight="1" thickBot="1">
      <c r="A45" s="230"/>
      <c r="B45" s="225"/>
      <c r="C45" s="236"/>
      <c r="D45" s="207"/>
      <c r="E45" s="378"/>
      <c r="F45" s="272"/>
      <c r="G45" s="376"/>
      <c r="H45" s="272"/>
      <c r="I45" s="23" t="s">
        <v>29</v>
      </c>
      <c r="J45" s="437">
        <v>75.430000000000007</v>
      </c>
      <c r="K45" s="114">
        <v>155.10000000000002</v>
      </c>
      <c r="L45" s="390"/>
      <c r="M45" s="391"/>
      <c r="N45" s="276"/>
      <c r="O45" s="278"/>
      <c r="P45" s="278"/>
      <c r="Q45" s="278"/>
      <c r="R45" s="278"/>
      <c r="S45" s="217"/>
      <c r="T45" s="207"/>
      <c r="U45" s="207"/>
      <c r="V45" s="207"/>
      <c r="W45" s="207"/>
      <c r="X45" s="207"/>
      <c r="Y45" s="207"/>
      <c r="Z45" s="210"/>
      <c r="AA45" s="328"/>
      <c r="AB45" s="329"/>
      <c r="AC45" s="329"/>
      <c r="AD45" s="329"/>
      <c r="AE45" s="329"/>
      <c r="AF45" s="329"/>
      <c r="AG45" s="330"/>
      <c r="AH45" s="294" t="e">
        <f>#REF!*#REF!</f>
        <v>#REF!</v>
      </c>
      <c r="AI45" s="295"/>
    </row>
    <row r="46" spans="1:35" ht="36" customHeight="1" thickBot="1">
      <c r="A46" s="229"/>
      <c r="B46" s="223" t="s">
        <v>8</v>
      </c>
      <c r="C46" s="235" t="s">
        <v>110</v>
      </c>
      <c r="D46" s="205" t="s">
        <v>111</v>
      </c>
      <c r="E46" s="377" t="s">
        <v>113</v>
      </c>
      <c r="F46" s="297" t="s">
        <v>52</v>
      </c>
      <c r="G46" s="375" t="s">
        <v>230</v>
      </c>
      <c r="H46" s="271" t="s">
        <v>83</v>
      </c>
      <c r="I46" s="20" t="s">
        <v>30</v>
      </c>
      <c r="J46" s="437">
        <v>66.87</v>
      </c>
      <c r="K46" s="114">
        <v>137.5</v>
      </c>
      <c r="L46" s="390"/>
      <c r="M46" s="391"/>
      <c r="N46" s="275"/>
      <c r="O46" s="277"/>
      <c r="P46" s="277"/>
      <c r="Q46" s="277"/>
      <c r="R46" s="277"/>
      <c r="S46" s="215"/>
      <c r="T46" s="205"/>
      <c r="U46" s="205"/>
      <c r="V46" s="205"/>
      <c r="W46" s="205"/>
      <c r="X46" s="205"/>
      <c r="Y46" s="205"/>
      <c r="Z46" s="208"/>
      <c r="AA46" s="328"/>
      <c r="AB46" s="329"/>
      <c r="AC46" s="329"/>
      <c r="AD46" s="329"/>
      <c r="AE46" s="329"/>
      <c r="AF46" s="329"/>
      <c r="AG46" s="330"/>
      <c r="AH46" s="293">
        <f>N46+O46+P46+Q46+R46+S46+T46+U46+V46+W46+X46+Y46+Z46</f>
        <v>0</v>
      </c>
      <c r="AI46" s="212">
        <f>(N46*J46+O46*J46+P46*J46+Q46*J46+R46*J46+S46*J46)+(T46*J47+U46*J47+V46*J47+W46*J47+X46*J47+Y46*J47+Z46*J47)</f>
        <v>0</v>
      </c>
    </row>
    <row r="47" spans="1:35" ht="36" customHeight="1" thickBot="1">
      <c r="A47" s="230"/>
      <c r="B47" s="225"/>
      <c r="C47" s="236"/>
      <c r="D47" s="207"/>
      <c r="E47" s="378"/>
      <c r="F47" s="272"/>
      <c r="G47" s="376"/>
      <c r="H47" s="272"/>
      <c r="I47" s="23" t="s">
        <v>29</v>
      </c>
      <c r="J47" s="437">
        <v>75.430000000000007</v>
      </c>
      <c r="K47" s="114">
        <v>155.10000000000002</v>
      </c>
      <c r="L47" s="392"/>
      <c r="M47" s="393"/>
      <c r="N47" s="276"/>
      <c r="O47" s="278"/>
      <c r="P47" s="278"/>
      <c r="Q47" s="278"/>
      <c r="R47" s="278"/>
      <c r="S47" s="217"/>
      <c r="T47" s="207"/>
      <c r="U47" s="207"/>
      <c r="V47" s="207"/>
      <c r="W47" s="207"/>
      <c r="X47" s="207"/>
      <c r="Y47" s="207"/>
      <c r="Z47" s="210"/>
      <c r="AA47" s="328"/>
      <c r="AB47" s="329"/>
      <c r="AC47" s="329"/>
      <c r="AD47" s="329"/>
      <c r="AE47" s="329"/>
      <c r="AF47" s="329"/>
      <c r="AG47" s="330"/>
      <c r="AH47" s="294" t="e">
        <f>#REF!*#REF!</f>
        <v>#REF!</v>
      </c>
      <c r="AI47" s="295"/>
    </row>
    <row r="48" spans="1:35" s="76" customFormat="1" ht="36" customHeight="1" thickBot="1">
      <c r="A48" s="260"/>
      <c r="B48" s="266" t="s">
        <v>8</v>
      </c>
      <c r="C48" s="235" t="s">
        <v>116</v>
      </c>
      <c r="D48" s="259" t="s">
        <v>21</v>
      </c>
      <c r="E48" s="340" t="s">
        <v>114</v>
      </c>
      <c r="F48" s="336" t="s">
        <v>52</v>
      </c>
      <c r="G48" s="336" t="s">
        <v>82</v>
      </c>
      <c r="H48" s="269" t="s">
        <v>83</v>
      </c>
      <c r="I48" s="98" t="s">
        <v>30</v>
      </c>
      <c r="J48" s="436"/>
      <c r="K48" s="114">
        <v>111.10000000000001</v>
      </c>
      <c r="L48" s="126">
        <v>48.68</v>
      </c>
      <c r="M48" s="109">
        <v>94.44</v>
      </c>
      <c r="N48" s="279"/>
      <c r="O48" s="262"/>
      <c r="P48" s="262"/>
      <c r="Q48" s="262"/>
      <c r="R48" s="262"/>
      <c r="S48" s="263"/>
      <c r="T48" s="259"/>
      <c r="U48" s="259"/>
      <c r="V48" s="259"/>
      <c r="W48" s="259"/>
      <c r="X48" s="259"/>
      <c r="Y48" s="259"/>
      <c r="Z48" s="280"/>
      <c r="AA48" s="328"/>
      <c r="AB48" s="329"/>
      <c r="AC48" s="329"/>
      <c r="AD48" s="329"/>
      <c r="AE48" s="329"/>
      <c r="AF48" s="329"/>
      <c r="AG48" s="330"/>
      <c r="AH48" s="287">
        <f>N48+O48+P48+Q48+R48+S48+T48+U48+V48+W48+X48+Y48+Z48</f>
        <v>0</v>
      </c>
      <c r="AI48" s="289">
        <f t="shared" ref="AI48:AI58" si="6">(N48*L48+O48*L48+P48*L48+Q48*L48+R48*L48+S48*L48)+(T48*L49+U48*L49+V48*L49+W48*L49+X48*L49+Y48*L49+Z48*L49)</f>
        <v>0</v>
      </c>
    </row>
    <row r="49" spans="1:35" s="76" customFormat="1" ht="36" customHeight="1" thickBot="1">
      <c r="A49" s="219"/>
      <c r="B49" s="257"/>
      <c r="C49" s="236"/>
      <c r="D49" s="220"/>
      <c r="E49" s="341"/>
      <c r="F49" s="270"/>
      <c r="G49" s="270"/>
      <c r="H49" s="270"/>
      <c r="I49" s="97" t="s">
        <v>29</v>
      </c>
      <c r="J49" s="436"/>
      <c r="K49" s="114">
        <v>119.9</v>
      </c>
      <c r="L49" s="127">
        <v>52.48</v>
      </c>
      <c r="M49" s="110">
        <v>101.92</v>
      </c>
      <c r="N49" s="249"/>
      <c r="O49" s="251"/>
      <c r="P49" s="251"/>
      <c r="Q49" s="251"/>
      <c r="R49" s="251"/>
      <c r="S49" s="253"/>
      <c r="T49" s="220"/>
      <c r="U49" s="220"/>
      <c r="V49" s="220"/>
      <c r="W49" s="220"/>
      <c r="X49" s="220"/>
      <c r="Y49" s="220"/>
      <c r="Z49" s="281"/>
      <c r="AA49" s="328"/>
      <c r="AB49" s="329"/>
      <c r="AC49" s="329"/>
      <c r="AD49" s="329"/>
      <c r="AE49" s="329"/>
      <c r="AF49" s="329"/>
      <c r="AG49" s="330"/>
      <c r="AH49" s="288" t="e">
        <f>#REF!*#REF!</f>
        <v>#REF!</v>
      </c>
      <c r="AI49" s="290"/>
    </row>
    <row r="50" spans="1:35" s="76" customFormat="1" ht="36" customHeight="1" thickBot="1">
      <c r="A50" s="260"/>
      <c r="B50" s="266" t="s">
        <v>8</v>
      </c>
      <c r="C50" s="235" t="s">
        <v>116</v>
      </c>
      <c r="D50" s="259" t="s">
        <v>34</v>
      </c>
      <c r="E50" s="340" t="s">
        <v>115</v>
      </c>
      <c r="F50" s="336" t="s">
        <v>52</v>
      </c>
      <c r="G50" s="336" t="s">
        <v>82</v>
      </c>
      <c r="H50" s="269" t="s">
        <v>83</v>
      </c>
      <c r="I50" s="98" t="s">
        <v>30</v>
      </c>
      <c r="J50" s="436"/>
      <c r="K50" s="114">
        <v>111.10000000000001</v>
      </c>
      <c r="L50" s="126">
        <v>48.68</v>
      </c>
      <c r="M50" s="109">
        <v>94.44</v>
      </c>
      <c r="N50" s="279"/>
      <c r="O50" s="262"/>
      <c r="P50" s="262"/>
      <c r="Q50" s="262"/>
      <c r="R50" s="262"/>
      <c r="S50" s="263"/>
      <c r="T50" s="259"/>
      <c r="U50" s="259"/>
      <c r="V50" s="259"/>
      <c r="W50" s="259"/>
      <c r="X50" s="259"/>
      <c r="Y50" s="259"/>
      <c r="Z50" s="280"/>
      <c r="AA50" s="328"/>
      <c r="AB50" s="329"/>
      <c r="AC50" s="329"/>
      <c r="AD50" s="329"/>
      <c r="AE50" s="329"/>
      <c r="AF50" s="329"/>
      <c r="AG50" s="330"/>
      <c r="AH50" s="287">
        <f>N50+O50+P50+Q50+R50+S50+T50+U50+V50+W50+X50+Y50+Z50</f>
        <v>0</v>
      </c>
      <c r="AI50" s="289">
        <f t="shared" si="6"/>
        <v>0</v>
      </c>
    </row>
    <row r="51" spans="1:35" s="76" customFormat="1" ht="36" customHeight="1" thickBot="1">
      <c r="A51" s="219"/>
      <c r="B51" s="257"/>
      <c r="C51" s="236"/>
      <c r="D51" s="220"/>
      <c r="E51" s="341"/>
      <c r="F51" s="270"/>
      <c r="G51" s="270"/>
      <c r="H51" s="270"/>
      <c r="I51" s="97" t="s">
        <v>29</v>
      </c>
      <c r="J51" s="436"/>
      <c r="K51" s="114">
        <v>119.9</v>
      </c>
      <c r="L51" s="127">
        <v>52.48</v>
      </c>
      <c r="M51" s="110">
        <v>101.92</v>
      </c>
      <c r="N51" s="249"/>
      <c r="O51" s="251"/>
      <c r="P51" s="251"/>
      <c r="Q51" s="251"/>
      <c r="R51" s="251"/>
      <c r="S51" s="253"/>
      <c r="T51" s="220"/>
      <c r="U51" s="220"/>
      <c r="V51" s="220"/>
      <c r="W51" s="220"/>
      <c r="X51" s="220"/>
      <c r="Y51" s="220"/>
      <c r="Z51" s="281"/>
      <c r="AA51" s="328"/>
      <c r="AB51" s="329"/>
      <c r="AC51" s="329"/>
      <c r="AD51" s="329"/>
      <c r="AE51" s="329"/>
      <c r="AF51" s="329"/>
      <c r="AG51" s="330"/>
      <c r="AH51" s="288" t="e">
        <f>#REF!*#REF!</f>
        <v>#REF!</v>
      </c>
      <c r="AI51" s="290"/>
    </row>
    <row r="52" spans="1:35" s="76" customFormat="1" ht="36" customHeight="1" thickBot="1">
      <c r="A52" s="260"/>
      <c r="B52" s="266" t="s">
        <v>8</v>
      </c>
      <c r="C52" s="235" t="s">
        <v>116</v>
      </c>
      <c r="D52" s="259" t="s">
        <v>81</v>
      </c>
      <c r="E52" s="340" t="s">
        <v>84</v>
      </c>
      <c r="F52" s="336" t="s">
        <v>52</v>
      </c>
      <c r="G52" s="336" t="s">
        <v>82</v>
      </c>
      <c r="H52" s="269" t="s">
        <v>83</v>
      </c>
      <c r="I52" s="98" t="s">
        <v>30</v>
      </c>
      <c r="J52" s="436"/>
      <c r="K52" s="115">
        <v>112.2</v>
      </c>
      <c r="L52" s="127">
        <v>49.22</v>
      </c>
      <c r="M52" s="110">
        <v>95.37</v>
      </c>
      <c r="N52" s="279"/>
      <c r="O52" s="262"/>
      <c r="P52" s="262"/>
      <c r="Q52" s="262"/>
      <c r="R52" s="262"/>
      <c r="S52" s="263"/>
      <c r="T52" s="259"/>
      <c r="U52" s="259"/>
      <c r="V52" s="259"/>
      <c r="W52" s="259"/>
      <c r="X52" s="259"/>
      <c r="Y52" s="259"/>
      <c r="Z52" s="280"/>
      <c r="AA52" s="328"/>
      <c r="AB52" s="329"/>
      <c r="AC52" s="329"/>
      <c r="AD52" s="329"/>
      <c r="AE52" s="329"/>
      <c r="AF52" s="329"/>
      <c r="AG52" s="330"/>
      <c r="AH52" s="287">
        <f>N52+O52+P52+Q52+R52+S52+T52+U52+V52+W52+X52+Y52+Z52</f>
        <v>0</v>
      </c>
      <c r="AI52" s="289">
        <f t="shared" si="6"/>
        <v>0</v>
      </c>
    </row>
    <row r="53" spans="1:35" s="76" customFormat="1" ht="36" customHeight="1" thickBot="1">
      <c r="A53" s="219"/>
      <c r="B53" s="257"/>
      <c r="C53" s="236"/>
      <c r="D53" s="220"/>
      <c r="E53" s="341"/>
      <c r="F53" s="270"/>
      <c r="G53" s="270"/>
      <c r="H53" s="270"/>
      <c r="I53" s="97" t="s">
        <v>29</v>
      </c>
      <c r="J53" s="436"/>
      <c r="K53" s="114">
        <v>122.10000000000001</v>
      </c>
      <c r="L53" s="127">
        <v>53.5</v>
      </c>
      <c r="M53" s="110">
        <v>103.79</v>
      </c>
      <c r="N53" s="249"/>
      <c r="O53" s="251"/>
      <c r="P53" s="251"/>
      <c r="Q53" s="251"/>
      <c r="R53" s="251"/>
      <c r="S53" s="253"/>
      <c r="T53" s="220"/>
      <c r="U53" s="220"/>
      <c r="V53" s="220"/>
      <c r="W53" s="220"/>
      <c r="X53" s="220"/>
      <c r="Y53" s="220"/>
      <c r="Z53" s="281"/>
      <c r="AA53" s="328"/>
      <c r="AB53" s="329"/>
      <c r="AC53" s="329"/>
      <c r="AD53" s="329"/>
      <c r="AE53" s="329"/>
      <c r="AF53" s="329"/>
      <c r="AG53" s="330"/>
      <c r="AH53" s="288" t="e">
        <f>#REF!*#REF!</f>
        <v>#REF!</v>
      </c>
      <c r="AI53" s="290"/>
    </row>
    <row r="54" spans="1:35" s="76" customFormat="1" ht="36" customHeight="1" thickBot="1">
      <c r="A54" s="260"/>
      <c r="B54" s="266" t="s">
        <v>8</v>
      </c>
      <c r="C54" s="235" t="s">
        <v>117</v>
      </c>
      <c r="D54" s="259" t="s">
        <v>32</v>
      </c>
      <c r="E54" s="340" t="s">
        <v>119</v>
      </c>
      <c r="F54" s="336" t="s">
        <v>52</v>
      </c>
      <c r="G54" s="336" t="s">
        <v>82</v>
      </c>
      <c r="H54" s="269" t="s">
        <v>83</v>
      </c>
      <c r="I54" s="98" t="s">
        <v>30</v>
      </c>
      <c r="J54" s="436"/>
      <c r="K54" s="114">
        <v>118.80000000000001</v>
      </c>
      <c r="L54" s="127">
        <v>52</v>
      </c>
      <c r="M54" s="110">
        <v>100.98</v>
      </c>
      <c r="N54" s="279"/>
      <c r="O54" s="262"/>
      <c r="P54" s="262"/>
      <c r="Q54" s="262"/>
      <c r="R54" s="262"/>
      <c r="S54" s="263"/>
      <c r="T54" s="259"/>
      <c r="U54" s="259"/>
      <c r="V54" s="259"/>
      <c r="W54" s="259"/>
      <c r="X54" s="259"/>
      <c r="Y54" s="259"/>
      <c r="Z54" s="280"/>
      <c r="AA54" s="328"/>
      <c r="AB54" s="329"/>
      <c r="AC54" s="329"/>
      <c r="AD54" s="329"/>
      <c r="AE54" s="329"/>
      <c r="AF54" s="329"/>
      <c r="AG54" s="330"/>
      <c r="AH54" s="287">
        <f>N54+O54+P54+Q54+R54+S54+T54+U54+V54+W54+X54+Y54+Z54</f>
        <v>0</v>
      </c>
      <c r="AI54" s="289">
        <f t="shared" si="6"/>
        <v>0</v>
      </c>
    </row>
    <row r="55" spans="1:35" s="76" customFormat="1" ht="36" customHeight="1" thickBot="1">
      <c r="A55" s="219"/>
      <c r="B55" s="257"/>
      <c r="C55" s="236"/>
      <c r="D55" s="220"/>
      <c r="E55" s="341"/>
      <c r="F55" s="270"/>
      <c r="G55" s="270"/>
      <c r="H55" s="270"/>
      <c r="I55" s="97" t="s">
        <v>29</v>
      </c>
      <c r="J55" s="436"/>
      <c r="K55" s="114">
        <v>129.80000000000001</v>
      </c>
      <c r="L55" s="127">
        <v>56.71</v>
      </c>
      <c r="M55" s="110">
        <v>110.33</v>
      </c>
      <c r="N55" s="249"/>
      <c r="O55" s="251"/>
      <c r="P55" s="251"/>
      <c r="Q55" s="251"/>
      <c r="R55" s="251"/>
      <c r="S55" s="253"/>
      <c r="T55" s="220"/>
      <c r="U55" s="220"/>
      <c r="V55" s="220"/>
      <c r="W55" s="220"/>
      <c r="X55" s="220"/>
      <c r="Y55" s="220"/>
      <c r="Z55" s="281"/>
      <c r="AA55" s="328"/>
      <c r="AB55" s="329"/>
      <c r="AC55" s="329"/>
      <c r="AD55" s="329"/>
      <c r="AE55" s="329"/>
      <c r="AF55" s="329"/>
      <c r="AG55" s="330"/>
      <c r="AH55" s="288" t="e">
        <f>#REF!*#REF!</f>
        <v>#REF!</v>
      </c>
      <c r="AI55" s="290"/>
    </row>
    <row r="56" spans="1:35" s="76" customFormat="1" ht="36" customHeight="1" thickBot="1">
      <c r="A56" s="260"/>
      <c r="B56" s="266" t="s">
        <v>24</v>
      </c>
      <c r="C56" s="235" t="s">
        <v>117</v>
      </c>
      <c r="D56" s="259" t="s">
        <v>118</v>
      </c>
      <c r="E56" s="340" t="s">
        <v>120</v>
      </c>
      <c r="F56" s="336" t="s">
        <v>52</v>
      </c>
      <c r="G56" s="336" t="s">
        <v>82</v>
      </c>
      <c r="H56" s="269" t="s">
        <v>83</v>
      </c>
      <c r="I56" s="98" t="s">
        <v>30</v>
      </c>
      <c r="J56" s="436"/>
      <c r="K56" s="114">
        <v>119.9</v>
      </c>
      <c r="L56" s="127">
        <v>52.48</v>
      </c>
      <c r="M56" s="110">
        <v>101.92</v>
      </c>
      <c r="N56" s="279"/>
      <c r="O56" s="262"/>
      <c r="P56" s="262"/>
      <c r="Q56" s="262"/>
      <c r="R56" s="262"/>
      <c r="S56" s="263"/>
      <c r="T56" s="259"/>
      <c r="U56" s="259"/>
      <c r="V56" s="259"/>
      <c r="W56" s="259"/>
      <c r="X56" s="259"/>
      <c r="Y56" s="259"/>
      <c r="Z56" s="280"/>
      <c r="AA56" s="328"/>
      <c r="AB56" s="329"/>
      <c r="AC56" s="329"/>
      <c r="AD56" s="329"/>
      <c r="AE56" s="329"/>
      <c r="AF56" s="329"/>
      <c r="AG56" s="330"/>
      <c r="AH56" s="287">
        <f>N56+O56+P56+Q56+R56+S56+T56+U56+V56+W56+X56+Y56+Z56</f>
        <v>0</v>
      </c>
      <c r="AI56" s="289">
        <f t="shared" si="6"/>
        <v>0</v>
      </c>
    </row>
    <row r="57" spans="1:35" s="76" customFormat="1" ht="36" customHeight="1" thickBot="1">
      <c r="A57" s="219"/>
      <c r="B57" s="257"/>
      <c r="C57" s="236"/>
      <c r="D57" s="220"/>
      <c r="E57" s="341"/>
      <c r="F57" s="270"/>
      <c r="G57" s="270"/>
      <c r="H57" s="270"/>
      <c r="I57" s="97" t="s">
        <v>29</v>
      </c>
      <c r="J57" s="436"/>
      <c r="K57" s="114">
        <v>132</v>
      </c>
      <c r="L57" s="127">
        <v>48.15</v>
      </c>
      <c r="M57" s="110">
        <v>112.2</v>
      </c>
      <c r="N57" s="249"/>
      <c r="O57" s="251"/>
      <c r="P57" s="251"/>
      <c r="Q57" s="251"/>
      <c r="R57" s="251"/>
      <c r="S57" s="253"/>
      <c r="T57" s="220"/>
      <c r="U57" s="220"/>
      <c r="V57" s="220"/>
      <c r="W57" s="220"/>
      <c r="X57" s="220"/>
      <c r="Y57" s="220"/>
      <c r="Z57" s="281"/>
      <c r="AA57" s="328"/>
      <c r="AB57" s="329"/>
      <c r="AC57" s="329"/>
      <c r="AD57" s="329"/>
      <c r="AE57" s="329"/>
      <c r="AF57" s="329"/>
      <c r="AG57" s="330"/>
      <c r="AH57" s="288" t="e">
        <f>#REF!*#REF!</f>
        <v>#REF!</v>
      </c>
      <c r="AI57" s="290"/>
    </row>
    <row r="58" spans="1:35" s="76" customFormat="1" ht="36" customHeight="1" thickBot="1">
      <c r="A58" s="260"/>
      <c r="B58" s="266" t="s">
        <v>24</v>
      </c>
      <c r="C58" s="235" t="s">
        <v>117</v>
      </c>
      <c r="D58" s="259" t="s">
        <v>90</v>
      </c>
      <c r="E58" s="340" t="s">
        <v>91</v>
      </c>
      <c r="F58" s="336" t="s">
        <v>52</v>
      </c>
      <c r="G58" s="336" t="s">
        <v>82</v>
      </c>
      <c r="H58" s="269" t="s">
        <v>83</v>
      </c>
      <c r="I58" s="98" t="s">
        <v>30</v>
      </c>
      <c r="J58" s="436"/>
      <c r="K58" s="114">
        <v>113.30000000000001</v>
      </c>
      <c r="L58" s="127">
        <v>49.75</v>
      </c>
      <c r="M58" s="110">
        <v>96.31</v>
      </c>
      <c r="N58" s="279"/>
      <c r="O58" s="262"/>
      <c r="P58" s="262"/>
      <c r="Q58" s="262"/>
      <c r="R58" s="262"/>
      <c r="S58" s="263"/>
      <c r="T58" s="259"/>
      <c r="U58" s="259"/>
      <c r="V58" s="259"/>
      <c r="W58" s="259"/>
      <c r="X58" s="259"/>
      <c r="Y58" s="259"/>
      <c r="Z58" s="280"/>
      <c r="AA58" s="328"/>
      <c r="AB58" s="329"/>
      <c r="AC58" s="329"/>
      <c r="AD58" s="329"/>
      <c r="AE58" s="329"/>
      <c r="AF58" s="329"/>
      <c r="AG58" s="330"/>
      <c r="AH58" s="287">
        <f>N58+O58+P58+Q58+R58+S58+T58+U58+V58+W58+X58+Y58+Z58</f>
        <v>0</v>
      </c>
      <c r="AI58" s="289">
        <f t="shared" si="6"/>
        <v>0</v>
      </c>
    </row>
    <row r="59" spans="1:35" s="76" customFormat="1" ht="36" customHeight="1" thickBot="1">
      <c r="A59" s="219"/>
      <c r="B59" s="257"/>
      <c r="C59" s="236"/>
      <c r="D59" s="220"/>
      <c r="E59" s="341"/>
      <c r="F59" s="270"/>
      <c r="G59" s="270"/>
      <c r="H59" s="270"/>
      <c r="I59" s="97" t="s">
        <v>29</v>
      </c>
      <c r="J59" s="436"/>
      <c r="K59" s="114">
        <v>121.00000000000001</v>
      </c>
      <c r="L59" s="127">
        <v>52.96</v>
      </c>
      <c r="M59" s="110">
        <v>102.85</v>
      </c>
      <c r="N59" s="249"/>
      <c r="O59" s="251"/>
      <c r="P59" s="251"/>
      <c r="Q59" s="251"/>
      <c r="R59" s="251"/>
      <c r="S59" s="253"/>
      <c r="T59" s="220"/>
      <c r="U59" s="220"/>
      <c r="V59" s="220"/>
      <c r="W59" s="220"/>
      <c r="X59" s="220"/>
      <c r="Y59" s="220"/>
      <c r="Z59" s="281"/>
      <c r="AA59" s="328"/>
      <c r="AB59" s="329"/>
      <c r="AC59" s="329"/>
      <c r="AD59" s="329"/>
      <c r="AE59" s="329"/>
      <c r="AF59" s="329"/>
      <c r="AG59" s="330"/>
      <c r="AH59" s="288" t="e">
        <f>#REF!*#REF!</f>
        <v>#REF!</v>
      </c>
      <c r="AI59" s="290"/>
    </row>
    <row r="60" spans="1:35" ht="36" customHeight="1" thickBot="1">
      <c r="A60" s="229"/>
      <c r="B60" s="223" t="s">
        <v>24</v>
      </c>
      <c r="C60" s="235" t="s">
        <v>121</v>
      </c>
      <c r="D60" s="205" t="s">
        <v>23</v>
      </c>
      <c r="E60" s="377" t="s">
        <v>122</v>
      </c>
      <c r="F60" s="297" t="s">
        <v>52</v>
      </c>
      <c r="G60" s="297" t="s">
        <v>82</v>
      </c>
      <c r="H60" s="271" t="s">
        <v>83</v>
      </c>
      <c r="I60" s="20" t="s">
        <v>30</v>
      </c>
      <c r="J60" s="125">
        <v>59.92</v>
      </c>
      <c r="K60" s="114">
        <v>123.20000000000002</v>
      </c>
      <c r="L60" s="388"/>
      <c r="M60" s="389"/>
      <c r="N60" s="275"/>
      <c r="O60" s="277"/>
      <c r="P60" s="277"/>
      <c r="Q60" s="277"/>
      <c r="R60" s="277"/>
      <c r="S60" s="215"/>
      <c r="T60" s="205"/>
      <c r="U60" s="205"/>
      <c r="V60" s="205"/>
      <c r="W60" s="205"/>
      <c r="X60" s="205"/>
      <c r="Y60" s="205"/>
      <c r="Z60" s="208"/>
      <c r="AA60" s="328"/>
      <c r="AB60" s="329"/>
      <c r="AC60" s="329"/>
      <c r="AD60" s="329"/>
      <c r="AE60" s="329"/>
      <c r="AF60" s="329"/>
      <c r="AG60" s="330"/>
      <c r="AH60" s="293">
        <f>N60+O60+P60+Q60+R60+S60+T60+U60+V60+W60+X60+Y60+Z60</f>
        <v>0</v>
      </c>
      <c r="AI60" s="212">
        <f>(N60*J60+O60*J60+P60*J60+Q60*J60+R60*J60+S60*J60)+(T60*J61+U60*J61+V60*J61+W60*J61+X60*J61+Y60*J61+Z60*J61)</f>
        <v>0</v>
      </c>
    </row>
    <row r="61" spans="1:35" ht="36" customHeight="1" thickBot="1">
      <c r="A61" s="230"/>
      <c r="B61" s="225"/>
      <c r="C61" s="236"/>
      <c r="D61" s="207"/>
      <c r="E61" s="378"/>
      <c r="F61" s="272"/>
      <c r="G61" s="272"/>
      <c r="H61" s="272"/>
      <c r="I61" s="23" t="s">
        <v>29</v>
      </c>
      <c r="J61" s="125">
        <v>64.73</v>
      </c>
      <c r="K61" s="114">
        <v>133.10000000000002</v>
      </c>
      <c r="L61" s="390"/>
      <c r="M61" s="391"/>
      <c r="N61" s="276"/>
      <c r="O61" s="278"/>
      <c r="P61" s="278"/>
      <c r="Q61" s="278"/>
      <c r="R61" s="278"/>
      <c r="S61" s="217"/>
      <c r="T61" s="207"/>
      <c r="U61" s="207"/>
      <c r="V61" s="207"/>
      <c r="W61" s="207"/>
      <c r="X61" s="207"/>
      <c r="Y61" s="207"/>
      <c r="Z61" s="210"/>
      <c r="AA61" s="328"/>
      <c r="AB61" s="329"/>
      <c r="AC61" s="329"/>
      <c r="AD61" s="329"/>
      <c r="AE61" s="329"/>
      <c r="AF61" s="329"/>
      <c r="AG61" s="330"/>
      <c r="AH61" s="294" t="e">
        <f>#REF!*#REF!</f>
        <v>#REF!</v>
      </c>
      <c r="AI61" s="295"/>
    </row>
    <row r="62" spans="1:35" ht="36" customHeight="1" thickBot="1">
      <c r="A62" s="229"/>
      <c r="B62" s="223" t="s">
        <v>8</v>
      </c>
      <c r="C62" s="235" t="s">
        <v>121</v>
      </c>
      <c r="D62" s="205" t="s">
        <v>4</v>
      </c>
      <c r="E62" s="377" t="s">
        <v>123</v>
      </c>
      <c r="F62" s="297" t="s">
        <v>52</v>
      </c>
      <c r="G62" s="297" t="s">
        <v>82</v>
      </c>
      <c r="H62" s="271" t="s">
        <v>83</v>
      </c>
      <c r="I62" s="20" t="s">
        <v>30</v>
      </c>
      <c r="J62" s="125">
        <v>61.52</v>
      </c>
      <c r="K62" s="114">
        <v>126.50000000000001</v>
      </c>
      <c r="L62" s="390"/>
      <c r="M62" s="391"/>
      <c r="N62" s="275"/>
      <c r="O62" s="277"/>
      <c r="P62" s="277"/>
      <c r="Q62" s="277"/>
      <c r="R62" s="277"/>
      <c r="S62" s="215"/>
      <c r="T62" s="205"/>
      <c r="U62" s="205"/>
      <c r="V62" s="205"/>
      <c r="W62" s="205"/>
      <c r="X62" s="205"/>
      <c r="Y62" s="205"/>
      <c r="Z62" s="208"/>
      <c r="AA62" s="328"/>
      <c r="AB62" s="329"/>
      <c r="AC62" s="329"/>
      <c r="AD62" s="329"/>
      <c r="AE62" s="329"/>
      <c r="AF62" s="329"/>
      <c r="AG62" s="330"/>
      <c r="AH62" s="293">
        <f>N62+O62+P62+Q62+R62+S62+T62+U62+V62+W62+X62+Y62+Z62</f>
        <v>0</v>
      </c>
      <c r="AI62" s="212">
        <f>(N62*J62+O62*J62+P62*J62+Q62*J62+R62*J62+S62*J62)+(T62*J63+U62*J63+V62*J63+W62*J63+X62*J63+Y62*J63+Z62*J63)</f>
        <v>0</v>
      </c>
    </row>
    <row r="63" spans="1:35" ht="36" customHeight="1" thickBot="1">
      <c r="A63" s="230"/>
      <c r="B63" s="225"/>
      <c r="C63" s="236"/>
      <c r="D63" s="207"/>
      <c r="E63" s="378"/>
      <c r="F63" s="272"/>
      <c r="G63" s="272"/>
      <c r="H63" s="272"/>
      <c r="I63" s="23" t="s">
        <v>29</v>
      </c>
      <c r="J63" s="125">
        <v>67.41</v>
      </c>
      <c r="K63" s="114">
        <v>138.60000000000002</v>
      </c>
      <c r="L63" s="390"/>
      <c r="M63" s="391"/>
      <c r="N63" s="276"/>
      <c r="O63" s="278"/>
      <c r="P63" s="278"/>
      <c r="Q63" s="278"/>
      <c r="R63" s="278"/>
      <c r="S63" s="217"/>
      <c r="T63" s="207"/>
      <c r="U63" s="207"/>
      <c r="V63" s="207"/>
      <c r="W63" s="207"/>
      <c r="X63" s="207"/>
      <c r="Y63" s="207"/>
      <c r="Z63" s="210"/>
      <c r="AA63" s="328"/>
      <c r="AB63" s="329"/>
      <c r="AC63" s="329"/>
      <c r="AD63" s="329"/>
      <c r="AE63" s="329"/>
      <c r="AF63" s="329"/>
      <c r="AG63" s="330"/>
      <c r="AH63" s="294" t="e">
        <f>#REF!*#REF!</f>
        <v>#REF!</v>
      </c>
      <c r="AI63" s="295"/>
    </row>
    <row r="64" spans="1:35" ht="36" customHeight="1" thickBot="1">
      <c r="A64" s="229"/>
      <c r="B64" s="223" t="s">
        <v>8</v>
      </c>
      <c r="C64" s="235" t="s">
        <v>129</v>
      </c>
      <c r="D64" s="205" t="s">
        <v>124</v>
      </c>
      <c r="E64" s="377" t="s">
        <v>155</v>
      </c>
      <c r="F64" s="297" t="s">
        <v>52</v>
      </c>
      <c r="G64" s="297" t="s">
        <v>82</v>
      </c>
      <c r="H64" s="271" t="s">
        <v>83</v>
      </c>
      <c r="I64" s="20" t="s">
        <v>30</v>
      </c>
      <c r="J64" s="125">
        <v>86.13</v>
      </c>
      <c r="K64" s="114">
        <v>177.10000000000002</v>
      </c>
      <c r="L64" s="390"/>
      <c r="M64" s="391"/>
      <c r="N64" s="275"/>
      <c r="O64" s="277"/>
      <c r="P64" s="277"/>
      <c r="Q64" s="277"/>
      <c r="R64" s="277"/>
      <c r="S64" s="215"/>
      <c r="T64" s="205"/>
      <c r="U64" s="205"/>
      <c r="V64" s="205"/>
      <c r="W64" s="205"/>
      <c r="X64" s="205"/>
      <c r="Y64" s="205"/>
      <c r="Z64" s="208"/>
      <c r="AA64" s="328"/>
      <c r="AB64" s="329"/>
      <c r="AC64" s="329"/>
      <c r="AD64" s="329"/>
      <c r="AE64" s="329"/>
      <c r="AF64" s="329"/>
      <c r="AG64" s="330"/>
      <c r="AH64" s="293">
        <f>N64+O64+P64+Q64+R64+S64+T64+U64+V64+W64+X64+Y64+Z64</f>
        <v>0</v>
      </c>
      <c r="AI64" s="212">
        <f>(N64*J64+O64*J64+P64*J64+Q64*J64+R64*J64+S64*J64)+(T64*J65+U64*J65+V64*J65+W64*J65+X64*J65+Y64*J65+Z64*J65)</f>
        <v>0</v>
      </c>
    </row>
    <row r="65" spans="1:35" ht="36" customHeight="1" thickBot="1">
      <c r="A65" s="230"/>
      <c r="B65" s="225"/>
      <c r="C65" s="236"/>
      <c r="D65" s="207"/>
      <c r="E65" s="378"/>
      <c r="F65" s="272"/>
      <c r="G65" s="272"/>
      <c r="H65" s="272"/>
      <c r="I65" s="23" t="s">
        <v>29</v>
      </c>
      <c r="J65" s="125">
        <v>90.41</v>
      </c>
      <c r="K65" s="114">
        <v>185.9</v>
      </c>
      <c r="L65" s="390"/>
      <c r="M65" s="391"/>
      <c r="N65" s="276"/>
      <c r="O65" s="278"/>
      <c r="P65" s="278"/>
      <c r="Q65" s="278"/>
      <c r="R65" s="278"/>
      <c r="S65" s="217"/>
      <c r="T65" s="207"/>
      <c r="U65" s="207"/>
      <c r="V65" s="207"/>
      <c r="W65" s="207"/>
      <c r="X65" s="207"/>
      <c r="Y65" s="207"/>
      <c r="Z65" s="210"/>
      <c r="AA65" s="328"/>
      <c r="AB65" s="329"/>
      <c r="AC65" s="329"/>
      <c r="AD65" s="329"/>
      <c r="AE65" s="329"/>
      <c r="AF65" s="329"/>
      <c r="AG65" s="330"/>
      <c r="AH65" s="294" t="e">
        <f>#REF!*#REF!</f>
        <v>#REF!</v>
      </c>
      <c r="AI65" s="295"/>
    </row>
    <row r="66" spans="1:35" ht="36" customHeight="1" thickBot="1">
      <c r="A66" s="229"/>
      <c r="B66" s="223" t="s">
        <v>8</v>
      </c>
      <c r="C66" s="235" t="s">
        <v>129</v>
      </c>
      <c r="D66" s="205" t="s">
        <v>105</v>
      </c>
      <c r="E66" s="377" t="s">
        <v>108</v>
      </c>
      <c r="F66" s="297" t="s">
        <v>52</v>
      </c>
      <c r="G66" s="297" t="s">
        <v>82</v>
      </c>
      <c r="H66" s="271" t="s">
        <v>83</v>
      </c>
      <c r="I66" s="20" t="s">
        <v>30</v>
      </c>
      <c r="J66" s="125">
        <v>88.81</v>
      </c>
      <c r="K66" s="114">
        <v>182.60000000000002</v>
      </c>
      <c r="L66" s="390"/>
      <c r="M66" s="391"/>
      <c r="N66" s="275"/>
      <c r="O66" s="277"/>
      <c r="P66" s="277"/>
      <c r="Q66" s="277"/>
      <c r="R66" s="277"/>
      <c r="S66" s="215"/>
      <c r="T66" s="205"/>
      <c r="U66" s="205"/>
      <c r="V66" s="205"/>
      <c r="W66" s="205"/>
      <c r="X66" s="205"/>
      <c r="Y66" s="205"/>
      <c r="Z66" s="208"/>
      <c r="AA66" s="328"/>
      <c r="AB66" s="329"/>
      <c r="AC66" s="329"/>
      <c r="AD66" s="329"/>
      <c r="AE66" s="329"/>
      <c r="AF66" s="329"/>
      <c r="AG66" s="330"/>
      <c r="AH66" s="293">
        <f>N66+O66+P66+Q66+R66+S66+T66+U66+V66+W66+X66+Y66+Z66</f>
        <v>0</v>
      </c>
      <c r="AI66" s="212">
        <f>(N66*J66+O66*J66+P66*J66+Q66*J66+R66*J66+S66*J66)+(T66*J67+U66*J67+V66*J67+W66*J67+X66*J67+Y66*J67+Z66*J67)</f>
        <v>0</v>
      </c>
    </row>
    <row r="67" spans="1:35" ht="36" customHeight="1" thickBot="1">
      <c r="A67" s="230"/>
      <c r="B67" s="225"/>
      <c r="C67" s="236"/>
      <c r="D67" s="207"/>
      <c r="E67" s="378"/>
      <c r="F67" s="272"/>
      <c r="G67" s="272"/>
      <c r="H67" s="272"/>
      <c r="I67" s="23" t="s">
        <v>29</v>
      </c>
      <c r="J67" s="125">
        <v>94.16</v>
      </c>
      <c r="K67" s="114">
        <v>193.60000000000002</v>
      </c>
      <c r="L67" s="390"/>
      <c r="M67" s="391"/>
      <c r="N67" s="276"/>
      <c r="O67" s="278"/>
      <c r="P67" s="278"/>
      <c r="Q67" s="278"/>
      <c r="R67" s="278"/>
      <c r="S67" s="217"/>
      <c r="T67" s="207"/>
      <c r="U67" s="207"/>
      <c r="V67" s="207"/>
      <c r="W67" s="207"/>
      <c r="X67" s="207"/>
      <c r="Y67" s="207"/>
      <c r="Z67" s="210"/>
      <c r="AA67" s="328"/>
      <c r="AB67" s="329"/>
      <c r="AC67" s="329"/>
      <c r="AD67" s="329"/>
      <c r="AE67" s="329"/>
      <c r="AF67" s="329"/>
      <c r="AG67" s="330"/>
      <c r="AH67" s="294" t="e">
        <f>#REF!*#REF!</f>
        <v>#REF!</v>
      </c>
      <c r="AI67" s="295"/>
    </row>
    <row r="68" spans="1:35" ht="36" customHeight="1" thickBot="1">
      <c r="A68" s="229"/>
      <c r="B68" s="223" t="s">
        <v>8</v>
      </c>
      <c r="C68" s="235" t="s">
        <v>130</v>
      </c>
      <c r="D68" s="205" t="s">
        <v>15</v>
      </c>
      <c r="E68" s="377" t="s">
        <v>154</v>
      </c>
      <c r="F68" s="297" t="s">
        <v>52</v>
      </c>
      <c r="G68" s="297" t="s">
        <v>82</v>
      </c>
      <c r="H68" s="271" t="s">
        <v>83</v>
      </c>
      <c r="I68" s="20" t="s">
        <v>30</v>
      </c>
      <c r="J68" s="125">
        <v>61.52</v>
      </c>
      <c r="K68" s="114">
        <v>126.50000000000001</v>
      </c>
      <c r="L68" s="390"/>
      <c r="M68" s="391"/>
      <c r="N68" s="275"/>
      <c r="O68" s="277"/>
      <c r="P68" s="277"/>
      <c r="Q68" s="277"/>
      <c r="R68" s="277"/>
      <c r="S68" s="215"/>
      <c r="T68" s="205"/>
      <c r="U68" s="205"/>
      <c r="V68" s="205"/>
      <c r="W68" s="205"/>
      <c r="X68" s="205"/>
      <c r="Y68" s="205"/>
      <c r="Z68" s="208"/>
      <c r="AA68" s="328"/>
      <c r="AB68" s="329"/>
      <c r="AC68" s="329"/>
      <c r="AD68" s="329"/>
      <c r="AE68" s="329"/>
      <c r="AF68" s="329"/>
      <c r="AG68" s="330"/>
      <c r="AH68" s="293">
        <f>N68+O68+P68+Q68+R68+S68+T68+U68+V68+W68+X68+Y68+Z68</f>
        <v>0</v>
      </c>
      <c r="AI68" s="212">
        <f>(N68*J68+O68*J68+P68*J68+Q68*J68+R68*J68+S68*J68)+(T68*J69+U68*J69+V68*J69+W68*J69+X68*J69+Y68*J69+Z68*J69)</f>
        <v>0</v>
      </c>
    </row>
    <row r="69" spans="1:35" ht="36" customHeight="1" thickBot="1">
      <c r="A69" s="230"/>
      <c r="B69" s="225"/>
      <c r="C69" s="236"/>
      <c r="D69" s="237"/>
      <c r="E69" s="378"/>
      <c r="F69" s="272"/>
      <c r="G69" s="272"/>
      <c r="H69" s="272"/>
      <c r="I69" s="23" t="s">
        <v>29</v>
      </c>
      <c r="J69" s="125">
        <v>66.87</v>
      </c>
      <c r="K69" s="114">
        <v>137.5</v>
      </c>
      <c r="L69" s="390"/>
      <c r="M69" s="391"/>
      <c r="N69" s="276"/>
      <c r="O69" s="278"/>
      <c r="P69" s="278"/>
      <c r="Q69" s="278"/>
      <c r="R69" s="278"/>
      <c r="S69" s="217"/>
      <c r="T69" s="207"/>
      <c r="U69" s="207"/>
      <c r="V69" s="207"/>
      <c r="W69" s="207"/>
      <c r="X69" s="207"/>
      <c r="Y69" s="207"/>
      <c r="Z69" s="210"/>
      <c r="AA69" s="328"/>
      <c r="AB69" s="329"/>
      <c r="AC69" s="329"/>
      <c r="AD69" s="329"/>
      <c r="AE69" s="329"/>
      <c r="AF69" s="329"/>
      <c r="AG69" s="330"/>
      <c r="AH69" s="294" t="e">
        <f>#REF!*#REF!</f>
        <v>#REF!</v>
      </c>
      <c r="AI69" s="295"/>
    </row>
    <row r="70" spans="1:35" ht="36" customHeight="1" thickBot="1">
      <c r="A70" s="229"/>
      <c r="B70" s="223" t="s">
        <v>8</v>
      </c>
      <c r="C70" s="235" t="s">
        <v>130</v>
      </c>
      <c r="D70" s="205" t="s">
        <v>26</v>
      </c>
      <c r="E70" s="377" t="s">
        <v>153</v>
      </c>
      <c r="F70" s="297" t="s">
        <v>52</v>
      </c>
      <c r="G70" s="297" t="s">
        <v>82</v>
      </c>
      <c r="H70" s="271" t="s">
        <v>83</v>
      </c>
      <c r="I70" s="20" t="s">
        <v>30</v>
      </c>
      <c r="J70" s="125">
        <v>58.85</v>
      </c>
      <c r="K70" s="114">
        <v>121.00000000000001</v>
      </c>
      <c r="L70" s="390"/>
      <c r="M70" s="391"/>
      <c r="N70" s="275"/>
      <c r="O70" s="277"/>
      <c r="P70" s="277"/>
      <c r="Q70" s="277"/>
      <c r="R70" s="277"/>
      <c r="S70" s="215"/>
      <c r="T70" s="205"/>
      <c r="U70" s="205"/>
      <c r="V70" s="205"/>
      <c r="W70" s="205"/>
      <c r="X70" s="205"/>
      <c r="Y70" s="205"/>
      <c r="Z70" s="208"/>
      <c r="AA70" s="328"/>
      <c r="AB70" s="329"/>
      <c r="AC70" s="329"/>
      <c r="AD70" s="329"/>
      <c r="AE70" s="329"/>
      <c r="AF70" s="329"/>
      <c r="AG70" s="330"/>
      <c r="AH70" s="293">
        <f>N70+O70+P70+Q70+R70+S70+T70+U70+V70+W70+X70+Y70+Z70</f>
        <v>0</v>
      </c>
      <c r="AI70" s="212">
        <f>(N70*J70+O70*J70+P70*J70+Q70*J70+R70*J70+S70*J70)+(T70*J71+U70*J71+V70*J71+W70*J71+X70*J71+Y70*J71+Z70*J71)</f>
        <v>0</v>
      </c>
    </row>
    <row r="71" spans="1:35" ht="36" customHeight="1" thickBot="1">
      <c r="A71" s="230"/>
      <c r="B71" s="225"/>
      <c r="C71" s="236"/>
      <c r="D71" s="237"/>
      <c r="E71" s="378"/>
      <c r="F71" s="272"/>
      <c r="G71" s="272"/>
      <c r="H71" s="272"/>
      <c r="I71" s="23" t="s">
        <v>29</v>
      </c>
      <c r="J71" s="125">
        <v>63.13</v>
      </c>
      <c r="K71" s="114">
        <v>129.80000000000001</v>
      </c>
      <c r="L71" s="390"/>
      <c r="M71" s="391"/>
      <c r="N71" s="276"/>
      <c r="O71" s="278"/>
      <c r="P71" s="278"/>
      <c r="Q71" s="278"/>
      <c r="R71" s="278"/>
      <c r="S71" s="217"/>
      <c r="T71" s="207"/>
      <c r="U71" s="207"/>
      <c r="V71" s="207"/>
      <c r="W71" s="207"/>
      <c r="X71" s="207"/>
      <c r="Y71" s="207"/>
      <c r="Z71" s="210"/>
      <c r="AA71" s="328"/>
      <c r="AB71" s="329"/>
      <c r="AC71" s="329"/>
      <c r="AD71" s="329"/>
      <c r="AE71" s="329"/>
      <c r="AF71" s="329"/>
      <c r="AG71" s="330"/>
      <c r="AH71" s="294" t="e">
        <f>#REF!*#REF!</f>
        <v>#REF!</v>
      </c>
      <c r="AI71" s="295"/>
    </row>
    <row r="72" spans="1:35" ht="36" customHeight="1" thickBot="1">
      <c r="A72" s="222"/>
      <c r="B72" s="223" t="s">
        <v>8</v>
      </c>
      <c r="C72" s="235" t="s">
        <v>131</v>
      </c>
      <c r="D72" s="205" t="s">
        <v>32</v>
      </c>
      <c r="E72" s="377" t="s">
        <v>152</v>
      </c>
      <c r="F72" s="297" t="s">
        <v>52</v>
      </c>
      <c r="G72" s="297" t="s">
        <v>82</v>
      </c>
      <c r="H72" s="271" t="s">
        <v>83</v>
      </c>
      <c r="I72" s="20" t="s">
        <v>30</v>
      </c>
      <c r="J72" s="125">
        <v>72.22</v>
      </c>
      <c r="K72" s="114">
        <v>148.5</v>
      </c>
      <c r="L72" s="390"/>
      <c r="M72" s="391"/>
      <c r="N72" s="275"/>
      <c r="O72" s="277"/>
      <c r="P72" s="277"/>
      <c r="Q72" s="277"/>
      <c r="R72" s="277"/>
      <c r="S72" s="215"/>
      <c r="T72" s="205"/>
      <c r="U72" s="205"/>
      <c r="V72" s="205"/>
      <c r="W72" s="205"/>
      <c r="X72" s="205"/>
      <c r="Y72" s="205"/>
      <c r="Z72" s="208"/>
      <c r="AA72" s="328"/>
      <c r="AB72" s="329"/>
      <c r="AC72" s="329"/>
      <c r="AD72" s="329"/>
      <c r="AE72" s="329"/>
      <c r="AF72" s="329"/>
      <c r="AG72" s="330"/>
      <c r="AH72" s="293">
        <f>N72+O72+P72+Q72+R72+S72+T72+U72+V72+W72+X72+Y72+Z72</f>
        <v>0</v>
      </c>
      <c r="AI72" s="212">
        <f>(N72*J72+O72*J72+P72*J72+Q72*J72+R72*J72+S72*J72)+(T72*J73+U72*J73+V72*J73+W72*J73+X72*J73+Y72*J73+Z72*J73)</f>
        <v>0</v>
      </c>
    </row>
    <row r="73" spans="1:35" ht="36" customHeight="1" thickBot="1">
      <c r="A73" s="206"/>
      <c r="B73" s="225"/>
      <c r="C73" s="236"/>
      <c r="D73" s="237"/>
      <c r="E73" s="378"/>
      <c r="F73" s="272"/>
      <c r="G73" s="272"/>
      <c r="H73" s="272"/>
      <c r="I73" s="23" t="s">
        <v>29</v>
      </c>
      <c r="J73" s="125">
        <v>77.569999999999993</v>
      </c>
      <c r="K73" s="114">
        <v>159.5</v>
      </c>
      <c r="L73" s="390"/>
      <c r="M73" s="391"/>
      <c r="N73" s="276"/>
      <c r="O73" s="278"/>
      <c r="P73" s="278"/>
      <c r="Q73" s="278"/>
      <c r="R73" s="278"/>
      <c r="S73" s="217"/>
      <c r="T73" s="207"/>
      <c r="U73" s="207"/>
      <c r="V73" s="207"/>
      <c r="W73" s="207"/>
      <c r="X73" s="207"/>
      <c r="Y73" s="207"/>
      <c r="Z73" s="210"/>
      <c r="AA73" s="328"/>
      <c r="AB73" s="329"/>
      <c r="AC73" s="329"/>
      <c r="AD73" s="329"/>
      <c r="AE73" s="329"/>
      <c r="AF73" s="329"/>
      <c r="AG73" s="330"/>
      <c r="AH73" s="294" t="e">
        <f>#REF!*#REF!</f>
        <v>#REF!</v>
      </c>
      <c r="AI73" s="295"/>
    </row>
    <row r="74" spans="1:35" ht="36" customHeight="1" thickBot="1">
      <c r="A74" s="229"/>
      <c r="B74" s="223" t="s">
        <v>8</v>
      </c>
      <c r="C74" s="235" t="s">
        <v>131</v>
      </c>
      <c r="D74" s="205" t="s">
        <v>31</v>
      </c>
      <c r="E74" s="377" t="s">
        <v>151</v>
      </c>
      <c r="F74" s="297" t="s">
        <v>52</v>
      </c>
      <c r="G74" s="297" t="s">
        <v>82</v>
      </c>
      <c r="H74" s="271" t="s">
        <v>83</v>
      </c>
      <c r="I74" s="20" t="s">
        <v>30</v>
      </c>
      <c r="J74" s="125">
        <v>67.41</v>
      </c>
      <c r="K74" s="114">
        <v>138.60000000000002</v>
      </c>
      <c r="L74" s="390"/>
      <c r="M74" s="391"/>
      <c r="N74" s="275"/>
      <c r="O74" s="277"/>
      <c r="P74" s="277"/>
      <c r="Q74" s="277"/>
      <c r="R74" s="277"/>
      <c r="S74" s="215"/>
      <c r="T74" s="205"/>
      <c r="U74" s="205"/>
      <c r="V74" s="205"/>
      <c r="W74" s="205"/>
      <c r="X74" s="205"/>
      <c r="Y74" s="205"/>
      <c r="Z74" s="208"/>
      <c r="AA74" s="328"/>
      <c r="AB74" s="329"/>
      <c r="AC74" s="329"/>
      <c r="AD74" s="329"/>
      <c r="AE74" s="329"/>
      <c r="AF74" s="329"/>
      <c r="AG74" s="330"/>
      <c r="AH74" s="293">
        <f>N74+O74+P74+Q74+R74+S74+T74+U74+V74+W74+X74+Y74+Z74</f>
        <v>0</v>
      </c>
      <c r="AI74" s="212">
        <f>(N74*J74+O74*J74+P74*J74+Q74*J74+R74*J74+S74*J74)+(T74*J75+U74*J75+V74*J75+W74*J75+X74*J75+Y74*J75+Z74*J75)</f>
        <v>0</v>
      </c>
    </row>
    <row r="75" spans="1:35" ht="36" customHeight="1" thickBot="1">
      <c r="A75" s="230"/>
      <c r="B75" s="225"/>
      <c r="C75" s="236"/>
      <c r="D75" s="237"/>
      <c r="E75" s="378"/>
      <c r="F75" s="272"/>
      <c r="G75" s="272"/>
      <c r="H75" s="272"/>
      <c r="I75" s="23" t="s">
        <v>29</v>
      </c>
      <c r="J75" s="125">
        <v>72.760000000000005</v>
      </c>
      <c r="K75" s="114">
        <v>149.60000000000002</v>
      </c>
      <c r="L75" s="390"/>
      <c r="M75" s="391"/>
      <c r="N75" s="276"/>
      <c r="O75" s="278"/>
      <c r="P75" s="278"/>
      <c r="Q75" s="278"/>
      <c r="R75" s="278"/>
      <c r="S75" s="217"/>
      <c r="T75" s="207"/>
      <c r="U75" s="207"/>
      <c r="V75" s="207"/>
      <c r="W75" s="207"/>
      <c r="X75" s="207"/>
      <c r="Y75" s="207"/>
      <c r="Z75" s="210"/>
      <c r="AA75" s="328"/>
      <c r="AB75" s="329"/>
      <c r="AC75" s="329"/>
      <c r="AD75" s="329"/>
      <c r="AE75" s="329"/>
      <c r="AF75" s="329"/>
      <c r="AG75" s="330"/>
      <c r="AH75" s="294" t="e">
        <f>#REF!*#REF!</f>
        <v>#REF!</v>
      </c>
      <c r="AI75" s="295"/>
    </row>
    <row r="76" spans="1:35" ht="36" customHeight="1" thickBot="1">
      <c r="A76" s="229"/>
      <c r="B76" s="223" t="s">
        <v>8</v>
      </c>
      <c r="C76" s="235" t="s">
        <v>131</v>
      </c>
      <c r="D76" s="205" t="s">
        <v>124</v>
      </c>
      <c r="E76" s="377" t="s">
        <v>150</v>
      </c>
      <c r="F76" s="297" t="s">
        <v>52</v>
      </c>
      <c r="G76" s="297" t="s">
        <v>82</v>
      </c>
      <c r="H76" s="271" t="s">
        <v>83</v>
      </c>
      <c r="I76" s="20" t="s">
        <v>30</v>
      </c>
      <c r="J76" s="125">
        <v>68.48</v>
      </c>
      <c r="K76" s="114">
        <v>140.80000000000001</v>
      </c>
      <c r="L76" s="390"/>
      <c r="M76" s="391"/>
      <c r="N76" s="275"/>
      <c r="O76" s="277"/>
      <c r="P76" s="277"/>
      <c r="Q76" s="277"/>
      <c r="R76" s="277"/>
      <c r="S76" s="215"/>
      <c r="T76" s="205"/>
      <c r="U76" s="205"/>
      <c r="V76" s="205"/>
      <c r="W76" s="205"/>
      <c r="X76" s="205"/>
      <c r="Y76" s="205"/>
      <c r="Z76" s="208"/>
      <c r="AA76" s="328"/>
      <c r="AB76" s="329"/>
      <c r="AC76" s="329"/>
      <c r="AD76" s="329"/>
      <c r="AE76" s="329"/>
      <c r="AF76" s="329"/>
      <c r="AG76" s="330"/>
      <c r="AH76" s="293">
        <f>N76+O76+P76+Q76+R76+S76+T76+U76+V76+W76+X76+Y76+Z76</f>
        <v>0</v>
      </c>
      <c r="AI76" s="212">
        <f>(N76*J76+O76*J76+P76*J76+Q76*J76+R76*J76+S76*J76)+(T76*J77+U76*J77+V76*J77+W76*J77+X76*J77+Y76*J77+Z76*J77)</f>
        <v>0</v>
      </c>
    </row>
    <row r="77" spans="1:35" ht="36" customHeight="1" thickBot="1">
      <c r="A77" s="230"/>
      <c r="B77" s="225"/>
      <c r="C77" s="236"/>
      <c r="D77" s="237"/>
      <c r="E77" s="378"/>
      <c r="F77" s="272"/>
      <c r="G77" s="272"/>
      <c r="H77" s="272"/>
      <c r="I77" s="23" t="s">
        <v>29</v>
      </c>
      <c r="J77" s="125">
        <v>73.83</v>
      </c>
      <c r="K77" s="114">
        <v>151.80000000000001</v>
      </c>
      <c r="L77" s="390"/>
      <c r="M77" s="391"/>
      <c r="N77" s="276"/>
      <c r="O77" s="278"/>
      <c r="P77" s="278"/>
      <c r="Q77" s="278"/>
      <c r="R77" s="278"/>
      <c r="S77" s="217"/>
      <c r="T77" s="207"/>
      <c r="U77" s="207"/>
      <c r="V77" s="207"/>
      <c r="W77" s="207"/>
      <c r="X77" s="207"/>
      <c r="Y77" s="207"/>
      <c r="Z77" s="210"/>
      <c r="AA77" s="328"/>
      <c r="AB77" s="329"/>
      <c r="AC77" s="329"/>
      <c r="AD77" s="329"/>
      <c r="AE77" s="329"/>
      <c r="AF77" s="329"/>
      <c r="AG77" s="330"/>
      <c r="AH77" s="294" t="e">
        <f>#REF!*#REF!</f>
        <v>#REF!</v>
      </c>
      <c r="AI77" s="295"/>
    </row>
    <row r="78" spans="1:35" ht="36" customHeight="1" thickBot="1">
      <c r="A78" s="229"/>
      <c r="B78" s="223" t="s">
        <v>8</v>
      </c>
      <c r="C78" s="235" t="s">
        <v>131</v>
      </c>
      <c r="D78" s="205" t="s">
        <v>104</v>
      </c>
      <c r="E78" s="377" t="s">
        <v>149</v>
      </c>
      <c r="F78" s="297" t="s">
        <v>52</v>
      </c>
      <c r="G78" s="297" t="s">
        <v>82</v>
      </c>
      <c r="H78" s="271" t="s">
        <v>83</v>
      </c>
      <c r="I78" s="20" t="s">
        <v>30</v>
      </c>
      <c r="J78" s="125">
        <v>68.48</v>
      </c>
      <c r="K78" s="114">
        <v>140.80000000000001</v>
      </c>
      <c r="L78" s="390"/>
      <c r="M78" s="391"/>
      <c r="N78" s="275"/>
      <c r="O78" s="277"/>
      <c r="P78" s="277"/>
      <c r="Q78" s="277"/>
      <c r="R78" s="277"/>
      <c r="S78" s="215"/>
      <c r="T78" s="205"/>
      <c r="U78" s="205"/>
      <c r="V78" s="205"/>
      <c r="W78" s="205"/>
      <c r="X78" s="205"/>
      <c r="Y78" s="205"/>
      <c r="Z78" s="208"/>
      <c r="AA78" s="328"/>
      <c r="AB78" s="329"/>
      <c r="AC78" s="329"/>
      <c r="AD78" s="329"/>
      <c r="AE78" s="329"/>
      <c r="AF78" s="329"/>
      <c r="AG78" s="330"/>
      <c r="AH78" s="293">
        <f>N78+O78+P78+Q78+R78+S78+T78+U78+V78+W78+X78+Y78+Z78</f>
        <v>0</v>
      </c>
      <c r="AI78" s="212">
        <f>(N78*J78+O78*J78+P78*J78+Q78*J78+R78*J78+S78*J78)+(T78*J79+U78*J79+V78*J79+W78*J79+X78*J79+Y78*J79+Z78*J79)</f>
        <v>0</v>
      </c>
    </row>
    <row r="79" spans="1:35" ht="36" customHeight="1" thickBot="1">
      <c r="A79" s="230"/>
      <c r="B79" s="225"/>
      <c r="C79" s="236"/>
      <c r="D79" s="237"/>
      <c r="E79" s="378"/>
      <c r="F79" s="272"/>
      <c r="G79" s="272"/>
      <c r="H79" s="272"/>
      <c r="I79" s="23" t="s">
        <v>29</v>
      </c>
      <c r="J79" s="125">
        <v>73.83</v>
      </c>
      <c r="K79" s="114">
        <v>151.80000000000001</v>
      </c>
      <c r="L79" s="390"/>
      <c r="M79" s="391"/>
      <c r="N79" s="276"/>
      <c r="O79" s="278"/>
      <c r="P79" s="278"/>
      <c r="Q79" s="278"/>
      <c r="R79" s="278"/>
      <c r="S79" s="217"/>
      <c r="T79" s="207"/>
      <c r="U79" s="207"/>
      <c r="V79" s="207"/>
      <c r="W79" s="207"/>
      <c r="X79" s="207"/>
      <c r="Y79" s="207"/>
      <c r="Z79" s="210"/>
      <c r="AA79" s="328"/>
      <c r="AB79" s="329"/>
      <c r="AC79" s="329"/>
      <c r="AD79" s="329"/>
      <c r="AE79" s="329"/>
      <c r="AF79" s="329"/>
      <c r="AG79" s="330"/>
      <c r="AH79" s="294" t="e">
        <f>#REF!*#REF!</f>
        <v>#REF!</v>
      </c>
      <c r="AI79" s="295"/>
    </row>
    <row r="80" spans="1:35" ht="36" customHeight="1" thickBot="1">
      <c r="A80" s="222"/>
      <c r="B80" s="223" t="s">
        <v>8</v>
      </c>
      <c r="C80" s="235" t="s">
        <v>131</v>
      </c>
      <c r="D80" s="205" t="s">
        <v>125</v>
      </c>
      <c r="E80" s="377" t="s">
        <v>148</v>
      </c>
      <c r="F80" s="297" t="s">
        <v>52</v>
      </c>
      <c r="G80" s="297" t="s">
        <v>82</v>
      </c>
      <c r="H80" s="271" t="s">
        <v>83</v>
      </c>
      <c r="I80" s="20" t="s">
        <v>30</v>
      </c>
      <c r="J80" s="125">
        <v>71.69</v>
      </c>
      <c r="K80" s="114">
        <v>147.4</v>
      </c>
      <c r="L80" s="390"/>
      <c r="M80" s="391"/>
      <c r="N80" s="275"/>
      <c r="O80" s="277"/>
      <c r="P80" s="277"/>
      <c r="Q80" s="277"/>
      <c r="R80" s="277"/>
      <c r="S80" s="215"/>
      <c r="T80" s="205"/>
      <c r="U80" s="205"/>
      <c r="V80" s="205"/>
      <c r="W80" s="205"/>
      <c r="X80" s="205"/>
      <c r="Y80" s="205"/>
      <c r="Z80" s="208"/>
      <c r="AA80" s="328"/>
      <c r="AB80" s="329"/>
      <c r="AC80" s="329"/>
      <c r="AD80" s="329"/>
      <c r="AE80" s="329"/>
      <c r="AF80" s="329"/>
      <c r="AG80" s="330"/>
      <c r="AH80" s="293">
        <f>N80+O80+P80+Q80+R80+S80+T80+U80+V80+W80+X80+Y80+Z80</f>
        <v>0</v>
      </c>
      <c r="AI80" s="212">
        <f>(N80*J80+O80*J80+P80*J80+Q80*J80+R80*J80+S80*J80)+(T80*J81+U80*J81+V80*J81+W80*J81+X80*J81+Y80*J81+Z80*J81)</f>
        <v>0</v>
      </c>
    </row>
    <row r="81" spans="1:35" ht="36" customHeight="1" thickBot="1">
      <c r="A81" s="206"/>
      <c r="B81" s="225"/>
      <c r="C81" s="236"/>
      <c r="D81" s="237"/>
      <c r="E81" s="378"/>
      <c r="F81" s="272"/>
      <c r="G81" s="272"/>
      <c r="H81" s="272"/>
      <c r="I81" s="23" t="s">
        <v>29</v>
      </c>
      <c r="J81" s="125">
        <v>78.64</v>
      </c>
      <c r="K81" s="114">
        <v>161.70000000000002</v>
      </c>
      <c r="L81" s="390"/>
      <c r="M81" s="391"/>
      <c r="N81" s="276"/>
      <c r="O81" s="278"/>
      <c r="P81" s="278"/>
      <c r="Q81" s="278"/>
      <c r="R81" s="278"/>
      <c r="S81" s="217"/>
      <c r="T81" s="207"/>
      <c r="U81" s="207"/>
      <c r="V81" s="207"/>
      <c r="W81" s="207"/>
      <c r="X81" s="207"/>
      <c r="Y81" s="207"/>
      <c r="Z81" s="210"/>
      <c r="AA81" s="328"/>
      <c r="AB81" s="329"/>
      <c r="AC81" s="329"/>
      <c r="AD81" s="329"/>
      <c r="AE81" s="329"/>
      <c r="AF81" s="329"/>
      <c r="AG81" s="330"/>
      <c r="AH81" s="294" t="e">
        <f>#REF!*#REF!</f>
        <v>#REF!</v>
      </c>
      <c r="AI81" s="295"/>
    </row>
    <row r="82" spans="1:35" ht="36" customHeight="1" thickBot="1">
      <c r="A82" s="229"/>
      <c r="B82" s="223" t="s">
        <v>24</v>
      </c>
      <c r="C82" s="235" t="s">
        <v>131</v>
      </c>
      <c r="D82" s="205" t="s">
        <v>126</v>
      </c>
      <c r="E82" s="377" t="s">
        <v>147</v>
      </c>
      <c r="F82" s="297" t="s">
        <v>52</v>
      </c>
      <c r="G82" s="297" t="s">
        <v>82</v>
      </c>
      <c r="H82" s="271" t="s">
        <v>83</v>
      </c>
      <c r="I82" s="20" t="s">
        <v>30</v>
      </c>
      <c r="J82" s="125">
        <v>71.69</v>
      </c>
      <c r="K82" s="114">
        <v>147.4</v>
      </c>
      <c r="L82" s="390"/>
      <c r="M82" s="391"/>
      <c r="N82" s="275"/>
      <c r="O82" s="277"/>
      <c r="P82" s="277"/>
      <c r="Q82" s="277"/>
      <c r="R82" s="277"/>
      <c r="S82" s="215"/>
      <c r="T82" s="205"/>
      <c r="U82" s="205"/>
      <c r="V82" s="205"/>
      <c r="W82" s="205"/>
      <c r="X82" s="205"/>
      <c r="Y82" s="205"/>
      <c r="Z82" s="208"/>
      <c r="AA82" s="328"/>
      <c r="AB82" s="329"/>
      <c r="AC82" s="329"/>
      <c r="AD82" s="329"/>
      <c r="AE82" s="329"/>
      <c r="AF82" s="329"/>
      <c r="AG82" s="330"/>
      <c r="AH82" s="293">
        <f>N82+O82+P82+Q82+R82+S82+T82+U82+V82+W82+X82+Y82+Z82</f>
        <v>0</v>
      </c>
      <c r="AI82" s="212">
        <f>(N82*J82+O82*J82+P82*J82+Q82*J82+R82*J82+S82*J82)+(T82*J83+U82*J83+V82*J83+W82*J83+X82*J83+Y82*J83+Z82*J83)</f>
        <v>0</v>
      </c>
    </row>
    <row r="83" spans="1:35" ht="36" customHeight="1" thickBot="1">
      <c r="A83" s="230"/>
      <c r="B83" s="225"/>
      <c r="C83" s="236"/>
      <c r="D83" s="237"/>
      <c r="E83" s="378"/>
      <c r="F83" s="272"/>
      <c r="G83" s="272"/>
      <c r="H83" s="272"/>
      <c r="I83" s="23" t="s">
        <v>29</v>
      </c>
      <c r="J83" s="125">
        <v>78.64</v>
      </c>
      <c r="K83" s="114">
        <v>161.70000000000002</v>
      </c>
      <c r="L83" s="390"/>
      <c r="M83" s="391"/>
      <c r="N83" s="276"/>
      <c r="O83" s="278"/>
      <c r="P83" s="278"/>
      <c r="Q83" s="278"/>
      <c r="R83" s="278"/>
      <c r="S83" s="217"/>
      <c r="T83" s="207"/>
      <c r="U83" s="207"/>
      <c r="V83" s="207"/>
      <c r="W83" s="207"/>
      <c r="X83" s="207"/>
      <c r="Y83" s="207"/>
      <c r="Z83" s="210"/>
      <c r="AA83" s="328"/>
      <c r="AB83" s="329"/>
      <c r="AC83" s="329"/>
      <c r="AD83" s="329"/>
      <c r="AE83" s="329"/>
      <c r="AF83" s="329"/>
      <c r="AG83" s="330"/>
      <c r="AH83" s="294" t="e">
        <f>#REF!*#REF!</f>
        <v>#REF!</v>
      </c>
      <c r="AI83" s="295"/>
    </row>
    <row r="84" spans="1:35" ht="36" customHeight="1" thickBot="1">
      <c r="A84" s="229"/>
      <c r="B84" s="223" t="s">
        <v>24</v>
      </c>
      <c r="C84" s="235" t="s">
        <v>132</v>
      </c>
      <c r="D84" s="205" t="s">
        <v>5</v>
      </c>
      <c r="E84" s="377" t="s">
        <v>145</v>
      </c>
      <c r="F84" s="297" t="s">
        <v>52</v>
      </c>
      <c r="G84" s="297" t="s">
        <v>82</v>
      </c>
      <c r="H84" s="271" t="s">
        <v>83</v>
      </c>
      <c r="I84" s="20" t="s">
        <v>30</v>
      </c>
      <c r="J84" s="125">
        <v>102.18</v>
      </c>
      <c r="K84" s="114">
        <v>210.10000000000002</v>
      </c>
      <c r="L84" s="390"/>
      <c r="M84" s="391"/>
      <c r="N84" s="275"/>
      <c r="O84" s="277"/>
      <c r="P84" s="277"/>
      <c r="Q84" s="277"/>
      <c r="R84" s="277"/>
      <c r="S84" s="215"/>
      <c r="T84" s="205"/>
      <c r="U84" s="205"/>
      <c r="V84" s="205"/>
      <c r="W84" s="205"/>
      <c r="X84" s="205"/>
      <c r="Y84" s="205"/>
      <c r="Z84" s="208"/>
      <c r="AA84" s="328"/>
      <c r="AB84" s="329"/>
      <c r="AC84" s="329"/>
      <c r="AD84" s="329"/>
      <c r="AE84" s="329"/>
      <c r="AF84" s="329"/>
      <c r="AG84" s="330"/>
      <c r="AH84" s="293">
        <f>N84+O84+P84+Q84+R84+S84+T84+U84+V84+W84+X84+Y84+Z84</f>
        <v>0</v>
      </c>
      <c r="AI84" s="212">
        <f>(N84*J84+O84*J84+P84*J84+Q84*J84+R84*J84+S84*J84)+(T84*J85+U84*J85+V84*J85+W84*J85+X84*J85+Y84*J85+Z84*J85)</f>
        <v>0</v>
      </c>
    </row>
    <row r="85" spans="1:35" ht="36" customHeight="1" thickBot="1">
      <c r="A85" s="230"/>
      <c r="B85" s="225"/>
      <c r="C85" s="236"/>
      <c r="D85" s="237"/>
      <c r="E85" s="378"/>
      <c r="F85" s="272"/>
      <c r="G85" s="272"/>
      <c r="H85" s="272"/>
      <c r="I85" s="23" t="s">
        <v>29</v>
      </c>
      <c r="J85" s="125">
        <v>117.7</v>
      </c>
      <c r="K85" s="114">
        <v>242.00000000000003</v>
      </c>
      <c r="L85" s="390"/>
      <c r="M85" s="391"/>
      <c r="N85" s="276"/>
      <c r="O85" s="278"/>
      <c r="P85" s="278"/>
      <c r="Q85" s="278"/>
      <c r="R85" s="278"/>
      <c r="S85" s="217"/>
      <c r="T85" s="207"/>
      <c r="U85" s="207"/>
      <c r="V85" s="207"/>
      <c r="W85" s="207"/>
      <c r="X85" s="207"/>
      <c r="Y85" s="207"/>
      <c r="Z85" s="210"/>
      <c r="AA85" s="328"/>
      <c r="AB85" s="329"/>
      <c r="AC85" s="329"/>
      <c r="AD85" s="329"/>
      <c r="AE85" s="329"/>
      <c r="AF85" s="329"/>
      <c r="AG85" s="330"/>
      <c r="AH85" s="294" t="e">
        <f>#REF!*#REF!</f>
        <v>#REF!</v>
      </c>
      <c r="AI85" s="295"/>
    </row>
    <row r="86" spans="1:35" ht="36" customHeight="1" thickBot="1">
      <c r="A86" s="229"/>
      <c r="B86" s="223" t="s">
        <v>24</v>
      </c>
      <c r="C86" s="235" t="s">
        <v>132</v>
      </c>
      <c r="D86" s="205" t="s">
        <v>90</v>
      </c>
      <c r="E86" s="377" t="s">
        <v>146</v>
      </c>
      <c r="F86" s="297" t="s">
        <v>52</v>
      </c>
      <c r="G86" s="297" t="s">
        <v>82</v>
      </c>
      <c r="H86" s="271" t="s">
        <v>83</v>
      </c>
      <c r="I86" s="20" t="s">
        <v>30</v>
      </c>
      <c r="J86" s="125">
        <v>99.51</v>
      </c>
      <c r="K86" s="114">
        <v>204.60000000000002</v>
      </c>
      <c r="L86" s="390"/>
      <c r="M86" s="391"/>
      <c r="N86" s="275"/>
      <c r="O86" s="277"/>
      <c r="P86" s="277"/>
      <c r="Q86" s="277"/>
      <c r="R86" s="277"/>
      <c r="S86" s="215"/>
      <c r="T86" s="205"/>
      <c r="U86" s="205"/>
      <c r="V86" s="205"/>
      <c r="W86" s="205"/>
      <c r="X86" s="205"/>
      <c r="Y86" s="205"/>
      <c r="Z86" s="208"/>
      <c r="AA86" s="328"/>
      <c r="AB86" s="329"/>
      <c r="AC86" s="329"/>
      <c r="AD86" s="329"/>
      <c r="AE86" s="329"/>
      <c r="AF86" s="329"/>
      <c r="AG86" s="330"/>
      <c r="AH86" s="293">
        <f>N86+O86+P86+Q86+R86+S86+T86+U86+V86+W86+X86+Y86+Z86</f>
        <v>0</v>
      </c>
      <c r="AI86" s="212">
        <f>(N86*J86+O86*J86+P86*J86+Q86*J86+R86*J86+S86*J86)+(T86*J87+U86*J87+V86*J87+W86*J87+X86*J87+Y86*J87+Z86*J87)</f>
        <v>0</v>
      </c>
    </row>
    <row r="87" spans="1:35" ht="36" customHeight="1" thickBot="1">
      <c r="A87" s="230"/>
      <c r="B87" s="225"/>
      <c r="C87" s="236"/>
      <c r="D87" s="237"/>
      <c r="E87" s="378"/>
      <c r="F87" s="272"/>
      <c r="G87" s="272"/>
      <c r="H87" s="272"/>
      <c r="I87" s="23" t="s">
        <v>29</v>
      </c>
      <c r="J87" s="125">
        <v>113.95</v>
      </c>
      <c r="K87" s="114">
        <v>234.3</v>
      </c>
      <c r="L87" s="390"/>
      <c r="M87" s="391"/>
      <c r="N87" s="276"/>
      <c r="O87" s="278"/>
      <c r="P87" s="278"/>
      <c r="Q87" s="278"/>
      <c r="R87" s="278"/>
      <c r="S87" s="217"/>
      <c r="T87" s="207"/>
      <c r="U87" s="207"/>
      <c r="V87" s="207"/>
      <c r="W87" s="207"/>
      <c r="X87" s="207"/>
      <c r="Y87" s="207"/>
      <c r="Z87" s="210"/>
      <c r="AA87" s="328"/>
      <c r="AB87" s="329"/>
      <c r="AC87" s="329"/>
      <c r="AD87" s="329"/>
      <c r="AE87" s="329"/>
      <c r="AF87" s="329"/>
      <c r="AG87" s="330"/>
      <c r="AH87" s="294" t="e">
        <f>#REF!*#REF!</f>
        <v>#REF!</v>
      </c>
      <c r="AI87" s="295"/>
    </row>
    <row r="88" spans="1:35" ht="36" customHeight="1" thickBot="1">
      <c r="A88" s="229"/>
      <c r="B88" s="223" t="s">
        <v>24</v>
      </c>
      <c r="C88" s="235" t="s">
        <v>133</v>
      </c>
      <c r="D88" s="205" t="s">
        <v>13</v>
      </c>
      <c r="E88" s="377" t="s">
        <v>112</v>
      </c>
      <c r="F88" s="297" t="s">
        <v>52</v>
      </c>
      <c r="G88" s="297" t="s">
        <v>82</v>
      </c>
      <c r="H88" s="271" t="s">
        <v>83</v>
      </c>
      <c r="I88" s="20" t="s">
        <v>30</v>
      </c>
      <c r="J88" s="125">
        <v>90.41</v>
      </c>
      <c r="K88" s="114">
        <v>185.9</v>
      </c>
      <c r="L88" s="390"/>
      <c r="M88" s="391"/>
      <c r="N88" s="275"/>
      <c r="O88" s="277"/>
      <c r="P88" s="277"/>
      <c r="Q88" s="277"/>
      <c r="R88" s="277"/>
      <c r="S88" s="215"/>
      <c r="T88" s="205"/>
      <c r="U88" s="205"/>
      <c r="V88" s="205"/>
      <c r="W88" s="205"/>
      <c r="X88" s="205"/>
      <c r="Y88" s="205"/>
      <c r="Z88" s="208"/>
      <c r="AA88" s="328"/>
      <c r="AB88" s="329"/>
      <c r="AC88" s="329"/>
      <c r="AD88" s="329"/>
      <c r="AE88" s="329"/>
      <c r="AF88" s="329"/>
      <c r="AG88" s="330"/>
      <c r="AH88" s="293">
        <f>N88+O88+P88+Q88+R88+S88+T88+U88+V88+W88+X88+Y88+Z88</f>
        <v>0</v>
      </c>
      <c r="AI88" s="212">
        <f>(N88*J88+O88*J88+P88*J88+Q88*J88+R88*J88+S88*J88)+(T88*J89+U88*J89+V88*J89+W88*J89+X88*J89+Y88*J89+Z88*J89)</f>
        <v>0</v>
      </c>
    </row>
    <row r="89" spans="1:35" ht="36" customHeight="1" thickBot="1">
      <c r="A89" s="230"/>
      <c r="B89" s="225"/>
      <c r="C89" s="236"/>
      <c r="D89" s="237"/>
      <c r="E89" s="378"/>
      <c r="F89" s="272"/>
      <c r="G89" s="272"/>
      <c r="H89" s="272"/>
      <c r="I89" s="23" t="s">
        <v>29</v>
      </c>
      <c r="J89" s="125">
        <v>98.97</v>
      </c>
      <c r="K89" s="114">
        <v>203.50000000000003</v>
      </c>
      <c r="L89" s="390"/>
      <c r="M89" s="391"/>
      <c r="N89" s="276"/>
      <c r="O89" s="278"/>
      <c r="P89" s="278"/>
      <c r="Q89" s="278"/>
      <c r="R89" s="278"/>
      <c r="S89" s="217"/>
      <c r="T89" s="207"/>
      <c r="U89" s="207"/>
      <c r="V89" s="207"/>
      <c r="W89" s="207"/>
      <c r="X89" s="207"/>
      <c r="Y89" s="207"/>
      <c r="Z89" s="210"/>
      <c r="AA89" s="328"/>
      <c r="AB89" s="329"/>
      <c r="AC89" s="329"/>
      <c r="AD89" s="329"/>
      <c r="AE89" s="329"/>
      <c r="AF89" s="329"/>
      <c r="AG89" s="330"/>
      <c r="AH89" s="294" t="e">
        <f>#REF!*#REF!</f>
        <v>#REF!</v>
      </c>
      <c r="AI89" s="295"/>
    </row>
    <row r="90" spans="1:35" ht="36" customHeight="1" thickBot="1">
      <c r="A90" s="229"/>
      <c r="B90" s="223" t="s">
        <v>24</v>
      </c>
      <c r="C90" s="235" t="s">
        <v>133</v>
      </c>
      <c r="D90" s="205" t="s">
        <v>5</v>
      </c>
      <c r="E90" s="377" t="s">
        <v>145</v>
      </c>
      <c r="F90" s="297" t="s">
        <v>52</v>
      </c>
      <c r="G90" s="297" t="s">
        <v>82</v>
      </c>
      <c r="H90" s="271" t="s">
        <v>83</v>
      </c>
      <c r="I90" s="20" t="s">
        <v>30</v>
      </c>
      <c r="J90" s="125">
        <v>91.48</v>
      </c>
      <c r="K90" s="114">
        <v>188.10000000000002</v>
      </c>
      <c r="L90" s="390"/>
      <c r="M90" s="391"/>
      <c r="N90" s="275"/>
      <c r="O90" s="277"/>
      <c r="P90" s="277"/>
      <c r="Q90" s="277"/>
      <c r="R90" s="277"/>
      <c r="S90" s="215"/>
      <c r="T90" s="205"/>
      <c r="U90" s="205"/>
      <c r="V90" s="205"/>
      <c r="W90" s="205"/>
      <c r="X90" s="205"/>
      <c r="Y90" s="205"/>
      <c r="Z90" s="208"/>
      <c r="AA90" s="328"/>
      <c r="AB90" s="329"/>
      <c r="AC90" s="329"/>
      <c r="AD90" s="329"/>
      <c r="AE90" s="329"/>
      <c r="AF90" s="329"/>
      <c r="AG90" s="330"/>
      <c r="AH90" s="293">
        <f>N90+O90+P90+Q90+R90+S90+T90+U90+V90+W90+X90+Y90+Z90</f>
        <v>0</v>
      </c>
      <c r="AI90" s="212">
        <f>(N90*J90+O90*J90+P90*J90+Q90*J90+R90*J90+S90*J90)+(T90*J91+U90*J91+V90*J91+W90*J91+X90*J91+Y90*J91+Z90*J91)</f>
        <v>0</v>
      </c>
    </row>
    <row r="91" spans="1:35" ht="36" customHeight="1" thickBot="1">
      <c r="A91" s="230"/>
      <c r="B91" s="225"/>
      <c r="C91" s="236"/>
      <c r="D91" s="237"/>
      <c r="E91" s="378"/>
      <c r="F91" s="272"/>
      <c r="G91" s="272"/>
      <c r="H91" s="272"/>
      <c r="I91" s="23" t="s">
        <v>29</v>
      </c>
      <c r="J91" s="125">
        <v>100.04</v>
      </c>
      <c r="K91" s="114">
        <v>205.70000000000002</v>
      </c>
      <c r="L91" s="390"/>
      <c r="M91" s="391"/>
      <c r="N91" s="276"/>
      <c r="O91" s="278"/>
      <c r="P91" s="278"/>
      <c r="Q91" s="278"/>
      <c r="R91" s="278"/>
      <c r="S91" s="217"/>
      <c r="T91" s="207"/>
      <c r="U91" s="207"/>
      <c r="V91" s="207"/>
      <c r="W91" s="207"/>
      <c r="X91" s="207"/>
      <c r="Y91" s="207"/>
      <c r="Z91" s="210"/>
      <c r="AA91" s="328"/>
      <c r="AB91" s="329"/>
      <c r="AC91" s="329"/>
      <c r="AD91" s="329"/>
      <c r="AE91" s="329"/>
      <c r="AF91" s="329"/>
      <c r="AG91" s="330"/>
      <c r="AH91" s="294" t="e">
        <f>#REF!*#REF!</f>
        <v>#REF!</v>
      </c>
      <c r="AI91" s="295"/>
    </row>
    <row r="92" spans="1:35" ht="36" customHeight="1" thickBot="1">
      <c r="A92" s="222"/>
      <c r="B92" s="223" t="s">
        <v>24</v>
      </c>
      <c r="C92" s="235" t="s">
        <v>133</v>
      </c>
      <c r="D92" s="205" t="s">
        <v>26</v>
      </c>
      <c r="E92" s="377" t="s">
        <v>144</v>
      </c>
      <c r="F92" s="297" t="s">
        <v>52</v>
      </c>
      <c r="G92" s="297" t="s">
        <v>82</v>
      </c>
      <c r="H92" s="271" t="s">
        <v>83</v>
      </c>
      <c r="I92" s="20" t="s">
        <v>30</v>
      </c>
      <c r="J92" s="125">
        <v>89.34</v>
      </c>
      <c r="K92" s="114">
        <v>183.70000000000002</v>
      </c>
      <c r="L92" s="390"/>
      <c r="M92" s="391"/>
      <c r="N92" s="275"/>
      <c r="O92" s="277"/>
      <c r="P92" s="277"/>
      <c r="Q92" s="277"/>
      <c r="R92" s="277"/>
      <c r="S92" s="215"/>
      <c r="T92" s="205"/>
      <c r="U92" s="205"/>
      <c r="V92" s="205"/>
      <c r="W92" s="205"/>
      <c r="X92" s="205"/>
      <c r="Y92" s="205"/>
      <c r="Z92" s="208"/>
      <c r="AA92" s="328"/>
      <c r="AB92" s="329"/>
      <c r="AC92" s="329"/>
      <c r="AD92" s="329"/>
      <c r="AE92" s="329"/>
      <c r="AF92" s="329"/>
      <c r="AG92" s="330"/>
      <c r="AH92" s="293">
        <f>N92+O92+P92+Q92+R92+S92+T92+U92+V92+W92+X92+Y92+Z92</f>
        <v>0</v>
      </c>
      <c r="AI92" s="212">
        <f>(N92*J92+O92*J92+P92*J92+Q92*J92+R92*J92+S92*J92)+(T92*J93+U92*J93+V92*J93+W92*J93+X92*J93+Y92*J93+Z92*J93)</f>
        <v>0</v>
      </c>
    </row>
    <row r="93" spans="1:35" ht="36" customHeight="1" thickBot="1">
      <c r="A93" s="206"/>
      <c r="B93" s="225"/>
      <c r="C93" s="236"/>
      <c r="D93" s="237"/>
      <c r="E93" s="378"/>
      <c r="F93" s="272"/>
      <c r="G93" s="272"/>
      <c r="H93" s="272"/>
      <c r="I93" s="23" t="s">
        <v>29</v>
      </c>
      <c r="J93" s="125">
        <v>97.37</v>
      </c>
      <c r="K93" s="114">
        <v>200.20000000000002</v>
      </c>
      <c r="L93" s="390"/>
      <c r="M93" s="391"/>
      <c r="N93" s="276"/>
      <c r="O93" s="278"/>
      <c r="P93" s="278"/>
      <c r="Q93" s="278"/>
      <c r="R93" s="278"/>
      <c r="S93" s="217"/>
      <c r="T93" s="207"/>
      <c r="U93" s="207"/>
      <c r="V93" s="207"/>
      <c r="W93" s="207"/>
      <c r="X93" s="207"/>
      <c r="Y93" s="207"/>
      <c r="Z93" s="210"/>
      <c r="AA93" s="328"/>
      <c r="AB93" s="329"/>
      <c r="AC93" s="329"/>
      <c r="AD93" s="329"/>
      <c r="AE93" s="329"/>
      <c r="AF93" s="329"/>
      <c r="AG93" s="330"/>
      <c r="AH93" s="294" t="e">
        <f>#REF!*#REF!</f>
        <v>#REF!</v>
      </c>
      <c r="AI93" s="295"/>
    </row>
    <row r="94" spans="1:35" ht="36" customHeight="1" thickBot="1">
      <c r="A94" s="222"/>
      <c r="B94" s="223" t="s">
        <v>24</v>
      </c>
      <c r="C94" s="235" t="s">
        <v>134</v>
      </c>
      <c r="D94" s="205" t="s">
        <v>23</v>
      </c>
      <c r="E94" s="377" t="s">
        <v>142</v>
      </c>
      <c r="F94" s="297" t="s">
        <v>52</v>
      </c>
      <c r="G94" s="297" t="s">
        <v>82</v>
      </c>
      <c r="H94" s="271" t="s">
        <v>83</v>
      </c>
      <c r="I94" s="20" t="s">
        <v>30</v>
      </c>
      <c r="J94" s="125">
        <v>83.99</v>
      </c>
      <c r="K94" s="114">
        <v>172.70000000000002</v>
      </c>
      <c r="L94" s="390"/>
      <c r="M94" s="391"/>
      <c r="N94" s="275"/>
      <c r="O94" s="277"/>
      <c r="P94" s="277"/>
      <c r="Q94" s="277"/>
      <c r="R94" s="277"/>
      <c r="S94" s="215"/>
      <c r="T94" s="205"/>
      <c r="U94" s="205"/>
      <c r="V94" s="205"/>
      <c r="W94" s="205"/>
      <c r="X94" s="205"/>
      <c r="Y94" s="205"/>
      <c r="Z94" s="208"/>
      <c r="AA94" s="328"/>
      <c r="AB94" s="329"/>
      <c r="AC94" s="329"/>
      <c r="AD94" s="329"/>
      <c r="AE94" s="329"/>
      <c r="AF94" s="329"/>
      <c r="AG94" s="330"/>
      <c r="AH94" s="293">
        <f>N94+O94+P94+Q94+R94+S94+T94+U94+V94+W94+X94+Y94+Z94</f>
        <v>0</v>
      </c>
      <c r="AI94" s="212">
        <f>(N94*J94+O94*J94+P94*J94+Q94*J94+R94*J94+S94*J94)+(T94*J95+U94*J95+V94*J95+W94*J95+X94*J95+Y94*J95+Z94*J95)</f>
        <v>0</v>
      </c>
    </row>
    <row r="95" spans="1:35" ht="36" customHeight="1" thickBot="1">
      <c r="A95" s="206"/>
      <c r="B95" s="225"/>
      <c r="C95" s="236"/>
      <c r="D95" s="237"/>
      <c r="E95" s="378"/>
      <c r="F95" s="272"/>
      <c r="G95" s="272"/>
      <c r="H95" s="272"/>
      <c r="I95" s="23" t="s">
        <v>29</v>
      </c>
      <c r="J95" s="125">
        <v>89.34</v>
      </c>
      <c r="K95" s="114">
        <v>183.70000000000002</v>
      </c>
      <c r="L95" s="390"/>
      <c r="M95" s="391"/>
      <c r="N95" s="276"/>
      <c r="O95" s="278"/>
      <c r="P95" s="278"/>
      <c r="Q95" s="278"/>
      <c r="R95" s="278"/>
      <c r="S95" s="217"/>
      <c r="T95" s="207"/>
      <c r="U95" s="207"/>
      <c r="V95" s="207"/>
      <c r="W95" s="207"/>
      <c r="X95" s="207"/>
      <c r="Y95" s="207"/>
      <c r="Z95" s="210"/>
      <c r="AA95" s="328"/>
      <c r="AB95" s="329"/>
      <c r="AC95" s="329"/>
      <c r="AD95" s="329"/>
      <c r="AE95" s="329"/>
      <c r="AF95" s="329"/>
      <c r="AG95" s="330"/>
      <c r="AH95" s="294" t="e">
        <f>#REF!*#REF!</f>
        <v>#REF!</v>
      </c>
      <c r="AI95" s="295"/>
    </row>
    <row r="96" spans="1:35" ht="36" customHeight="1" thickBot="1">
      <c r="A96" s="229"/>
      <c r="B96" s="223" t="s">
        <v>24</v>
      </c>
      <c r="C96" s="235" t="s">
        <v>134</v>
      </c>
      <c r="D96" s="205" t="s">
        <v>26</v>
      </c>
      <c r="E96" s="377" t="s">
        <v>141</v>
      </c>
      <c r="F96" s="297" t="s">
        <v>52</v>
      </c>
      <c r="G96" s="297" t="s">
        <v>82</v>
      </c>
      <c r="H96" s="271" t="s">
        <v>83</v>
      </c>
      <c r="I96" s="20" t="s">
        <v>30</v>
      </c>
      <c r="J96" s="125">
        <v>83.99</v>
      </c>
      <c r="K96" s="114">
        <v>172.70000000000002</v>
      </c>
      <c r="L96" s="390"/>
      <c r="M96" s="391"/>
      <c r="N96" s="275"/>
      <c r="O96" s="277"/>
      <c r="P96" s="277"/>
      <c r="Q96" s="277"/>
      <c r="R96" s="277"/>
      <c r="S96" s="215"/>
      <c r="T96" s="205"/>
      <c r="U96" s="205"/>
      <c r="V96" s="205"/>
      <c r="W96" s="205"/>
      <c r="X96" s="205"/>
      <c r="Y96" s="205"/>
      <c r="Z96" s="208"/>
      <c r="AA96" s="328"/>
      <c r="AB96" s="329"/>
      <c r="AC96" s="329"/>
      <c r="AD96" s="329"/>
      <c r="AE96" s="329"/>
      <c r="AF96" s="329"/>
      <c r="AG96" s="330"/>
      <c r="AH96" s="293">
        <f>N96+O96+P96+Q96+R96+S96+T96+U96+V96+W96+X96+Y96+Z96</f>
        <v>0</v>
      </c>
      <c r="AI96" s="212">
        <f>(N96*J96+O96*J96+P96*J96+Q96*J96+R96*J96+S96*J96)+(T96*J97+U96*J97+V96*J97+W96*J97+X96*J97+Y96*J97+Z96*J97)</f>
        <v>0</v>
      </c>
    </row>
    <row r="97" spans="1:35" ht="36" customHeight="1" thickBot="1">
      <c r="A97" s="230"/>
      <c r="B97" s="225"/>
      <c r="C97" s="236"/>
      <c r="D97" s="237"/>
      <c r="E97" s="378"/>
      <c r="F97" s="272"/>
      <c r="G97" s="272"/>
      <c r="H97" s="272"/>
      <c r="I97" s="23" t="s">
        <v>29</v>
      </c>
      <c r="J97" s="125">
        <v>89.34</v>
      </c>
      <c r="K97" s="114">
        <v>183.70000000000002</v>
      </c>
      <c r="L97" s="390"/>
      <c r="M97" s="391"/>
      <c r="N97" s="276"/>
      <c r="O97" s="278"/>
      <c r="P97" s="278"/>
      <c r="Q97" s="278"/>
      <c r="R97" s="278"/>
      <c r="S97" s="217"/>
      <c r="T97" s="207"/>
      <c r="U97" s="207"/>
      <c r="V97" s="207"/>
      <c r="W97" s="207"/>
      <c r="X97" s="207"/>
      <c r="Y97" s="207"/>
      <c r="Z97" s="210"/>
      <c r="AA97" s="328"/>
      <c r="AB97" s="329"/>
      <c r="AC97" s="329"/>
      <c r="AD97" s="329"/>
      <c r="AE97" s="329"/>
      <c r="AF97" s="329"/>
      <c r="AG97" s="330"/>
      <c r="AH97" s="294" t="e">
        <f>#REF!*#REF!</f>
        <v>#REF!</v>
      </c>
      <c r="AI97" s="295"/>
    </row>
    <row r="98" spans="1:35" ht="36" customHeight="1" thickBot="1">
      <c r="A98" s="238"/>
      <c r="B98" s="223" t="s">
        <v>24</v>
      </c>
      <c r="C98" s="235" t="s">
        <v>135</v>
      </c>
      <c r="D98" s="205" t="s">
        <v>2</v>
      </c>
      <c r="E98" s="377" t="s">
        <v>143</v>
      </c>
      <c r="F98" s="297" t="s">
        <v>52</v>
      </c>
      <c r="G98" s="297" t="s">
        <v>82</v>
      </c>
      <c r="H98" s="271" t="s">
        <v>83</v>
      </c>
      <c r="I98" s="20" t="s">
        <v>30</v>
      </c>
      <c r="J98" s="125">
        <v>75.97</v>
      </c>
      <c r="K98" s="114">
        <v>156.20000000000002</v>
      </c>
      <c r="L98" s="390"/>
      <c r="M98" s="391"/>
      <c r="N98" s="275"/>
      <c r="O98" s="277"/>
      <c r="P98" s="277"/>
      <c r="Q98" s="277"/>
      <c r="R98" s="277"/>
      <c r="S98" s="215"/>
      <c r="T98" s="205"/>
      <c r="U98" s="205"/>
      <c r="V98" s="205"/>
      <c r="W98" s="205"/>
      <c r="X98" s="205"/>
      <c r="Y98" s="205"/>
      <c r="Z98" s="208"/>
      <c r="AA98" s="328"/>
      <c r="AB98" s="329"/>
      <c r="AC98" s="329"/>
      <c r="AD98" s="329"/>
      <c r="AE98" s="329"/>
      <c r="AF98" s="329"/>
      <c r="AG98" s="330"/>
      <c r="AH98" s="293">
        <f>N98+O98+P98+Q98+R98+S98+T98+U98+V98+W98+X98+Y98+Z98</f>
        <v>0</v>
      </c>
      <c r="AI98" s="212">
        <f>(N98*J98+O98*J98+P98*J98+Q98*J98+R98*J98+S98*J98)+(T98*J99+U98*J99+V98*J99+W98*J99+X98*J99+Y98*J99+Z98*J99)</f>
        <v>0</v>
      </c>
    </row>
    <row r="99" spans="1:35" ht="36" customHeight="1" thickBot="1">
      <c r="A99" s="239"/>
      <c r="B99" s="225"/>
      <c r="C99" s="236"/>
      <c r="D99" s="237"/>
      <c r="E99" s="378"/>
      <c r="F99" s="272"/>
      <c r="G99" s="272"/>
      <c r="H99" s="272"/>
      <c r="I99" s="23" t="s">
        <v>29</v>
      </c>
      <c r="J99" s="125">
        <v>82.39</v>
      </c>
      <c r="K99" s="114">
        <v>169.4</v>
      </c>
      <c r="L99" s="390"/>
      <c r="M99" s="391"/>
      <c r="N99" s="296"/>
      <c r="O99" s="292"/>
      <c r="P99" s="292"/>
      <c r="Q99" s="292"/>
      <c r="R99" s="292"/>
      <c r="S99" s="216"/>
      <c r="T99" s="206"/>
      <c r="U99" s="206"/>
      <c r="V99" s="206"/>
      <c r="W99" s="206"/>
      <c r="X99" s="206"/>
      <c r="Y99" s="206"/>
      <c r="Z99" s="209"/>
      <c r="AA99" s="328"/>
      <c r="AB99" s="329"/>
      <c r="AC99" s="329"/>
      <c r="AD99" s="329"/>
      <c r="AE99" s="329"/>
      <c r="AF99" s="329"/>
      <c r="AG99" s="330"/>
      <c r="AH99" s="294" t="e">
        <f>#REF!*#REF!</f>
        <v>#REF!</v>
      </c>
      <c r="AI99" s="295"/>
    </row>
    <row r="100" spans="1:35" ht="36" customHeight="1" thickBot="1">
      <c r="A100" s="229"/>
      <c r="B100" s="223" t="s">
        <v>24</v>
      </c>
      <c r="C100" s="235" t="s">
        <v>135</v>
      </c>
      <c r="D100" s="205" t="s">
        <v>111</v>
      </c>
      <c r="E100" s="377" t="s">
        <v>140</v>
      </c>
      <c r="F100" s="297" t="s">
        <v>52</v>
      </c>
      <c r="G100" s="297" t="s">
        <v>82</v>
      </c>
      <c r="H100" s="271" t="s">
        <v>83</v>
      </c>
      <c r="I100" s="20" t="s">
        <v>30</v>
      </c>
      <c r="J100" s="125">
        <v>82.92</v>
      </c>
      <c r="K100" s="114">
        <v>170.5</v>
      </c>
      <c r="L100" s="390"/>
      <c r="M100" s="391"/>
      <c r="N100" s="275"/>
      <c r="O100" s="277"/>
      <c r="P100" s="277"/>
      <c r="Q100" s="277"/>
      <c r="R100" s="277"/>
      <c r="S100" s="215"/>
      <c r="T100" s="205"/>
      <c r="U100" s="205"/>
      <c r="V100" s="205"/>
      <c r="W100" s="205"/>
      <c r="X100" s="205"/>
      <c r="Y100" s="205"/>
      <c r="Z100" s="208"/>
      <c r="AA100" s="328"/>
      <c r="AB100" s="329"/>
      <c r="AC100" s="329"/>
      <c r="AD100" s="329"/>
      <c r="AE100" s="329"/>
      <c r="AF100" s="329"/>
      <c r="AG100" s="330"/>
      <c r="AH100" s="293">
        <f>N100+O100+P100+Q100+R100+S100+T100+U100+V100+W100+X100+Y100+Z100</f>
        <v>0</v>
      </c>
      <c r="AI100" s="212">
        <f>(N100*J100+O100*J100+P100*J100+Q100*J100+R100*J100+S100*J100)+(T100*J101+U100*J101+V100*J101+W100*J101+X100*J101+Y100*J101+Z100*J101)</f>
        <v>0</v>
      </c>
    </row>
    <row r="101" spans="1:35" ht="36" customHeight="1" thickBot="1">
      <c r="A101" s="230"/>
      <c r="B101" s="225"/>
      <c r="C101" s="236"/>
      <c r="D101" s="237"/>
      <c r="E101" s="378"/>
      <c r="F101" s="272"/>
      <c r="G101" s="272"/>
      <c r="H101" s="272"/>
      <c r="I101" s="23" t="s">
        <v>29</v>
      </c>
      <c r="J101" s="125">
        <v>90.41</v>
      </c>
      <c r="K101" s="114">
        <v>185.9</v>
      </c>
      <c r="L101" s="390"/>
      <c r="M101" s="391"/>
      <c r="N101" s="276"/>
      <c r="O101" s="278"/>
      <c r="P101" s="278"/>
      <c r="Q101" s="278"/>
      <c r="R101" s="278"/>
      <c r="S101" s="217"/>
      <c r="T101" s="207"/>
      <c r="U101" s="207"/>
      <c r="V101" s="207"/>
      <c r="W101" s="207"/>
      <c r="X101" s="207"/>
      <c r="Y101" s="207"/>
      <c r="Z101" s="210"/>
      <c r="AA101" s="328"/>
      <c r="AB101" s="329"/>
      <c r="AC101" s="329"/>
      <c r="AD101" s="329"/>
      <c r="AE101" s="329"/>
      <c r="AF101" s="329"/>
      <c r="AG101" s="330"/>
      <c r="AH101" s="294" t="e">
        <f>#REF!*#REF!</f>
        <v>#REF!</v>
      </c>
      <c r="AI101" s="295"/>
    </row>
    <row r="102" spans="1:35" ht="36" customHeight="1" thickBot="1">
      <c r="A102" s="229"/>
      <c r="B102" s="223" t="s">
        <v>24</v>
      </c>
      <c r="C102" s="235" t="s">
        <v>135</v>
      </c>
      <c r="D102" s="205" t="s">
        <v>127</v>
      </c>
      <c r="E102" s="377" t="s">
        <v>139</v>
      </c>
      <c r="F102" s="297" t="s">
        <v>52</v>
      </c>
      <c r="G102" s="297" t="s">
        <v>230</v>
      </c>
      <c r="H102" s="271" t="s">
        <v>83</v>
      </c>
      <c r="I102" s="20" t="s">
        <v>30</v>
      </c>
      <c r="J102" s="125">
        <v>88.27</v>
      </c>
      <c r="K102" s="114">
        <v>181.50000000000003</v>
      </c>
      <c r="L102" s="390"/>
      <c r="M102" s="391"/>
      <c r="N102" s="275"/>
      <c r="O102" s="277"/>
      <c r="P102" s="277"/>
      <c r="Q102" s="277"/>
      <c r="R102" s="277"/>
      <c r="S102" s="215"/>
      <c r="T102" s="205"/>
      <c r="U102" s="205"/>
      <c r="V102" s="205"/>
      <c r="W102" s="205"/>
      <c r="X102" s="205"/>
      <c r="Y102" s="205"/>
      <c r="Z102" s="208"/>
      <c r="AA102" s="328"/>
      <c r="AB102" s="329"/>
      <c r="AC102" s="329"/>
      <c r="AD102" s="329"/>
      <c r="AE102" s="329"/>
      <c r="AF102" s="329"/>
      <c r="AG102" s="330"/>
      <c r="AH102" s="293">
        <f>N102+O102+P102+Q102+R102+S102+T102+U102+V102+W102+X102+Y102+Z102</f>
        <v>0</v>
      </c>
      <c r="AI102" s="212">
        <f>(N102*J102+O102*J102+P102*J102+Q102*J102+R102*J102+S102*J102)+(T102*J103+U102*J103+V102*J103+W102*J103+X102*J103+Y102*J103+Z102*J103)</f>
        <v>0</v>
      </c>
    </row>
    <row r="103" spans="1:35" ht="36" customHeight="1" thickBot="1">
      <c r="A103" s="230"/>
      <c r="B103" s="224"/>
      <c r="C103" s="274"/>
      <c r="D103" s="237"/>
      <c r="E103" s="378"/>
      <c r="F103" s="272"/>
      <c r="G103" s="272"/>
      <c r="H103" s="272"/>
      <c r="I103" s="24" t="s">
        <v>29</v>
      </c>
      <c r="J103" s="125">
        <v>98.44</v>
      </c>
      <c r="K103" s="114">
        <v>202.4</v>
      </c>
      <c r="L103" s="390"/>
      <c r="M103" s="391"/>
      <c r="N103" s="296"/>
      <c r="O103" s="292"/>
      <c r="P103" s="292"/>
      <c r="Q103" s="292"/>
      <c r="R103" s="292"/>
      <c r="S103" s="216"/>
      <c r="T103" s="206"/>
      <c r="U103" s="206"/>
      <c r="V103" s="206"/>
      <c r="W103" s="206"/>
      <c r="X103" s="206"/>
      <c r="Y103" s="206"/>
      <c r="Z103" s="209"/>
      <c r="AA103" s="328"/>
      <c r="AB103" s="329"/>
      <c r="AC103" s="329"/>
      <c r="AD103" s="329"/>
      <c r="AE103" s="329"/>
      <c r="AF103" s="329"/>
      <c r="AG103" s="330"/>
      <c r="AH103" s="294" t="e">
        <f>#REF!*#REF!</f>
        <v>#REF!</v>
      </c>
      <c r="AI103" s="295"/>
    </row>
    <row r="104" spans="1:35" ht="36" customHeight="1" thickBot="1">
      <c r="A104" s="229"/>
      <c r="B104" s="223" t="s">
        <v>24</v>
      </c>
      <c r="C104" s="235" t="s">
        <v>135</v>
      </c>
      <c r="D104" s="205" t="s">
        <v>128</v>
      </c>
      <c r="E104" s="377" t="s">
        <v>138</v>
      </c>
      <c r="F104" s="297" t="s">
        <v>52</v>
      </c>
      <c r="G104" s="297" t="s">
        <v>230</v>
      </c>
      <c r="H104" s="271" t="s">
        <v>83</v>
      </c>
      <c r="I104" s="20" t="s">
        <v>30</v>
      </c>
      <c r="J104" s="125">
        <v>85.06</v>
      </c>
      <c r="K104" s="114">
        <v>174.9</v>
      </c>
      <c r="L104" s="390"/>
      <c r="M104" s="391"/>
      <c r="N104" s="275"/>
      <c r="O104" s="277"/>
      <c r="P104" s="277"/>
      <c r="Q104" s="277"/>
      <c r="R104" s="277"/>
      <c r="S104" s="215"/>
      <c r="T104" s="205"/>
      <c r="U104" s="205"/>
      <c r="V104" s="205"/>
      <c r="W104" s="205"/>
      <c r="X104" s="205"/>
      <c r="Y104" s="205"/>
      <c r="Z104" s="208"/>
      <c r="AA104" s="34"/>
      <c r="AB104" s="34"/>
      <c r="AC104" s="34"/>
      <c r="AD104" s="34"/>
      <c r="AE104" s="34"/>
      <c r="AF104" s="34"/>
      <c r="AG104" s="34"/>
      <c r="AH104" s="372">
        <f>N104+O104+P104+Q104+R104+S104+T104+U104+V104+W104+X104+Y104+Z104</f>
        <v>0</v>
      </c>
      <c r="AI104" s="212">
        <f>(N104*J104+O104*J104+P104*J104+Q104*J104+R104*J104+S104*J104)+(T104*J105+U104*J105+V104*J105+W104*J105+X104*J105+Y104*J105+Z104*J105)</f>
        <v>0</v>
      </c>
    </row>
    <row r="105" spans="1:35" ht="36" customHeight="1" thickBot="1">
      <c r="A105" s="230"/>
      <c r="B105" s="224"/>
      <c r="C105" s="274"/>
      <c r="D105" s="237"/>
      <c r="E105" s="378"/>
      <c r="F105" s="272"/>
      <c r="G105" s="272"/>
      <c r="H105" s="272"/>
      <c r="I105" s="24" t="s">
        <v>29</v>
      </c>
      <c r="J105" s="125">
        <v>94.69</v>
      </c>
      <c r="K105" s="114">
        <v>194.70000000000002</v>
      </c>
      <c r="L105" s="390"/>
      <c r="M105" s="391"/>
      <c r="N105" s="296"/>
      <c r="O105" s="292"/>
      <c r="P105" s="292"/>
      <c r="Q105" s="292"/>
      <c r="R105" s="292"/>
      <c r="S105" s="216"/>
      <c r="T105" s="206"/>
      <c r="U105" s="206"/>
      <c r="V105" s="206"/>
      <c r="W105" s="206"/>
      <c r="X105" s="206"/>
      <c r="Y105" s="206"/>
      <c r="Z105" s="209"/>
      <c r="AA105" s="34"/>
      <c r="AB105" s="34"/>
      <c r="AC105" s="34"/>
      <c r="AD105" s="34"/>
      <c r="AE105" s="34"/>
      <c r="AF105" s="34"/>
      <c r="AG105" s="34"/>
      <c r="AH105" s="373" t="e">
        <f>#REF!*#REF!</f>
        <v>#REF!</v>
      </c>
      <c r="AI105" s="295"/>
    </row>
    <row r="106" spans="1:35" ht="36" customHeight="1" thickBot="1">
      <c r="A106" s="229"/>
      <c r="B106" s="223" t="s">
        <v>24</v>
      </c>
      <c r="C106" s="235" t="s">
        <v>136</v>
      </c>
      <c r="D106" s="205" t="s">
        <v>13</v>
      </c>
      <c r="E106" s="377" t="s">
        <v>112</v>
      </c>
      <c r="F106" s="297" t="s">
        <v>52</v>
      </c>
      <c r="G106" s="297" t="s">
        <v>82</v>
      </c>
      <c r="H106" s="271" t="s">
        <v>83</v>
      </c>
      <c r="I106" s="20" t="s">
        <v>30</v>
      </c>
      <c r="J106" s="125">
        <v>63.13</v>
      </c>
      <c r="K106" s="114">
        <v>129.80000000000001</v>
      </c>
      <c r="L106" s="390"/>
      <c r="M106" s="391"/>
      <c r="N106" s="275"/>
      <c r="O106" s="277"/>
      <c r="P106" s="277"/>
      <c r="Q106" s="277"/>
      <c r="R106" s="277"/>
      <c r="S106" s="215"/>
      <c r="T106" s="205"/>
      <c r="U106" s="205"/>
      <c r="V106" s="205"/>
      <c r="W106" s="205"/>
      <c r="X106" s="205"/>
      <c r="Y106" s="205"/>
      <c r="Z106" s="208"/>
      <c r="AA106" s="34"/>
      <c r="AB106" s="34"/>
      <c r="AC106" s="34"/>
      <c r="AD106" s="34"/>
      <c r="AE106" s="34"/>
      <c r="AF106" s="34"/>
      <c r="AG106" s="34"/>
      <c r="AH106" s="374">
        <f>N106+O106+P106+Q106+R106+S106+T106+U106+V106+W106+X106+Y106+Z106</f>
        <v>0</v>
      </c>
      <c r="AI106" s="212">
        <f>(N106*J106+O106*J106+P106*J106+Q106*J106+R106*J106+S106*J106)+(T106*J107+U106*J107+V106*J107+W106*J107+X106*J107+Y106*J107+Z106*J107)</f>
        <v>0</v>
      </c>
    </row>
    <row r="107" spans="1:35" ht="36" customHeight="1" thickBot="1">
      <c r="A107" s="230"/>
      <c r="B107" s="224"/>
      <c r="C107" s="274"/>
      <c r="D107" s="237"/>
      <c r="E107" s="378"/>
      <c r="F107" s="272"/>
      <c r="G107" s="272"/>
      <c r="H107" s="272"/>
      <c r="I107" s="24" t="s">
        <v>29</v>
      </c>
      <c r="J107" s="125">
        <v>67.41</v>
      </c>
      <c r="K107" s="114">
        <v>138.60000000000002</v>
      </c>
      <c r="L107" s="390"/>
      <c r="M107" s="391"/>
      <c r="N107" s="296"/>
      <c r="O107" s="292"/>
      <c r="P107" s="292"/>
      <c r="Q107" s="292"/>
      <c r="R107" s="292"/>
      <c r="S107" s="216"/>
      <c r="T107" s="206"/>
      <c r="U107" s="206"/>
      <c r="V107" s="206"/>
      <c r="W107" s="206"/>
      <c r="X107" s="206"/>
      <c r="Y107" s="206"/>
      <c r="Z107" s="209"/>
      <c r="AA107" s="34"/>
      <c r="AB107" s="34"/>
      <c r="AC107" s="34"/>
      <c r="AD107" s="34"/>
      <c r="AE107" s="34"/>
      <c r="AF107" s="34"/>
      <c r="AG107" s="34"/>
      <c r="AH107" s="373" t="e">
        <f>#REF!*#REF!</f>
        <v>#REF!</v>
      </c>
      <c r="AI107" s="295"/>
    </row>
    <row r="108" spans="1:35" ht="36" customHeight="1" thickBot="1">
      <c r="A108" s="229"/>
      <c r="B108" s="223" t="s">
        <v>24</v>
      </c>
      <c r="C108" s="235" t="s">
        <v>136</v>
      </c>
      <c r="D108" s="205" t="s">
        <v>0</v>
      </c>
      <c r="E108" s="377" t="s">
        <v>137</v>
      </c>
      <c r="F108" s="297" t="s">
        <v>52</v>
      </c>
      <c r="G108" s="297" t="s">
        <v>82</v>
      </c>
      <c r="H108" s="271" t="s">
        <v>83</v>
      </c>
      <c r="I108" s="20" t="s">
        <v>30</v>
      </c>
      <c r="J108" s="125">
        <v>63.13</v>
      </c>
      <c r="K108" s="114">
        <v>129.80000000000001</v>
      </c>
      <c r="L108" s="390"/>
      <c r="M108" s="391"/>
      <c r="N108" s="275"/>
      <c r="O108" s="277"/>
      <c r="P108" s="277"/>
      <c r="Q108" s="277"/>
      <c r="R108" s="277"/>
      <c r="S108" s="215"/>
      <c r="T108" s="205"/>
      <c r="U108" s="205"/>
      <c r="V108" s="205"/>
      <c r="W108" s="205"/>
      <c r="X108" s="205"/>
      <c r="Y108" s="205"/>
      <c r="Z108" s="208"/>
      <c r="AA108" s="34"/>
      <c r="AB108" s="34"/>
      <c r="AC108" s="34"/>
      <c r="AD108" s="34"/>
      <c r="AE108" s="34"/>
      <c r="AF108" s="34"/>
      <c r="AG108" s="34"/>
      <c r="AH108" s="374">
        <f>N108+O108+P108+Q108+R108+S108+T108+U108+V108+W108+X108+Y108+Z108</f>
        <v>0</v>
      </c>
      <c r="AI108" s="212">
        <f>(N108*J108+O108*J108+P108*J108+Q108*J108+R108*J108+S108*J108)+(T108*J109+U108*J109+V108*J109+W108*J109+X108*J109+Y108*J109+Z108*J109)</f>
        <v>0</v>
      </c>
    </row>
    <row r="109" spans="1:35" ht="36" customHeight="1" thickBot="1">
      <c r="A109" s="230"/>
      <c r="B109" s="224"/>
      <c r="C109" s="274"/>
      <c r="D109" s="221"/>
      <c r="E109" s="378"/>
      <c r="F109" s="272"/>
      <c r="G109" s="272"/>
      <c r="H109" s="272"/>
      <c r="I109" s="24" t="s">
        <v>29</v>
      </c>
      <c r="J109" s="125">
        <v>67.41</v>
      </c>
      <c r="K109" s="114">
        <v>138.60000000000002</v>
      </c>
      <c r="L109" s="392"/>
      <c r="M109" s="393"/>
      <c r="N109" s="296"/>
      <c r="O109" s="292"/>
      <c r="P109" s="292"/>
      <c r="Q109" s="292"/>
      <c r="R109" s="292"/>
      <c r="S109" s="216"/>
      <c r="T109" s="206"/>
      <c r="U109" s="206"/>
      <c r="V109" s="206"/>
      <c r="W109" s="206"/>
      <c r="X109" s="206"/>
      <c r="Y109" s="206"/>
      <c r="Z109" s="209"/>
      <c r="AA109" s="34"/>
      <c r="AB109" s="34"/>
      <c r="AC109" s="34"/>
      <c r="AD109" s="34"/>
      <c r="AE109" s="34"/>
      <c r="AF109" s="34"/>
      <c r="AG109" s="34"/>
      <c r="AH109" s="373" t="e">
        <f>#REF!*#REF!</f>
        <v>#REF!</v>
      </c>
      <c r="AI109" s="295"/>
    </row>
    <row r="110" spans="1:35" ht="29.25" customHeight="1">
      <c r="A110" s="143" t="s">
        <v>58</v>
      </c>
      <c r="B110" s="144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5"/>
      <c r="N110" s="7">
        <f t="shared" ref="N110:Z110" si="7">SUM(N12:N103)</f>
        <v>0</v>
      </c>
      <c r="O110" s="7">
        <f t="shared" si="7"/>
        <v>0</v>
      </c>
      <c r="P110" s="7">
        <f t="shared" si="7"/>
        <v>0</v>
      </c>
      <c r="Q110" s="7">
        <f t="shared" si="7"/>
        <v>0</v>
      </c>
      <c r="R110" s="7">
        <f t="shared" si="7"/>
        <v>0</v>
      </c>
      <c r="S110" s="7">
        <f t="shared" si="7"/>
        <v>0</v>
      </c>
      <c r="T110" s="7">
        <f t="shared" si="7"/>
        <v>0</v>
      </c>
      <c r="U110" s="7">
        <f t="shared" si="7"/>
        <v>0</v>
      </c>
      <c r="V110" s="7">
        <f t="shared" si="7"/>
        <v>0</v>
      </c>
      <c r="W110" s="7">
        <f t="shared" si="7"/>
        <v>0</v>
      </c>
      <c r="X110" s="7">
        <f t="shared" si="7"/>
        <v>0</v>
      </c>
      <c r="Y110" s="7">
        <f t="shared" si="7"/>
        <v>0</v>
      </c>
      <c r="Z110" s="7">
        <f t="shared" si="7"/>
        <v>0</v>
      </c>
      <c r="AA110" s="359"/>
      <c r="AB110" s="359"/>
      <c r="AC110" s="359"/>
      <c r="AD110" s="359"/>
      <c r="AE110" s="359"/>
      <c r="AF110" s="359"/>
      <c r="AG110" s="359"/>
      <c r="AH110" s="26">
        <f>AH12+AH14+AH16+AH18+AH20+AH22+AH24+AH26+AH28+AH30+AH32+AH34+AH36+AH38+AH40+AH42+AH44+AH46+AH48+AH50+AH52+AH54+AH56+AH58+AH60+AH62+AH64+AH66+AH68+AH70+AH72+AH74+AH76+AH78+AH80+AH82+AH84+AH86+AH88+AH90+AH92+AH94+AH96+AH98+AH100+AH102+AH104+AH106+AH108</f>
        <v>0</v>
      </c>
      <c r="AI110" s="49">
        <f>AI12+AI14+AI16+AI18+AI20+AI22+AI24+AI26+AI28+AI30+AI32+AI34+AI36+AI38+AI40+AI42+AI44+AI46+AI48+AI50+AI52+AI54+AI56+AI58+AI60+AI62+AI64+AI66+AI68+AI70+AI72+AI74+AI76+AI78+AI80+AI82+AI84+AI86+AI88+AI90+AI92+AI94+AI96+AI98+AI100+AI102+AI104+AI106+AI108</f>
        <v>0</v>
      </c>
    </row>
    <row r="111" spans="1:35" ht="30">
      <c r="A111" s="146"/>
      <c r="B111" s="147"/>
      <c r="C111" s="147"/>
      <c r="D111" s="147"/>
      <c r="E111" s="147"/>
      <c r="F111" s="147"/>
      <c r="G111" s="147"/>
      <c r="H111" s="147"/>
      <c r="I111" s="147"/>
      <c r="J111" s="147"/>
      <c r="K111" s="147"/>
      <c r="L111" s="147"/>
      <c r="M111" s="148"/>
      <c r="N111" s="6">
        <v>23</v>
      </c>
      <c r="O111" s="6">
        <v>24</v>
      </c>
      <c r="P111" s="6">
        <v>25</v>
      </c>
      <c r="Q111" s="6">
        <v>26</v>
      </c>
      <c r="R111" s="6">
        <v>27</v>
      </c>
      <c r="S111" s="6">
        <v>28</v>
      </c>
      <c r="T111" s="6">
        <v>29</v>
      </c>
      <c r="U111" s="6">
        <v>30</v>
      </c>
      <c r="V111" s="6">
        <v>31</v>
      </c>
      <c r="W111" s="6">
        <v>32</v>
      </c>
      <c r="X111" s="6">
        <v>33</v>
      </c>
      <c r="Y111" s="6">
        <v>34</v>
      </c>
      <c r="Z111" s="6">
        <v>35</v>
      </c>
      <c r="AA111" s="359"/>
      <c r="AB111" s="359"/>
      <c r="AC111" s="359"/>
      <c r="AD111" s="359"/>
      <c r="AE111" s="359"/>
      <c r="AF111" s="359"/>
      <c r="AG111" s="359"/>
      <c r="AH111" s="5" t="s">
        <v>17</v>
      </c>
      <c r="AI111" s="39" t="s">
        <v>16</v>
      </c>
    </row>
    <row r="112" spans="1:35" ht="27" customHeight="1">
      <c r="A112" s="303"/>
      <c r="B112" s="304"/>
      <c r="C112" s="304"/>
      <c r="D112" s="304"/>
      <c r="E112" s="304"/>
      <c r="F112" s="304"/>
      <c r="G112" s="304"/>
      <c r="H112" s="304"/>
      <c r="I112" s="304"/>
      <c r="J112" s="304"/>
      <c r="K112" s="304"/>
      <c r="L112" s="304"/>
      <c r="M112" s="304"/>
      <c r="N112" s="304"/>
      <c r="O112" s="304"/>
      <c r="P112" s="304"/>
      <c r="Q112" s="304"/>
      <c r="R112" s="304"/>
      <c r="S112" s="304"/>
      <c r="T112" s="304"/>
      <c r="U112" s="304"/>
      <c r="V112" s="304"/>
      <c r="W112" s="304"/>
      <c r="X112" s="304"/>
      <c r="Y112" s="304"/>
      <c r="Z112" s="304"/>
      <c r="AA112" s="305"/>
      <c r="AB112" s="305"/>
      <c r="AC112" s="305"/>
      <c r="AD112" s="305"/>
      <c r="AE112" s="305"/>
      <c r="AF112" s="305"/>
      <c r="AG112" s="305"/>
      <c r="AH112" s="305"/>
      <c r="AI112" s="306"/>
    </row>
    <row r="113" spans="1:36" ht="27" customHeight="1">
      <c r="A113" s="240" t="s">
        <v>59</v>
      </c>
      <c r="B113" s="240"/>
      <c r="C113" s="240"/>
      <c r="D113" s="240"/>
      <c r="E113" s="240"/>
      <c r="F113" s="240"/>
      <c r="G113" s="240"/>
      <c r="H113" s="240"/>
      <c r="I113" s="240"/>
      <c r="J113" s="240"/>
      <c r="K113" s="240"/>
      <c r="L113" s="240"/>
      <c r="M113" s="240"/>
      <c r="N113" s="240"/>
      <c r="O113" s="240"/>
      <c r="P113" s="240"/>
      <c r="Q113" s="240"/>
      <c r="R113" s="240"/>
      <c r="S113" s="240"/>
      <c r="T113" s="240"/>
      <c r="U113" s="240"/>
      <c r="V113" s="240"/>
      <c r="W113" s="240"/>
      <c r="X113" s="240"/>
      <c r="Y113" s="240"/>
      <c r="Z113" s="240"/>
      <c r="AA113" s="240"/>
      <c r="AB113" s="240"/>
      <c r="AC113" s="240"/>
      <c r="AD113" s="240"/>
      <c r="AE113" s="240"/>
      <c r="AF113" s="240"/>
      <c r="AG113" s="240"/>
      <c r="AH113" s="241"/>
      <c r="AI113" s="241"/>
    </row>
    <row r="114" spans="1:36" ht="33" customHeight="1" thickBot="1">
      <c r="A114" s="242" t="s">
        <v>50</v>
      </c>
      <c r="B114" s="243"/>
      <c r="C114" s="243"/>
      <c r="D114" s="243"/>
      <c r="E114" s="243"/>
      <c r="F114" s="243"/>
      <c r="G114" s="243"/>
      <c r="H114" s="243"/>
      <c r="I114" s="244"/>
      <c r="J114" s="244"/>
      <c r="K114" s="245"/>
      <c r="L114" s="111"/>
      <c r="M114" s="111"/>
      <c r="N114" s="354"/>
      <c r="O114" s="355"/>
      <c r="P114" s="355"/>
      <c r="Q114" s="355"/>
      <c r="R114" s="355"/>
      <c r="S114" s="356"/>
      <c r="T114" s="6">
        <v>29</v>
      </c>
      <c r="U114" s="6">
        <v>30</v>
      </c>
      <c r="V114" s="6">
        <v>31</v>
      </c>
      <c r="W114" s="6">
        <v>32</v>
      </c>
      <c r="X114" s="6">
        <v>33</v>
      </c>
      <c r="Y114" s="6">
        <v>34</v>
      </c>
      <c r="Z114" s="6">
        <v>35</v>
      </c>
      <c r="AA114" s="6">
        <v>36</v>
      </c>
      <c r="AB114" s="6">
        <v>37</v>
      </c>
      <c r="AC114" s="6">
        <v>38</v>
      </c>
      <c r="AD114" s="6">
        <v>39</v>
      </c>
      <c r="AE114" s="6">
        <v>40</v>
      </c>
      <c r="AF114" s="6">
        <v>41</v>
      </c>
      <c r="AG114" s="6">
        <v>42</v>
      </c>
      <c r="AH114" s="13" t="s">
        <v>38</v>
      </c>
      <c r="AI114" s="40" t="s">
        <v>37</v>
      </c>
    </row>
    <row r="115" spans="1:36" s="3" customFormat="1" ht="27" customHeight="1" thickBot="1">
      <c r="A115" s="231"/>
      <c r="B115" s="233" t="s">
        <v>1</v>
      </c>
      <c r="C115" s="234" t="s">
        <v>160</v>
      </c>
      <c r="D115" s="234" t="s">
        <v>23</v>
      </c>
      <c r="E115" s="379" t="s">
        <v>157</v>
      </c>
      <c r="F115" s="297" t="s">
        <v>52</v>
      </c>
      <c r="G115" s="271" t="s">
        <v>53</v>
      </c>
      <c r="H115" s="343" t="s">
        <v>83</v>
      </c>
      <c r="I115" s="57" t="s">
        <v>20</v>
      </c>
      <c r="J115" s="438"/>
      <c r="K115" s="116">
        <v>130.9</v>
      </c>
      <c r="L115" s="126">
        <v>57.24</v>
      </c>
      <c r="M115" s="109">
        <v>111.27</v>
      </c>
      <c r="N115" s="333"/>
      <c r="O115" s="333"/>
      <c r="P115" s="333"/>
      <c r="Q115" s="333"/>
      <c r="R115" s="333"/>
      <c r="S115" s="334"/>
      <c r="T115" s="246"/>
      <c r="U115" s="221"/>
      <c r="V115" s="218"/>
      <c r="W115" s="218"/>
      <c r="X115" s="218"/>
      <c r="Y115" s="218"/>
      <c r="Z115" s="218"/>
      <c r="AA115" s="221"/>
      <c r="AB115" s="221"/>
      <c r="AC115" s="221"/>
      <c r="AD115" s="221"/>
      <c r="AE115" s="221"/>
      <c r="AF115" s="221"/>
      <c r="AG115" s="291"/>
      <c r="AH115" s="213">
        <f>T115+U115+V115+W115+X115+Y115+Z115+AA115+AB115+AC115+AD115+AE115+AF115+AG115</f>
        <v>0</v>
      </c>
      <c r="AI115" s="211">
        <f>L115*(T115+U115+V115)+L116*(W115+X115+Y115+Z115)+L117*(AA115+AB115+AC115+AD115+AE115+AF115+AG115)</f>
        <v>0</v>
      </c>
      <c r="AJ115" s="59"/>
    </row>
    <row r="116" spans="1:36" s="3" customFormat="1" ht="27" customHeight="1" thickBot="1">
      <c r="A116" s="232"/>
      <c r="B116" s="224"/>
      <c r="C116" s="227"/>
      <c r="D116" s="227"/>
      <c r="E116" s="221"/>
      <c r="F116" s="339"/>
      <c r="G116" s="339"/>
      <c r="H116" s="344"/>
      <c r="I116" s="57" t="s">
        <v>19</v>
      </c>
      <c r="J116" s="438"/>
      <c r="K116" s="116">
        <v>134.20000000000002</v>
      </c>
      <c r="L116" s="127">
        <v>58.74</v>
      </c>
      <c r="M116" s="110">
        <f t="shared" ref="M116:M118" si="8">K116*0.85</f>
        <v>114.07000000000001</v>
      </c>
      <c r="N116" s="329"/>
      <c r="O116" s="329"/>
      <c r="P116" s="329"/>
      <c r="Q116" s="329"/>
      <c r="R116" s="329"/>
      <c r="S116" s="330"/>
      <c r="T116" s="216"/>
      <c r="U116" s="206"/>
      <c r="V116" s="219"/>
      <c r="W116" s="219"/>
      <c r="X116" s="219"/>
      <c r="Y116" s="219"/>
      <c r="Z116" s="219"/>
      <c r="AA116" s="206"/>
      <c r="AB116" s="206"/>
      <c r="AC116" s="206"/>
      <c r="AD116" s="206"/>
      <c r="AE116" s="206"/>
      <c r="AF116" s="206"/>
      <c r="AG116" s="209"/>
      <c r="AH116" s="214" t="e">
        <f>#REF!*#REF!</f>
        <v>#REF!</v>
      </c>
      <c r="AI116" s="212" t="e">
        <f>#REF!*#REF!</f>
        <v>#REF!</v>
      </c>
    </row>
    <row r="117" spans="1:36" s="3" customFormat="1" ht="27" customHeight="1" thickBot="1">
      <c r="A117" s="232"/>
      <c r="B117" s="225"/>
      <c r="C117" s="228"/>
      <c r="D117" s="228"/>
      <c r="E117" s="237"/>
      <c r="F117" s="272"/>
      <c r="G117" s="272"/>
      <c r="H117" s="345"/>
      <c r="I117" s="57" t="s">
        <v>18</v>
      </c>
      <c r="J117" s="438"/>
      <c r="K117" s="116">
        <v>150.70000000000002</v>
      </c>
      <c r="L117" s="127">
        <v>66.010000000000005</v>
      </c>
      <c r="M117" s="110">
        <v>128.1</v>
      </c>
      <c r="N117" s="329"/>
      <c r="O117" s="329"/>
      <c r="P117" s="329"/>
      <c r="Q117" s="329"/>
      <c r="R117" s="329"/>
      <c r="S117" s="330"/>
      <c r="T117" s="217"/>
      <c r="U117" s="207"/>
      <c r="V117" s="220"/>
      <c r="W117" s="220"/>
      <c r="X117" s="220"/>
      <c r="Y117" s="220"/>
      <c r="Z117" s="220"/>
      <c r="AA117" s="207"/>
      <c r="AB117" s="207"/>
      <c r="AC117" s="207"/>
      <c r="AD117" s="207"/>
      <c r="AE117" s="207"/>
      <c r="AF117" s="207"/>
      <c r="AG117" s="210"/>
      <c r="AH117" s="214" t="e">
        <f>#REF!*#REF!</f>
        <v>#REF!</v>
      </c>
      <c r="AI117" s="212" t="e">
        <f>#REF!*#REF!</f>
        <v>#REF!</v>
      </c>
    </row>
    <row r="118" spans="1:36" s="3" customFormat="1" ht="27" customHeight="1" thickBot="1">
      <c r="A118" s="229"/>
      <c r="B118" s="223" t="s">
        <v>1</v>
      </c>
      <c r="C118" s="226" t="s">
        <v>160</v>
      </c>
      <c r="D118" s="226" t="s">
        <v>156</v>
      </c>
      <c r="E118" s="205" t="s">
        <v>158</v>
      </c>
      <c r="F118" s="297" t="s">
        <v>52</v>
      </c>
      <c r="G118" s="271" t="s">
        <v>53</v>
      </c>
      <c r="H118" s="343" t="s">
        <v>83</v>
      </c>
      <c r="I118" s="57" t="s">
        <v>20</v>
      </c>
      <c r="J118" s="438"/>
      <c r="K118" s="116">
        <v>134.20000000000002</v>
      </c>
      <c r="L118" s="127">
        <v>58.74</v>
      </c>
      <c r="M118" s="110">
        <f t="shared" si="8"/>
        <v>114.07000000000001</v>
      </c>
      <c r="N118" s="329"/>
      <c r="O118" s="329"/>
      <c r="P118" s="329"/>
      <c r="Q118" s="329"/>
      <c r="R118" s="329"/>
      <c r="S118" s="330"/>
      <c r="T118" s="215"/>
      <c r="U118" s="205"/>
      <c r="V118" s="205"/>
      <c r="W118" s="205"/>
      <c r="X118" s="205"/>
      <c r="Y118" s="205"/>
      <c r="Z118" s="205"/>
      <c r="AA118" s="205"/>
      <c r="AB118" s="205"/>
      <c r="AC118" s="205"/>
      <c r="AD118" s="205"/>
      <c r="AE118" s="205"/>
      <c r="AF118" s="205"/>
      <c r="AG118" s="208"/>
      <c r="AH118" s="213">
        <f>T118+U118+V118+W118+X118+Y118+Z118+AA118+AB118+AC118+AD118+AE118+AF118+AG118</f>
        <v>0</v>
      </c>
      <c r="AI118" s="211">
        <f t="shared" ref="AI118" si="9">L118*(T118+U118+V118)+L119*(W118+X118+Y118+Z118)+L120*(AA118+AB118+AC118+AD118+AE118+AF118+AG118)</f>
        <v>0</v>
      </c>
    </row>
    <row r="119" spans="1:36" s="3" customFormat="1" ht="27" customHeight="1" thickBot="1">
      <c r="A119" s="230"/>
      <c r="B119" s="224"/>
      <c r="C119" s="227"/>
      <c r="D119" s="227"/>
      <c r="E119" s="221"/>
      <c r="F119" s="339"/>
      <c r="G119" s="339"/>
      <c r="H119" s="344"/>
      <c r="I119" s="57" t="s">
        <v>19</v>
      </c>
      <c r="J119" s="438"/>
      <c r="K119" s="116">
        <v>137.5</v>
      </c>
      <c r="L119" s="127">
        <v>60.24</v>
      </c>
      <c r="M119" s="110">
        <v>116.88</v>
      </c>
      <c r="N119" s="329"/>
      <c r="O119" s="329"/>
      <c r="P119" s="329"/>
      <c r="Q119" s="329"/>
      <c r="R119" s="329"/>
      <c r="S119" s="330"/>
      <c r="T119" s="216"/>
      <c r="U119" s="206"/>
      <c r="V119" s="206"/>
      <c r="W119" s="206"/>
      <c r="X119" s="206"/>
      <c r="Y119" s="206"/>
      <c r="Z119" s="206"/>
      <c r="AA119" s="206"/>
      <c r="AB119" s="206"/>
      <c r="AC119" s="206"/>
      <c r="AD119" s="206"/>
      <c r="AE119" s="206"/>
      <c r="AF119" s="206"/>
      <c r="AG119" s="209"/>
      <c r="AH119" s="214" t="e">
        <f>#REF!*#REF!</f>
        <v>#REF!</v>
      </c>
      <c r="AI119" s="212" t="e">
        <f>#REF!*#REF!</f>
        <v>#REF!</v>
      </c>
    </row>
    <row r="120" spans="1:36" s="3" customFormat="1" ht="27" customHeight="1" thickBot="1">
      <c r="A120" s="230"/>
      <c r="B120" s="225"/>
      <c r="C120" s="228"/>
      <c r="D120" s="228"/>
      <c r="E120" s="237"/>
      <c r="F120" s="272"/>
      <c r="G120" s="272"/>
      <c r="H120" s="345"/>
      <c r="I120" s="57" t="s">
        <v>18</v>
      </c>
      <c r="J120" s="438"/>
      <c r="K120" s="116">
        <v>152.9</v>
      </c>
      <c r="L120" s="127">
        <v>66.92</v>
      </c>
      <c r="M120" s="110">
        <v>130</v>
      </c>
      <c r="N120" s="329"/>
      <c r="O120" s="329"/>
      <c r="P120" s="329"/>
      <c r="Q120" s="329"/>
      <c r="R120" s="329"/>
      <c r="S120" s="330"/>
      <c r="T120" s="217"/>
      <c r="U120" s="207"/>
      <c r="V120" s="207"/>
      <c r="W120" s="207"/>
      <c r="X120" s="207"/>
      <c r="Y120" s="207"/>
      <c r="Z120" s="207"/>
      <c r="AA120" s="207"/>
      <c r="AB120" s="207"/>
      <c r="AC120" s="207"/>
      <c r="AD120" s="207"/>
      <c r="AE120" s="207"/>
      <c r="AF120" s="207"/>
      <c r="AG120" s="210"/>
      <c r="AH120" s="214" t="e">
        <f>#REF!*#REF!</f>
        <v>#REF!</v>
      </c>
      <c r="AI120" s="212" t="e">
        <f>#REF!*#REF!</f>
        <v>#REF!</v>
      </c>
    </row>
    <row r="121" spans="1:36" s="3" customFormat="1" ht="27" customHeight="1" thickBot="1">
      <c r="A121" s="229"/>
      <c r="B121" s="223" t="s">
        <v>1</v>
      </c>
      <c r="C121" s="226" t="s">
        <v>160</v>
      </c>
      <c r="D121" s="226" t="s">
        <v>5</v>
      </c>
      <c r="E121" s="205" t="s">
        <v>159</v>
      </c>
      <c r="F121" s="297" t="s">
        <v>52</v>
      </c>
      <c r="G121" s="271" t="s">
        <v>53</v>
      </c>
      <c r="H121" s="343" t="s">
        <v>83</v>
      </c>
      <c r="I121" s="57" t="s">
        <v>20</v>
      </c>
      <c r="J121" s="438"/>
      <c r="K121" s="116">
        <v>135.30000000000001</v>
      </c>
      <c r="L121" s="127">
        <v>60.24</v>
      </c>
      <c r="M121" s="110">
        <v>115.01</v>
      </c>
      <c r="N121" s="329"/>
      <c r="O121" s="329"/>
      <c r="P121" s="329"/>
      <c r="Q121" s="329"/>
      <c r="R121" s="329"/>
      <c r="S121" s="330"/>
      <c r="T121" s="215"/>
      <c r="U121" s="205"/>
      <c r="V121" s="205"/>
      <c r="W121" s="205"/>
      <c r="X121" s="205"/>
      <c r="Y121" s="205"/>
      <c r="Z121" s="205"/>
      <c r="AA121" s="205"/>
      <c r="AB121" s="205"/>
      <c r="AC121" s="205"/>
      <c r="AD121" s="205"/>
      <c r="AE121" s="205"/>
      <c r="AF121" s="205"/>
      <c r="AG121" s="208"/>
      <c r="AH121" s="213">
        <f>T121+U121+V121+W121+X121+Y121+Z121+AA121+AB121+AC121+AD121+AE121+AF121+AG121</f>
        <v>0</v>
      </c>
      <c r="AI121" s="211">
        <f t="shared" ref="AI121" si="10">L121*(T121+U121+V121)+L122*(W121+X121+Y121+Z121)+L123*(AA121+AB121+AC121+AD121+AE121+AF121+AG121)</f>
        <v>0</v>
      </c>
    </row>
    <row r="122" spans="1:36" s="3" customFormat="1" ht="27" customHeight="1" thickBot="1">
      <c r="A122" s="230"/>
      <c r="B122" s="224"/>
      <c r="C122" s="227"/>
      <c r="D122" s="227"/>
      <c r="E122" s="221"/>
      <c r="F122" s="339"/>
      <c r="G122" s="339"/>
      <c r="H122" s="344"/>
      <c r="I122" s="57" t="s">
        <v>19</v>
      </c>
      <c r="J122" s="438"/>
      <c r="K122" s="116">
        <v>139.70000000000002</v>
      </c>
      <c r="L122" s="127">
        <v>61.2</v>
      </c>
      <c r="M122" s="110">
        <v>118.75</v>
      </c>
      <c r="N122" s="329"/>
      <c r="O122" s="329"/>
      <c r="P122" s="329"/>
      <c r="Q122" s="329"/>
      <c r="R122" s="329"/>
      <c r="S122" s="330"/>
      <c r="T122" s="216"/>
      <c r="U122" s="206"/>
      <c r="V122" s="206"/>
      <c r="W122" s="206"/>
      <c r="X122" s="206"/>
      <c r="Y122" s="206"/>
      <c r="Z122" s="206"/>
      <c r="AA122" s="206"/>
      <c r="AB122" s="206"/>
      <c r="AC122" s="206"/>
      <c r="AD122" s="206"/>
      <c r="AE122" s="206"/>
      <c r="AF122" s="206"/>
      <c r="AG122" s="209"/>
      <c r="AH122" s="214" t="e">
        <f>#REF!*#REF!</f>
        <v>#REF!</v>
      </c>
      <c r="AI122" s="212" t="e">
        <f>#REF!*#REF!</f>
        <v>#REF!</v>
      </c>
    </row>
    <row r="123" spans="1:36" s="3" customFormat="1" ht="27" customHeight="1" thickBot="1">
      <c r="A123" s="230"/>
      <c r="B123" s="225"/>
      <c r="C123" s="228"/>
      <c r="D123" s="228"/>
      <c r="E123" s="237"/>
      <c r="F123" s="272"/>
      <c r="G123" s="272"/>
      <c r="H123" s="345"/>
      <c r="I123" s="57" t="s">
        <v>18</v>
      </c>
      <c r="J123" s="438"/>
      <c r="K123" s="116">
        <v>155.10000000000002</v>
      </c>
      <c r="L123" s="127">
        <v>67.94</v>
      </c>
      <c r="M123" s="110">
        <v>131.84</v>
      </c>
      <c r="N123" s="329"/>
      <c r="O123" s="329"/>
      <c r="P123" s="329"/>
      <c r="Q123" s="329"/>
      <c r="R123" s="329"/>
      <c r="S123" s="330"/>
      <c r="T123" s="217"/>
      <c r="U123" s="207"/>
      <c r="V123" s="207"/>
      <c r="W123" s="207"/>
      <c r="X123" s="207"/>
      <c r="Y123" s="207"/>
      <c r="Z123" s="207"/>
      <c r="AA123" s="207"/>
      <c r="AB123" s="207"/>
      <c r="AC123" s="207"/>
      <c r="AD123" s="207"/>
      <c r="AE123" s="207"/>
      <c r="AF123" s="207"/>
      <c r="AG123" s="210"/>
      <c r="AH123" s="214" t="e">
        <f>#REF!*#REF!</f>
        <v>#REF!</v>
      </c>
      <c r="AI123" s="212" t="e">
        <f>#REF!*#REF!</f>
        <v>#REF!</v>
      </c>
    </row>
    <row r="124" spans="1:36" s="3" customFormat="1" ht="27" customHeight="1" thickBot="1">
      <c r="A124" s="229"/>
      <c r="B124" s="223" t="s">
        <v>28</v>
      </c>
      <c r="C124" s="226" t="s">
        <v>161</v>
      </c>
      <c r="D124" s="205" t="s">
        <v>105</v>
      </c>
      <c r="E124" s="205" t="s">
        <v>162</v>
      </c>
      <c r="F124" s="297" t="s">
        <v>52</v>
      </c>
      <c r="G124" s="271" t="s">
        <v>53</v>
      </c>
      <c r="H124" s="343" t="s">
        <v>83</v>
      </c>
      <c r="I124" s="57" t="s">
        <v>20</v>
      </c>
      <c r="J124" s="128">
        <v>103.79</v>
      </c>
      <c r="K124" s="116">
        <v>213.4</v>
      </c>
      <c r="L124" s="382"/>
      <c r="M124" s="383"/>
      <c r="N124" s="329"/>
      <c r="O124" s="329"/>
      <c r="P124" s="329"/>
      <c r="Q124" s="329"/>
      <c r="R124" s="329"/>
      <c r="S124" s="330"/>
      <c r="T124" s="215"/>
      <c r="U124" s="205"/>
      <c r="V124" s="205"/>
      <c r="W124" s="205"/>
      <c r="X124" s="205"/>
      <c r="Y124" s="205"/>
      <c r="Z124" s="205"/>
      <c r="AA124" s="205"/>
      <c r="AB124" s="205"/>
      <c r="AC124" s="205"/>
      <c r="AD124" s="205"/>
      <c r="AE124" s="205"/>
      <c r="AF124" s="205"/>
      <c r="AG124" s="208"/>
      <c r="AH124" s="213">
        <f>T124+U124+V124+W124+X124+Y124+Z124+AA124+AB124+AC124+AD124+AE124+AF124+AG124</f>
        <v>0</v>
      </c>
      <c r="AI124" s="211">
        <f>J124*(T124+U124+V124)+J125*(W124+X124+Y124+Z124)+J126*(AA124+AB124+AC124+AD124+AE124+AF124+AG124)</f>
        <v>0</v>
      </c>
    </row>
    <row r="125" spans="1:36" s="3" customFormat="1" ht="27" customHeight="1" thickBot="1">
      <c r="A125" s="230"/>
      <c r="B125" s="224"/>
      <c r="C125" s="227"/>
      <c r="D125" s="206"/>
      <c r="E125" s="221"/>
      <c r="F125" s="339"/>
      <c r="G125" s="339"/>
      <c r="H125" s="344"/>
      <c r="I125" s="57" t="s">
        <v>19</v>
      </c>
      <c r="J125" s="128">
        <v>106.46</v>
      </c>
      <c r="K125" s="116">
        <v>218.9</v>
      </c>
      <c r="L125" s="384"/>
      <c r="M125" s="385"/>
      <c r="N125" s="329"/>
      <c r="O125" s="329"/>
      <c r="P125" s="329"/>
      <c r="Q125" s="329"/>
      <c r="R125" s="329"/>
      <c r="S125" s="330"/>
      <c r="T125" s="216"/>
      <c r="U125" s="206"/>
      <c r="V125" s="206"/>
      <c r="W125" s="206"/>
      <c r="X125" s="206"/>
      <c r="Y125" s="206"/>
      <c r="Z125" s="206"/>
      <c r="AA125" s="206"/>
      <c r="AB125" s="206"/>
      <c r="AC125" s="206"/>
      <c r="AD125" s="206"/>
      <c r="AE125" s="206"/>
      <c r="AF125" s="206"/>
      <c r="AG125" s="209"/>
      <c r="AH125" s="214" t="e">
        <f>#REF!*#REF!</f>
        <v>#REF!</v>
      </c>
      <c r="AI125" s="212" t="e">
        <f>#REF!*#REF!</f>
        <v>#REF!</v>
      </c>
    </row>
    <row r="126" spans="1:36" s="3" customFormat="1" ht="27" customHeight="1" thickBot="1">
      <c r="A126" s="230"/>
      <c r="B126" s="225"/>
      <c r="C126" s="228"/>
      <c r="D126" s="207"/>
      <c r="E126" s="237"/>
      <c r="F126" s="272"/>
      <c r="G126" s="272"/>
      <c r="H126" s="345"/>
      <c r="I126" s="57" t="s">
        <v>18</v>
      </c>
      <c r="J126" s="128">
        <v>116.09</v>
      </c>
      <c r="K126" s="116">
        <v>238.70000000000002</v>
      </c>
      <c r="L126" s="384"/>
      <c r="M126" s="385"/>
      <c r="N126" s="329"/>
      <c r="O126" s="329"/>
      <c r="P126" s="329"/>
      <c r="Q126" s="329"/>
      <c r="R126" s="329"/>
      <c r="S126" s="330"/>
      <c r="T126" s="217"/>
      <c r="U126" s="207"/>
      <c r="V126" s="207"/>
      <c r="W126" s="207"/>
      <c r="X126" s="207"/>
      <c r="Y126" s="207"/>
      <c r="Z126" s="207"/>
      <c r="AA126" s="207"/>
      <c r="AB126" s="207"/>
      <c r="AC126" s="207"/>
      <c r="AD126" s="207"/>
      <c r="AE126" s="207"/>
      <c r="AF126" s="207"/>
      <c r="AG126" s="210"/>
      <c r="AH126" s="214" t="e">
        <f>#REF!*#REF!</f>
        <v>#REF!</v>
      </c>
      <c r="AI126" s="212" t="e">
        <f>#REF!*#REF!</f>
        <v>#REF!</v>
      </c>
    </row>
    <row r="127" spans="1:36" s="3" customFormat="1" ht="27" customHeight="1" thickBot="1">
      <c r="A127" s="229"/>
      <c r="B127" s="223" t="s">
        <v>28</v>
      </c>
      <c r="C127" s="226" t="s">
        <v>161</v>
      </c>
      <c r="D127" s="205" t="s">
        <v>27</v>
      </c>
      <c r="E127" s="205" t="s">
        <v>163</v>
      </c>
      <c r="F127" s="297" t="s">
        <v>52</v>
      </c>
      <c r="G127" s="271" t="s">
        <v>53</v>
      </c>
      <c r="H127" s="343" t="s">
        <v>83</v>
      </c>
      <c r="I127" s="57" t="s">
        <v>20</v>
      </c>
      <c r="J127" s="128">
        <v>97.9</v>
      </c>
      <c r="K127" s="116">
        <v>201.3</v>
      </c>
      <c r="L127" s="384"/>
      <c r="M127" s="385"/>
      <c r="N127" s="329"/>
      <c r="O127" s="329"/>
      <c r="P127" s="329"/>
      <c r="Q127" s="329"/>
      <c r="R127" s="329"/>
      <c r="S127" s="330"/>
      <c r="T127" s="215"/>
      <c r="U127" s="205"/>
      <c r="V127" s="205"/>
      <c r="W127" s="205"/>
      <c r="X127" s="205"/>
      <c r="Y127" s="205"/>
      <c r="Z127" s="205"/>
      <c r="AA127" s="205"/>
      <c r="AB127" s="205"/>
      <c r="AC127" s="205"/>
      <c r="AD127" s="205"/>
      <c r="AE127" s="205"/>
      <c r="AF127" s="205"/>
      <c r="AG127" s="208"/>
      <c r="AH127" s="213">
        <f>T127+U127+V127+W127+X127+Y127+Z127+AA127+AB127+AC127+AD127+AE127+AF127+AG127</f>
        <v>0</v>
      </c>
      <c r="AI127" s="211">
        <f>J127*(T127+U127+V127)+J128*(W127+X127+Y127+Z127)+J129*(AA127+AB127+AC127+AD127+AE127+AF127+AG127)</f>
        <v>0</v>
      </c>
    </row>
    <row r="128" spans="1:36" s="3" customFormat="1" ht="27" customHeight="1" thickBot="1">
      <c r="A128" s="230"/>
      <c r="B128" s="224"/>
      <c r="C128" s="227"/>
      <c r="D128" s="206"/>
      <c r="E128" s="221"/>
      <c r="F128" s="339"/>
      <c r="G128" s="339"/>
      <c r="H128" s="344"/>
      <c r="I128" s="57" t="s">
        <v>19</v>
      </c>
      <c r="J128" s="128">
        <v>99.51</v>
      </c>
      <c r="K128" s="116">
        <v>204.60000000000002</v>
      </c>
      <c r="L128" s="384"/>
      <c r="M128" s="385"/>
      <c r="N128" s="329"/>
      <c r="O128" s="329"/>
      <c r="P128" s="329"/>
      <c r="Q128" s="329"/>
      <c r="R128" s="329"/>
      <c r="S128" s="330"/>
      <c r="T128" s="216"/>
      <c r="U128" s="206"/>
      <c r="V128" s="206"/>
      <c r="W128" s="206"/>
      <c r="X128" s="206"/>
      <c r="Y128" s="206"/>
      <c r="Z128" s="206"/>
      <c r="AA128" s="206"/>
      <c r="AB128" s="206"/>
      <c r="AC128" s="206"/>
      <c r="AD128" s="206"/>
      <c r="AE128" s="206"/>
      <c r="AF128" s="206"/>
      <c r="AG128" s="209"/>
      <c r="AH128" s="214" t="e">
        <f>#REF!*#REF!</f>
        <v>#REF!</v>
      </c>
      <c r="AI128" s="212" t="e">
        <f>#REF!*#REF!</f>
        <v>#REF!</v>
      </c>
    </row>
    <row r="129" spans="1:35" s="3" customFormat="1" ht="27" customHeight="1" thickBot="1">
      <c r="A129" s="230"/>
      <c r="B129" s="225"/>
      <c r="C129" s="228"/>
      <c r="D129" s="207"/>
      <c r="E129" s="237"/>
      <c r="F129" s="272"/>
      <c r="G129" s="272"/>
      <c r="H129" s="345"/>
      <c r="I129" s="57" t="s">
        <v>18</v>
      </c>
      <c r="J129" s="128">
        <v>106.46</v>
      </c>
      <c r="K129" s="116">
        <v>218.9</v>
      </c>
      <c r="L129" s="384"/>
      <c r="M129" s="385"/>
      <c r="N129" s="329"/>
      <c r="O129" s="329"/>
      <c r="P129" s="329"/>
      <c r="Q129" s="329"/>
      <c r="R129" s="329"/>
      <c r="S129" s="330"/>
      <c r="T129" s="217"/>
      <c r="U129" s="207"/>
      <c r="V129" s="207"/>
      <c r="W129" s="207"/>
      <c r="X129" s="207"/>
      <c r="Y129" s="207"/>
      <c r="Z129" s="207"/>
      <c r="AA129" s="207"/>
      <c r="AB129" s="207"/>
      <c r="AC129" s="207"/>
      <c r="AD129" s="207"/>
      <c r="AE129" s="207"/>
      <c r="AF129" s="207"/>
      <c r="AG129" s="210"/>
      <c r="AH129" s="214" t="e">
        <f>#REF!*#REF!</f>
        <v>#REF!</v>
      </c>
      <c r="AI129" s="212" t="e">
        <f>#REF!*#REF!</f>
        <v>#REF!</v>
      </c>
    </row>
    <row r="130" spans="1:35" s="3" customFormat="1" ht="27" customHeight="1" thickBot="1">
      <c r="A130" s="229"/>
      <c r="B130" s="223" t="s">
        <v>1</v>
      </c>
      <c r="C130" s="226" t="s">
        <v>164</v>
      </c>
      <c r="D130" s="205" t="s">
        <v>5</v>
      </c>
      <c r="E130" s="205" t="s">
        <v>165</v>
      </c>
      <c r="F130" s="297" t="s">
        <v>52</v>
      </c>
      <c r="G130" s="271" t="s">
        <v>53</v>
      </c>
      <c r="H130" s="343" t="s">
        <v>83</v>
      </c>
      <c r="I130" s="57" t="s">
        <v>20</v>
      </c>
      <c r="J130" s="128">
        <v>74.36</v>
      </c>
      <c r="K130" s="116">
        <v>152.9</v>
      </c>
      <c r="L130" s="384"/>
      <c r="M130" s="385"/>
      <c r="N130" s="329"/>
      <c r="O130" s="329"/>
      <c r="P130" s="329"/>
      <c r="Q130" s="329"/>
      <c r="R130" s="329"/>
      <c r="S130" s="330"/>
      <c r="T130" s="215"/>
      <c r="U130" s="205"/>
      <c r="V130" s="205"/>
      <c r="W130" s="205"/>
      <c r="X130" s="205"/>
      <c r="Y130" s="205"/>
      <c r="Z130" s="205"/>
      <c r="AA130" s="205"/>
      <c r="AB130" s="205"/>
      <c r="AC130" s="205"/>
      <c r="AD130" s="205"/>
      <c r="AE130" s="205"/>
      <c r="AF130" s="205"/>
      <c r="AG130" s="208"/>
      <c r="AH130" s="213">
        <f>T130+U130+V130+W130+X130+Y130+Z130+AA130+AB130+AC130+AD130+AE130+AF130+AG130</f>
        <v>0</v>
      </c>
      <c r="AI130" s="211">
        <f>J130*(T130+U130+V130)+J131*(W130+X130+Y130+Z130)+J132*(AA130+AB130+AC130+AD130+AE130+AF130+AG130)</f>
        <v>0</v>
      </c>
    </row>
    <row r="131" spans="1:35" s="3" customFormat="1" ht="27" customHeight="1" thickBot="1">
      <c r="A131" s="230"/>
      <c r="B131" s="224"/>
      <c r="C131" s="227"/>
      <c r="D131" s="206"/>
      <c r="E131" s="221"/>
      <c r="F131" s="339"/>
      <c r="G131" s="339"/>
      <c r="H131" s="344"/>
      <c r="I131" s="57" t="s">
        <v>19</v>
      </c>
      <c r="J131" s="128">
        <v>76.5</v>
      </c>
      <c r="K131" s="116">
        <v>157.30000000000001</v>
      </c>
      <c r="L131" s="384"/>
      <c r="M131" s="385"/>
      <c r="N131" s="329"/>
      <c r="O131" s="329"/>
      <c r="P131" s="329"/>
      <c r="Q131" s="329"/>
      <c r="R131" s="329"/>
      <c r="S131" s="330"/>
      <c r="T131" s="216"/>
      <c r="U131" s="206"/>
      <c r="V131" s="206"/>
      <c r="W131" s="206"/>
      <c r="X131" s="206"/>
      <c r="Y131" s="206"/>
      <c r="Z131" s="206"/>
      <c r="AA131" s="206"/>
      <c r="AB131" s="206"/>
      <c r="AC131" s="206"/>
      <c r="AD131" s="206"/>
      <c r="AE131" s="206"/>
      <c r="AF131" s="206"/>
      <c r="AG131" s="209"/>
      <c r="AH131" s="214" t="e">
        <f>#REF!*#REF!</f>
        <v>#REF!</v>
      </c>
      <c r="AI131" s="212" t="e">
        <f>#REF!*#REF!</f>
        <v>#REF!</v>
      </c>
    </row>
    <row r="132" spans="1:35" s="3" customFormat="1" ht="27" customHeight="1" thickBot="1">
      <c r="A132" s="230"/>
      <c r="B132" s="225"/>
      <c r="C132" s="228"/>
      <c r="D132" s="207"/>
      <c r="E132" s="237"/>
      <c r="F132" s="272"/>
      <c r="G132" s="272"/>
      <c r="H132" s="345"/>
      <c r="I132" s="57" t="s">
        <v>18</v>
      </c>
      <c r="J132" s="128">
        <v>85.6</v>
      </c>
      <c r="K132" s="116">
        <v>176</v>
      </c>
      <c r="L132" s="384"/>
      <c r="M132" s="385"/>
      <c r="N132" s="329"/>
      <c r="O132" s="329"/>
      <c r="P132" s="329"/>
      <c r="Q132" s="329"/>
      <c r="R132" s="329"/>
      <c r="S132" s="330"/>
      <c r="T132" s="217"/>
      <c r="U132" s="207"/>
      <c r="V132" s="207"/>
      <c r="W132" s="207"/>
      <c r="X132" s="207"/>
      <c r="Y132" s="207"/>
      <c r="Z132" s="207"/>
      <c r="AA132" s="207"/>
      <c r="AB132" s="207"/>
      <c r="AC132" s="207"/>
      <c r="AD132" s="207"/>
      <c r="AE132" s="207"/>
      <c r="AF132" s="207"/>
      <c r="AG132" s="210"/>
      <c r="AH132" s="214" t="e">
        <f>#REF!*#REF!</f>
        <v>#REF!</v>
      </c>
      <c r="AI132" s="212" t="e">
        <f>#REF!*#REF!</f>
        <v>#REF!</v>
      </c>
    </row>
    <row r="133" spans="1:35" s="3" customFormat="1" ht="27" customHeight="1" thickBot="1">
      <c r="A133" s="229"/>
      <c r="B133" s="223" t="s">
        <v>1</v>
      </c>
      <c r="C133" s="226" t="s">
        <v>164</v>
      </c>
      <c r="D133" s="205" t="s">
        <v>118</v>
      </c>
      <c r="E133" s="205" t="s">
        <v>120</v>
      </c>
      <c r="F133" s="297" t="s">
        <v>52</v>
      </c>
      <c r="G133" s="271" t="s">
        <v>53</v>
      </c>
      <c r="H133" s="343" t="s">
        <v>83</v>
      </c>
      <c r="I133" s="57" t="s">
        <v>20</v>
      </c>
      <c r="J133" s="128">
        <v>77.040000000000006</v>
      </c>
      <c r="K133" s="116">
        <v>158.4</v>
      </c>
      <c r="L133" s="384"/>
      <c r="M133" s="385"/>
      <c r="N133" s="329"/>
      <c r="O133" s="329"/>
      <c r="P133" s="329"/>
      <c r="Q133" s="329"/>
      <c r="R133" s="329"/>
      <c r="S133" s="330"/>
      <c r="T133" s="215"/>
      <c r="U133" s="205"/>
      <c r="V133" s="205"/>
      <c r="W133" s="205"/>
      <c r="X133" s="205"/>
      <c r="Y133" s="205"/>
      <c r="Z133" s="205"/>
      <c r="AA133" s="205"/>
      <c r="AB133" s="205"/>
      <c r="AC133" s="205"/>
      <c r="AD133" s="205"/>
      <c r="AE133" s="205"/>
      <c r="AF133" s="205"/>
      <c r="AG133" s="208"/>
      <c r="AH133" s="213">
        <f>T133+U133+V133+W133+X133+Y133+Z133+AA133+AB133+AC133+AD133+AE133+AF133+AG133</f>
        <v>0</v>
      </c>
      <c r="AI133" s="211">
        <f>J133*(T133+U133+V133)+J134*(W133+X133+Y133+Z133)+J135*(AA133+AB133+AC133+AD133+AE133+AF133+AG133)</f>
        <v>0</v>
      </c>
    </row>
    <row r="134" spans="1:35" s="3" customFormat="1" ht="27" customHeight="1" thickBot="1">
      <c r="A134" s="230"/>
      <c r="B134" s="224"/>
      <c r="C134" s="227"/>
      <c r="D134" s="206"/>
      <c r="E134" s="221"/>
      <c r="F134" s="339"/>
      <c r="G134" s="339"/>
      <c r="H134" s="344"/>
      <c r="I134" s="57" t="s">
        <v>19</v>
      </c>
      <c r="J134" s="128">
        <v>79.709999999999994</v>
      </c>
      <c r="K134" s="116">
        <v>163.9</v>
      </c>
      <c r="L134" s="384"/>
      <c r="M134" s="385"/>
      <c r="N134" s="329"/>
      <c r="O134" s="329"/>
      <c r="P134" s="329"/>
      <c r="Q134" s="329"/>
      <c r="R134" s="329"/>
      <c r="S134" s="330"/>
      <c r="T134" s="216"/>
      <c r="U134" s="206"/>
      <c r="V134" s="206"/>
      <c r="W134" s="206"/>
      <c r="X134" s="206"/>
      <c r="Y134" s="206"/>
      <c r="Z134" s="206"/>
      <c r="AA134" s="206"/>
      <c r="AB134" s="206"/>
      <c r="AC134" s="206"/>
      <c r="AD134" s="206"/>
      <c r="AE134" s="206"/>
      <c r="AF134" s="206"/>
      <c r="AG134" s="209"/>
      <c r="AH134" s="214" t="e">
        <f>#REF!*#REF!</f>
        <v>#REF!</v>
      </c>
      <c r="AI134" s="212" t="e">
        <f>#REF!*#REF!</f>
        <v>#REF!</v>
      </c>
    </row>
    <row r="135" spans="1:35" s="3" customFormat="1" ht="27" customHeight="1" thickBot="1">
      <c r="A135" s="230"/>
      <c r="B135" s="225"/>
      <c r="C135" s="228"/>
      <c r="D135" s="207"/>
      <c r="E135" s="237"/>
      <c r="F135" s="272"/>
      <c r="G135" s="272"/>
      <c r="H135" s="345"/>
      <c r="I135" s="57" t="s">
        <v>18</v>
      </c>
      <c r="J135" s="128">
        <v>88.27</v>
      </c>
      <c r="K135" s="116">
        <v>181.50000000000003</v>
      </c>
      <c r="L135" s="384"/>
      <c r="M135" s="385"/>
      <c r="N135" s="329"/>
      <c r="O135" s="329"/>
      <c r="P135" s="329"/>
      <c r="Q135" s="329"/>
      <c r="R135" s="329"/>
      <c r="S135" s="330"/>
      <c r="T135" s="217"/>
      <c r="U135" s="207"/>
      <c r="V135" s="207"/>
      <c r="W135" s="207"/>
      <c r="X135" s="207"/>
      <c r="Y135" s="207"/>
      <c r="Z135" s="207"/>
      <c r="AA135" s="207"/>
      <c r="AB135" s="207"/>
      <c r="AC135" s="207"/>
      <c r="AD135" s="207"/>
      <c r="AE135" s="207"/>
      <c r="AF135" s="207"/>
      <c r="AG135" s="210"/>
      <c r="AH135" s="214" t="e">
        <f>#REF!*#REF!</f>
        <v>#REF!</v>
      </c>
      <c r="AI135" s="212" t="e">
        <f>#REF!*#REF!</f>
        <v>#REF!</v>
      </c>
    </row>
    <row r="136" spans="1:35" s="3" customFormat="1" ht="27" customHeight="1" thickBot="1">
      <c r="A136" s="229"/>
      <c r="B136" s="223" t="s">
        <v>1</v>
      </c>
      <c r="C136" s="226" t="s">
        <v>164</v>
      </c>
      <c r="D136" s="205" t="s">
        <v>166</v>
      </c>
      <c r="E136" s="205" t="s">
        <v>167</v>
      </c>
      <c r="F136" s="297" t="s">
        <v>52</v>
      </c>
      <c r="G136" s="271" t="s">
        <v>53</v>
      </c>
      <c r="H136" s="343" t="s">
        <v>83</v>
      </c>
      <c r="I136" s="57" t="s">
        <v>20</v>
      </c>
      <c r="J136" s="128">
        <v>78.11</v>
      </c>
      <c r="K136" s="116">
        <v>160.60000000000002</v>
      </c>
      <c r="L136" s="384"/>
      <c r="M136" s="385"/>
      <c r="N136" s="329"/>
      <c r="O136" s="329"/>
      <c r="P136" s="329"/>
      <c r="Q136" s="329"/>
      <c r="R136" s="329"/>
      <c r="S136" s="330"/>
      <c r="T136" s="215"/>
      <c r="U136" s="205"/>
      <c r="V136" s="205"/>
      <c r="W136" s="205"/>
      <c r="X136" s="205"/>
      <c r="Y136" s="205"/>
      <c r="Z136" s="205"/>
      <c r="AA136" s="205"/>
      <c r="AB136" s="205"/>
      <c r="AC136" s="205"/>
      <c r="AD136" s="205"/>
      <c r="AE136" s="205"/>
      <c r="AF136" s="205"/>
      <c r="AG136" s="208"/>
      <c r="AH136" s="213">
        <f>T136+U136+V136+W136+X136+Y136+Z136+AA136+AB136+AC136+AD136+AE136+AF136+AG136</f>
        <v>0</v>
      </c>
      <c r="AI136" s="211">
        <f>J136*(T136+U136+V136)+J137*(W136+X136+Y136+Z136)+J138*(AA136+AB136+AC136+AD136+AE136+AF136+AG136)</f>
        <v>0</v>
      </c>
    </row>
    <row r="137" spans="1:35" s="3" customFormat="1" ht="27" customHeight="1" thickBot="1">
      <c r="A137" s="230"/>
      <c r="B137" s="224"/>
      <c r="C137" s="227"/>
      <c r="D137" s="206"/>
      <c r="E137" s="221"/>
      <c r="F137" s="339"/>
      <c r="G137" s="339"/>
      <c r="H137" s="344"/>
      <c r="I137" s="57" t="s">
        <v>19</v>
      </c>
      <c r="J137" s="128">
        <v>80.25</v>
      </c>
      <c r="K137" s="116">
        <v>165</v>
      </c>
      <c r="L137" s="384"/>
      <c r="M137" s="385"/>
      <c r="N137" s="329"/>
      <c r="O137" s="329"/>
      <c r="P137" s="329"/>
      <c r="Q137" s="329"/>
      <c r="R137" s="329"/>
      <c r="S137" s="330"/>
      <c r="T137" s="216"/>
      <c r="U137" s="206"/>
      <c r="V137" s="206"/>
      <c r="W137" s="206"/>
      <c r="X137" s="206"/>
      <c r="Y137" s="206"/>
      <c r="Z137" s="206"/>
      <c r="AA137" s="206"/>
      <c r="AB137" s="206"/>
      <c r="AC137" s="206"/>
      <c r="AD137" s="206"/>
      <c r="AE137" s="206"/>
      <c r="AF137" s="206"/>
      <c r="AG137" s="209"/>
      <c r="AH137" s="214" t="e">
        <f>#REF!*#REF!</f>
        <v>#REF!</v>
      </c>
      <c r="AI137" s="212" t="e">
        <f>#REF!*#REF!</f>
        <v>#REF!</v>
      </c>
    </row>
    <row r="138" spans="1:35" s="3" customFormat="1" ht="27" customHeight="1" thickBot="1">
      <c r="A138" s="230"/>
      <c r="B138" s="225"/>
      <c r="C138" s="228"/>
      <c r="D138" s="207"/>
      <c r="E138" s="237"/>
      <c r="F138" s="272"/>
      <c r="G138" s="272"/>
      <c r="H138" s="345"/>
      <c r="I138" s="57" t="s">
        <v>18</v>
      </c>
      <c r="J138" s="128">
        <v>89.34</v>
      </c>
      <c r="K138" s="116">
        <v>183.70000000000002</v>
      </c>
      <c r="L138" s="384"/>
      <c r="M138" s="385"/>
      <c r="N138" s="329"/>
      <c r="O138" s="329"/>
      <c r="P138" s="329"/>
      <c r="Q138" s="329"/>
      <c r="R138" s="329"/>
      <c r="S138" s="330"/>
      <c r="T138" s="217"/>
      <c r="U138" s="207"/>
      <c r="V138" s="207"/>
      <c r="W138" s="207"/>
      <c r="X138" s="207"/>
      <c r="Y138" s="207"/>
      <c r="Z138" s="207"/>
      <c r="AA138" s="207"/>
      <c r="AB138" s="207"/>
      <c r="AC138" s="207"/>
      <c r="AD138" s="207"/>
      <c r="AE138" s="207"/>
      <c r="AF138" s="207"/>
      <c r="AG138" s="210"/>
      <c r="AH138" s="214" t="e">
        <f>#REF!*#REF!</f>
        <v>#REF!</v>
      </c>
      <c r="AI138" s="212" t="e">
        <f>#REF!*#REF!</f>
        <v>#REF!</v>
      </c>
    </row>
    <row r="139" spans="1:35" s="3" customFormat="1" ht="27" customHeight="1" thickBot="1">
      <c r="A139" s="229"/>
      <c r="B139" s="223" t="s">
        <v>1</v>
      </c>
      <c r="C139" s="226" t="s">
        <v>171</v>
      </c>
      <c r="D139" s="205" t="s">
        <v>13</v>
      </c>
      <c r="E139" s="205" t="s">
        <v>172</v>
      </c>
      <c r="F139" s="297" t="s">
        <v>52</v>
      </c>
      <c r="G139" s="271" t="s">
        <v>53</v>
      </c>
      <c r="H139" s="343" t="s">
        <v>83</v>
      </c>
      <c r="I139" s="57" t="s">
        <v>20</v>
      </c>
      <c r="J139" s="128">
        <v>72.760000000000005</v>
      </c>
      <c r="K139" s="116">
        <v>149.60000000000002</v>
      </c>
      <c r="L139" s="384"/>
      <c r="M139" s="385"/>
      <c r="N139" s="329"/>
      <c r="O139" s="329"/>
      <c r="P139" s="329"/>
      <c r="Q139" s="329"/>
      <c r="R139" s="329"/>
      <c r="S139" s="330"/>
      <c r="T139" s="215"/>
      <c r="U139" s="205"/>
      <c r="V139" s="205"/>
      <c r="W139" s="205"/>
      <c r="X139" s="205"/>
      <c r="Y139" s="205"/>
      <c r="Z139" s="205"/>
      <c r="AA139" s="205"/>
      <c r="AB139" s="205"/>
      <c r="AC139" s="205"/>
      <c r="AD139" s="205"/>
      <c r="AE139" s="205"/>
      <c r="AF139" s="205"/>
      <c r="AG139" s="208"/>
      <c r="AH139" s="213">
        <f>T139+U139+V139+W139+X139+Y139+Z139+AA139+AB139+AC139+AD139+AE139+AF139+AG139</f>
        <v>0</v>
      </c>
      <c r="AI139" s="211">
        <f>J139*(T139+U139+V139)+J140*(W139+X139+Y139+Z139)+J141*(AA139+AB139+AC139+AD139+AE139+AF139+AG139)</f>
        <v>0</v>
      </c>
    </row>
    <row r="140" spans="1:35" s="3" customFormat="1" ht="27" customHeight="1" thickBot="1">
      <c r="A140" s="230"/>
      <c r="B140" s="224"/>
      <c r="C140" s="227"/>
      <c r="D140" s="206"/>
      <c r="E140" s="221"/>
      <c r="F140" s="339"/>
      <c r="G140" s="339"/>
      <c r="H140" s="344"/>
      <c r="I140" s="57" t="s">
        <v>19</v>
      </c>
      <c r="J140" s="128">
        <v>74.900000000000006</v>
      </c>
      <c r="K140" s="116">
        <v>154</v>
      </c>
      <c r="L140" s="384"/>
      <c r="M140" s="385"/>
      <c r="N140" s="329"/>
      <c r="O140" s="329"/>
      <c r="P140" s="329"/>
      <c r="Q140" s="329"/>
      <c r="R140" s="329"/>
      <c r="S140" s="330"/>
      <c r="T140" s="216"/>
      <c r="U140" s="206"/>
      <c r="V140" s="206"/>
      <c r="W140" s="206"/>
      <c r="X140" s="206"/>
      <c r="Y140" s="206"/>
      <c r="Z140" s="206"/>
      <c r="AA140" s="206"/>
      <c r="AB140" s="206"/>
      <c r="AC140" s="206"/>
      <c r="AD140" s="206"/>
      <c r="AE140" s="206"/>
      <c r="AF140" s="206"/>
      <c r="AG140" s="209"/>
      <c r="AH140" s="214" t="e">
        <f>#REF!*#REF!</f>
        <v>#REF!</v>
      </c>
      <c r="AI140" s="212" t="e">
        <f>#REF!*#REF!</f>
        <v>#REF!</v>
      </c>
    </row>
    <row r="141" spans="1:35" s="3" customFormat="1" ht="27" customHeight="1" thickBot="1">
      <c r="A141" s="230"/>
      <c r="B141" s="225"/>
      <c r="C141" s="228"/>
      <c r="D141" s="207"/>
      <c r="E141" s="237"/>
      <c r="F141" s="272"/>
      <c r="G141" s="272"/>
      <c r="H141" s="345"/>
      <c r="I141" s="57" t="s">
        <v>18</v>
      </c>
      <c r="J141" s="128">
        <v>82.39</v>
      </c>
      <c r="K141" s="116">
        <v>169.4</v>
      </c>
      <c r="L141" s="384"/>
      <c r="M141" s="385"/>
      <c r="N141" s="329"/>
      <c r="O141" s="329"/>
      <c r="P141" s="329"/>
      <c r="Q141" s="329"/>
      <c r="R141" s="329"/>
      <c r="S141" s="330"/>
      <c r="T141" s="217"/>
      <c r="U141" s="207"/>
      <c r="V141" s="207"/>
      <c r="W141" s="207"/>
      <c r="X141" s="207"/>
      <c r="Y141" s="207"/>
      <c r="Z141" s="207"/>
      <c r="AA141" s="207"/>
      <c r="AB141" s="207"/>
      <c r="AC141" s="207"/>
      <c r="AD141" s="207"/>
      <c r="AE141" s="207"/>
      <c r="AF141" s="207"/>
      <c r="AG141" s="210"/>
      <c r="AH141" s="214" t="e">
        <f>#REF!*#REF!</f>
        <v>#REF!</v>
      </c>
      <c r="AI141" s="212" t="e">
        <f>#REF!*#REF!</f>
        <v>#REF!</v>
      </c>
    </row>
    <row r="142" spans="1:35" s="3" customFormat="1" ht="27" customHeight="1" thickBot="1">
      <c r="A142" s="229"/>
      <c r="B142" s="223" t="s">
        <v>1</v>
      </c>
      <c r="C142" s="226" t="s">
        <v>171</v>
      </c>
      <c r="D142" s="205" t="s">
        <v>33</v>
      </c>
      <c r="E142" s="205" t="s">
        <v>173</v>
      </c>
      <c r="F142" s="297" t="s">
        <v>52</v>
      </c>
      <c r="G142" s="271" t="s">
        <v>53</v>
      </c>
      <c r="H142" s="343" t="s">
        <v>83</v>
      </c>
      <c r="I142" s="57" t="s">
        <v>20</v>
      </c>
      <c r="J142" s="129">
        <v>71.150000000000006</v>
      </c>
      <c r="K142" s="117">
        <v>146.30000000000001</v>
      </c>
      <c r="L142" s="384"/>
      <c r="M142" s="385"/>
      <c r="N142" s="329"/>
      <c r="O142" s="329"/>
      <c r="P142" s="329"/>
      <c r="Q142" s="329"/>
      <c r="R142" s="329"/>
      <c r="S142" s="330"/>
      <c r="T142" s="215"/>
      <c r="U142" s="205"/>
      <c r="V142" s="205"/>
      <c r="W142" s="205"/>
      <c r="X142" s="205"/>
      <c r="Y142" s="205"/>
      <c r="Z142" s="205"/>
      <c r="AA142" s="205"/>
      <c r="AB142" s="205"/>
      <c r="AC142" s="205"/>
      <c r="AD142" s="205"/>
      <c r="AE142" s="205"/>
      <c r="AF142" s="205"/>
      <c r="AG142" s="208"/>
      <c r="AH142" s="213">
        <f>T142+U142+V142+W142+X142+Y142+Z142+AA142+AB142+AC142+AD142+AE142+AF142+AG142</f>
        <v>0</v>
      </c>
      <c r="AI142" s="211">
        <f>J142*(T142+U142+V142)+J143*(W142+X142+Y142+Z142)+J144*(AA142+AB142+AC142+AD142+AE142+AF142+AG142)</f>
        <v>0</v>
      </c>
    </row>
    <row r="143" spans="1:35" s="3" customFormat="1" ht="27" customHeight="1" thickBot="1">
      <c r="A143" s="230"/>
      <c r="B143" s="224"/>
      <c r="C143" s="227"/>
      <c r="D143" s="206"/>
      <c r="E143" s="221"/>
      <c r="F143" s="339"/>
      <c r="G143" s="339"/>
      <c r="H143" s="344"/>
      <c r="I143" s="57" t="s">
        <v>19</v>
      </c>
      <c r="J143" s="130">
        <v>73.290000000000006</v>
      </c>
      <c r="K143" s="118">
        <v>150.70000000000002</v>
      </c>
      <c r="L143" s="384"/>
      <c r="M143" s="385"/>
      <c r="N143" s="329"/>
      <c r="O143" s="329"/>
      <c r="P143" s="329"/>
      <c r="Q143" s="329"/>
      <c r="R143" s="329"/>
      <c r="S143" s="330"/>
      <c r="T143" s="216"/>
      <c r="U143" s="206"/>
      <c r="V143" s="206"/>
      <c r="W143" s="206"/>
      <c r="X143" s="206"/>
      <c r="Y143" s="206"/>
      <c r="Z143" s="206"/>
      <c r="AA143" s="206"/>
      <c r="AB143" s="206"/>
      <c r="AC143" s="206"/>
      <c r="AD143" s="206"/>
      <c r="AE143" s="206"/>
      <c r="AF143" s="206"/>
      <c r="AG143" s="209"/>
      <c r="AH143" s="214" t="e">
        <f>#REF!*#REF!</f>
        <v>#REF!</v>
      </c>
      <c r="AI143" s="212" t="e">
        <f>#REF!*#REF!</f>
        <v>#REF!</v>
      </c>
    </row>
    <row r="144" spans="1:35" s="3" customFormat="1" ht="27" customHeight="1" thickBot="1">
      <c r="A144" s="230"/>
      <c r="B144" s="225"/>
      <c r="C144" s="228"/>
      <c r="D144" s="207"/>
      <c r="E144" s="237"/>
      <c r="F144" s="272"/>
      <c r="G144" s="272"/>
      <c r="H144" s="345"/>
      <c r="I144" s="57" t="s">
        <v>18</v>
      </c>
      <c r="J144" s="131">
        <v>80.25</v>
      </c>
      <c r="K144" s="119">
        <v>165</v>
      </c>
      <c r="L144" s="384"/>
      <c r="M144" s="385"/>
      <c r="N144" s="329"/>
      <c r="O144" s="329"/>
      <c r="P144" s="329"/>
      <c r="Q144" s="329"/>
      <c r="R144" s="329"/>
      <c r="S144" s="330"/>
      <c r="T144" s="217"/>
      <c r="U144" s="207"/>
      <c r="V144" s="207"/>
      <c r="W144" s="207"/>
      <c r="X144" s="207"/>
      <c r="Y144" s="207"/>
      <c r="Z144" s="207"/>
      <c r="AA144" s="207"/>
      <c r="AB144" s="207"/>
      <c r="AC144" s="207"/>
      <c r="AD144" s="207"/>
      <c r="AE144" s="207"/>
      <c r="AF144" s="207"/>
      <c r="AG144" s="210"/>
      <c r="AH144" s="214" t="e">
        <f>#REF!*#REF!</f>
        <v>#REF!</v>
      </c>
      <c r="AI144" s="212" t="e">
        <f>#REF!*#REF!</f>
        <v>#REF!</v>
      </c>
    </row>
    <row r="145" spans="1:35" s="3" customFormat="1" ht="27" customHeight="1" thickBot="1">
      <c r="A145" s="229"/>
      <c r="B145" s="223" t="s">
        <v>1</v>
      </c>
      <c r="C145" s="226" t="s">
        <v>168</v>
      </c>
      <c r="D145" s="226" t="s">
        <v>22</v>
      </c>
      <c r="E145" s="205" t="s">
        <v>169</v>
      </c>
      <c r="F145" s="297" t="s">
        <v>52</v>
      </c>
      <c r="G145" s="271" t="s">
        <v>53</v>
      </c>
      <c r="H145" s="343" t="s">
        <v>83</v>
      </c>
      <c r="I145" s="57" t="s">
        <v>20</v>
      </c>
      <c r="J145" s="129">
        <v>79.709999999999994</v>
      </c>
      <c r="K145" s="117">
        <v>163.9</v>
      </c>
      <c r="L145" s="384"/>
      <c r="M145" s="385"/>
      <c r="N145" s="329"/>
      <c r="O145" s="329"/>
      <c r="P145" s="329"/>
      <c r="Q145" s="329"/>
      <c r="R145" s="329"/>
      <c r="S145" s="330"/>
      <c r="T145" s="215"/>
      <c r="U145" s="205"/>
      <c r="V145" s="205"/>
      <c r="W145" s="205"/>
      <c r="X145" s="205"/>
      <c r="Y145" s="205"/>
      <c r="Z145" s="205"/>
      <c r="AA145" s="205"/>
      <c r="AB145" s="205"/>
      <c r="AC145" s="205"/>
      <c r="AD145" s="205"/>
      <c r="AE145" s="205"/>
      <c r="AF145" s="205"/>
      <c r="AG145" s="208"/>
      <c r="AH145" s="213">
        <f>T145+U145+V145+W145+X145+Y145+Z145+AA145+AB145+AC145+AD145+AE145+AF145+AG145</f>
        <v>0</v>
      </c>
      <c r="AI145" s="211">
        <f>J145*(T145+U145+V145)+J146*(W145+X145+Y145+Z145)+J147*(AA145+AB145+AC145+AD145+AE145+AF145+AG145)</f>
        <v>0</v>
      </c>
    </row>
    <row r="146" spans="1:35" s="3" customFormat="1" ht="27" customHeight="1" thickBot="1">
      <c r="A146" s="230"/>
      <c r="B146" s="224"/>
      <c r="C146" s="227"/>
      <c r="D146" s="227"/>
      <c r="E146" s="221"/>
      <c r="F146" s="339"/>
      <c r="G146" s="339"/>
      <c r="H146" s="344"/>
      <c r="I146" s="57" t="s">
        <v>19</v>
      </c>
      <c r="J146" s="130">
        <v>81.849999999999994</v>
      </c>
      <c r="K146" s="118">
        <v>168.3</v>
      </c>
      <c r="L146" s="384"/>
      <c r="M146" s="385"/>
      <c r="N146" s="329"/>
      <c r="O146" s="329"/>
      <c r="P146" s="329"/>
      <c r="Q146" s="329"/>
      <c r="R146" s="329"/>
      <c r="S146" s="330"/>
      <c r="T146" s="216"/>
      <c r="U146" s="206"/>
      <c r="V146" s="206"/>
      <c r="W146" s="206"/>
      <c r="X146" s="206"/>
      <c r="Y146" s="206"/>
      <c r="Z146" s="206"/>
      <c r="AA146" s="206"/>
      <c r="AB146" s="206"/>
      <c r="AC146" s="206"/>
      <c r="AD146" s="206"/>
      <c r="AE146" s="206"/>
      <c r="AF146" s="206"/>
      <c r="AG146" s="209"/>
      <c r="AH146" s="214" t="e">
        <f>#REF!*#REF!</f>
        <v>#REF!</v>
      </c>
      <c r="AI146" s="212" t="e">
        <f>#REF!*#REF!</f>
        <v>#REF!</v>
      </c>
    </row>
    <row r="147" spans="1:35" s="3" customFormat="1" ht="27" customHeight="1" thickBot="1">
      <c r="A147" s="230"/>
      <c r="B147" s="225"/>
      <c r="C147" s="228"/>
      <c r="D147" s="228"/>
      <c r="E147" s="237"/>
      <c r="F147" s="272"/>
      <c r="G147" s="272"/>
      <c r="H147" s="345"/>
      <c r="I147" s="57" t="s">
        <v>18</v>
      </c>
      <c r="J147" s="131">
        <v>88.27</v>
      </c>
      <c r="K147" s="119">
        <v>181.50000000000003</v>
      </c>
      <c r="L147" s="384"/>
      <c r="M147" s="385"/>
      <c r="N147" s="329"/>
      <c r="O147" s="329"/>
      <c r="P147" s="329"/>
      <c r="Q147" s="329"/>
      <c r="R147" s="329"/>
      <c r="S147" s="330"/>
      <c r="T147" s="217"/>
      <c r="U147" s="207"/>
      <c r="V147" s="207"/>
      <c r="W147" s="207"/>
      <c r="X147" s="207"/>
      <c r="Y147" s="207"/>
      <c r="Z147" s="207"/>
      <c r="AA147" s="207"/>
      <c r="AB147" s="207"/>
      <c r="AC147" s="207"/>
      <c r="AD147" s="207"/>
      <c r="AE147" s="207"/>
      <c r="AF147" s="207"/>
      <c r="AG147" s="210"/>
      <c r="AH147" s="214" t="e">
        <f>#REF!*#REF!</f>
        <v>#REF!</v>
      </c>
      <c r="AI147" s="212" t="e">
        <f>#REF!*#REF!</f>
        <v>#REF!</v>
      </c>
    </row>
    <row r="148" spans="1:35" s="3" customFormat="1" ht="27" customHeight="1" thickBot="1">
      <c r="A148" s="229"/>
      <c r="B148" s="223" t="s">
        <v>1</v>
      </c>
      <c r="C148" s="226" t="s">
        <v>168</v>
      </c>
      <c r="D148" s="226" t="s">
        <v>23</v>
      </c>
      <c r="E148" s="205" t="s">
        <v>170</v>
      </c>
      <c r="F148" s="297" t="s">
        <v>52</v>
      </c>
      <c r="G148" s="271" t="s">
        <v>53</v>
      </c>
      <c r="H148" s="343" t="s">
        <v>83</v>
      </c>
      <c r="I148" s="57" t="s">
        <v>20</v>
      </c>
      <c r="J148" s="129">
        <v>78.11</v>
      </c>
      <c r="K148" s="117">
        <v>160.60000000000002</v>
      </c>
      <c r="L148" s="384"/>
      <c r="M148" s="385"/>
      <c r="N148" s="329"/>
      <c r="O148" s="329"/>
      <c r="P148" s="329"/>
      <c r="Q148" s="329"/>
      <c r="R148" s="329"/>
      <c r="S148" s="330"/>
      <c r="T148" s="215"/>
      <c r="U148" s="205"/>
      <c r="V148" s="205"/>
      <c r="W148" s="205"/>
      <c r="X148" s="205"/>
      <c r="Y148" s="205"/>
      <c r="Z148" s="205"/>
      <c r="AA148" s="205"/>
      <c r="AB148" s="205"/>
      <c r="AC148" s="205"/>
      <c r="AD148" s="205"/>
      <c r="AE148" s="205"/>
      <c r="AF148" s="205"/>
      <c r="AG148" s="208"/>
      <c r="AH148" s="213">
        <f>T148+U148+V148+W148+X148+Y148+Z148+AA148+AB148+AC148+AD148+AE148+AF148+AG148</f>
        <v>0</v>
      </c>
      <c r="AI148" s="211">
        <f>J148*(T148+U148+V148)+J149*(W148+X148+Y148+Z148)+J150*(AA148+AB148+AC148+AD148+AE148+AF148+AG148)</f>
        <v>0</v>
      </c>
    </row>
    <row r="149" spans="1:35" s="3" customFormat="1" ht="27" customHeight="1" thickBot="1">
      <c r="A149" s="230"/>
      <c r="B149" s="224"/>
      <c r="C149" s="227"/>
      <c r="D149" s="227"/>
      <c r="E149" s="221"/>
      <c r="F149" s="339"/>
      <c r="G149" s="339"/>
      <c r="H149" s="344"/>
      <c r="I149" s="57" t="s">
        <v>19</v>
      </c>
      <c r="J149" s="130">
        <v>79.180000000000007</v>
      </c>
      <c r="K149" s="118">
        <v>162.80000000000001</v>
      </c>
      <c r="L149" s="384"/>
      <c r="M149" s="385"/>
      <c r="N149" s="329"/>
      <c r="O149" s="329"/>
      <c r="P149" s="329"/>
      <c r="Q149" s="329"/>
      <c r="R149" s="329"/>
      <c r="S149" s="330"/>
      <c r="T149" s="216"/>
      <c r="U149" s="206"/>
      <c r="V149" s="206"/>
      <c r="W149" s="206"/>
      <c r="X149" s="206"/>
      <c r="Y149" s="206"/>
      <c r="Z149" s="206"/>
      <c r="AA149" s="206"/>
      <c r="AB149" s="206"/>
      <c r="AC149" s="206"/>
      <c r="AD149" s="206"/>
      <c r="AE149" s="206"/>
      <c r="AF149" s="206"/>
      <c r="AG149" s="209"/>
      <c r="AH149" s="214" t="e">
        <f>#REF!*#REF!</f>
        <v>#REF!</v>
      </c>
      <c r="AI149" s="212" t="e">
        <f>#REF!*#REF!</f>
        <v>#REF!</v>
      </c>
    </row>
    <row r="150" spans="1:35" s="3" customFormat="1" ht="27" customHeight="1" thickBot="1">
      <c r="A150" s="230"/>
      <c r="B150" s="225"/>
      <c r="C150" s="228"/>
      <c r="D150" s="228"/>
      <c r="E150" s="237"/>
      <c r="F150" s="272"/>
      <c r="G150" s="272"/>
      <c r="H150" s="345"/>
      <c r="I150" s="57" t="s">
        <v>18</v>
      </c>
      <c r="J150" s="131">
        <v>86.13</v>
      </c>
      <c r="K150" s="119">
        <v>177.10000000000002</v>
      </c>
      <c r="L150" s="384"/>
      <c r="M150" s="385"/>
      <c r="N150" s="329"/>
      <c r="O150" s="329"/>
      <c r="P150" s="329"/>
      <c r="Q150" s="329"/>
      <c r="R150" s="329"/>
      <c r="S150" s="330"/>
      <c r="T150" s="217"/>
      <c r="U150" s="207"/>
      <c r="V150" s="207"/>
      <c r="W150" s="207"/>
      <c r="X150" s="207"/>
      <c r="Y150" s="207"/>
      <c r="Z150" s="207"/>
      <c r="AA150" s="207"/>
      <c r="AB150" s="207"/>
      <c r="AC150" s="207"/>
      <c r="AD150" s="207"/>
      <c r="AE150" s="207"/>
      <c r="AF150" s="207"/>
      <c r="AG150" s="210"/>
      <c r="AH150" s="214" t="e">
        <f>#REF!*#REF!</f>
        <v>#REF!</v>
      </c>
      <c r="AI150" s="212" t="e">
        <f>#REF!*#REF!</f>
        <v>#REF!</v>
      </c>
    </row>
    <row r="151" spans="1:35" s="3" customFormat="1" ht="27" customHeight="1" thickBot="1">
      <c r="A151" s="229"/>
      <c r="B151" s="223" t="s">
        <v>1</v>
      </c>
      <c r="C151" s="226" t="s">
        <v>168</v>
      </c>
      <c r="D151" s="205" t="s">
        <v>26</v>
      </c>
      <c r="E151" s="205" t="s">
        <v>174</v>
      </c>
      <c r="F151" s="297" t="s">
        <v>52</v>
      </c>
      <c r="G151" s="271" t="s">
        <v>53</v>
      </c>
      <c r="H151" s="343" t="s">
        <v>83</v>
      </c>
      <c r="I151" s="57" t="s">
        <v>20</v>
      </c>
      <c r="J151" s="129">
        <v>79.709999999999994</v>
      </c>
      <c r="K151" s="117">
        <v>163.9</v>
      </c>
      <c r="L151" s="384"/>
      <c r="M151" s="385"/>
      <c r="N151" s="329"/>
      <c r="O151" s="329"/>
      <c r="P151" s="329"/>
      <c r="Q151" s="329"/>
      <c r="R151" s="329"/>
      <c r="S151" s="330"/>
      <c r="T151" s="215"/>
      <c r="U151" s="205"/>
      <c r="V151" s="205"/>
      <c r="W151" s="205"/>
      <c r="X151" s="205"/>
      <c r="Y151" s="205"/>
      <c r="Z151" s="205"/>
      <c r="AA151" s="205"/>
      <c r="AB151" s="205"/>
      <c r="AC151" s="205"/>
      <c r="AD151" s="205"/>
      <c r="AE151" s="205"/>
      <c r="AF151" s="205"/>
      <c r="AG151" s="208"/>
      <c r="AH151" s="213">
        <f>T151+U151+V151+W151+X151+Y151+Z151+AA151+AB151+AC151+AD151+AE151+AF151+AG151</f>
        <v>0</v>
      </c>
      <c r="AI151" s="211">
        <f>J151*(T151+U151+V151)+J152*(W151+X151+Y151+Z151)+J153*(AA151+AB151+AC151+AD151+AE151+AF151+AG151)</f>
        <v>0</v>
      </c>
    </row>
    <row r="152" spans="1:35" s="3" customFormat="1" ht="27" customHeight="1" thickBot="1">
      <c r="A152" s="230"/>
      <c r="B152" s="224"/>
      <c r="C152" s="227"/>
      <c r="D152" s="206"/>
      <c r="E152" s="221"/>
      <c r="F152" s="339"/>
      <c r="G152" s="339"/>
      <c r="H152" s="344"/>
      <c r="I152" s="57" t="s">
        <v>19</v>
      </c>
      <c r="J152" s="130">
        <v>81.849999999999994</v>
      </c>
      <c r="K152" s="118">
        <v>168.3</v>
      </c>
      <c r="L152" s="384"/>
      <c r="M152" s="385"/>
      <c r="N152" s="329"/>
      <c r="O152" s="329"/>
      <c r="P152" s="329"/>
      <c r="Q152" s="329"/>
      <c r="R152" s="329"/>
      <c r="S152" s="330"/>
      <c r="T152" s="216"/>
      <c r="U152" s="206"/>
      <c r="V152" s="206"/>
      <c r="W152" s="206"/>
      <c r="X152" s="206"/>
      <c r="Y152" s="206"/>
      <c r="Z152" s="206"/>
      <c r="AA152" s="206"/>
      <c r="AB152" s="206"/>
      <c r="AC152" s="206"/>
      <c r="AD152" s="206"/>
      <c r="AE152" s="206"/>
      <c r="AF152" s="206"/>
      <c r="AG152" s="209"/>
      <c r="AH152" s="214" t="e">
        <f>#REF!*#REF!</f>
        <v>#REF!</v>
      </c>
      <c r="AI152" s="212" t="e">
        <f>#REF!*#REF!</f>
        <v>#REF!</v>
      </c>
    </row>
    <row r="153" spans="1:35" s="3" customFormat="1" ht="27" customHeight="1" thickBot="1">
      <c r="A153" s="230"/>
      <c r="B153" s="225"/>
      <c r="C153" s="228"/>
      <c r="D153" s="207"/>
      <c r="E153" s="237"/>
      <c r="F153" s="272"/>
      <c r="G153" s="272"/>
      <c r="H153" s="345"/>
      <c r="I153" s="57" t="s">
        <v>18</v>
      </c>
      <c r="J153" s="131">
        <v>88.27</v>
      </c>
      <c r="K153" s="119">
        <v>181.50000000000003</v>
      </c>
      <c r="L153" s="386"/>
      <c r="M153" s="387"/>
      <c r="N153" s="329"/>
      <c r="O153" s="329"/>
      <c r="P153" s="329"/>
      <c r="Q153" s="329"/>
      <c r="R153" s="329"/>
      <c r="S153" s="330"/>
      <c r="T153" s="217"/>
      <c r="U153" s="207"/>
      <c r="V153" s="207"/>
      <c r="W153" s="207"/>
      <c r="X153" s="207"/>
      <c r="Y153" s="207"/>
      <c r="Z153" s="207"/>
      <c r="AA153" s="207"/>
      <c r="AB153" s="207"/>
      <c r="AC153" s="207"/>
      <c r="AD153" s="207"/>
      <c r="AE153" s="207"/>
      <c r="AF153" s="207"/>
      <c r="AG153" s="210"/>
      <c r="AH153" s="214" t="e">
        <f>#REF!*#REF!</f>
        <v>#REF!</v>
      </c>
      <c r="AI153" s="212" t="e">
        <f>#REF!*#REF!</f>
        <v>#REF!</v>
      </c>
    </row>
    <row r="154" spans="1:35" s="3" customFormat="1" ht="27" customHeight="1" thickBot="1">
      <c r="A154" s="229"/>
      <c r="B154" s="223" t="s">
        <v>1</v>
      </c>
      <c r="C154" s="226" t="s">
        <v>175</v>
      </c>
      <c r="D154" s="205" t="s">
        <v>13</v>
      </c>
      <c r="E154" s="205" t="s">
        <v>112</v>
      </c>
      <c r="F154" s="297" t="s">
        <v>52</v>
      </c>
      <c r="G154" s="271" t="s">
        <v>53</v>
      </c>
      <c r="H154" s="343" t="s">
        <v>83</v>
      </c>
      <c r="I154" s="57" t="s">
        <v>20</v>
      </c>
      <c r="J154" s="439"/>
      <c r="K154" s="117">
        <v>135.30000000000001</v>
      </c>
      <c r="L154" s="127">
        <v>59.38</v>
      </c>
      <c r="M154" s="110">
        <v>115.01</v>
      </c>
      <c r="N154" s="329"/>
      <c r="O154" s="329"/>
      <c r="P154" s="329"/>
      <c r="Q154" s="329"/>
      <c r="R154" s="329"/>
      <c r="S154" s="330"/>
      <c r="T154" s="215"/>
      <c r="U154" s="205"/>
      <c r="V154" s="205"/>
      <c r="W154" s="205"/>
      <c r="X154" s="205"/>
      <c r="Y154" s="205"/>
      <c r="Z154" s="205"/>
      <c r="AA154" s="205"/>
      <c r="AB154" s="205"/>
      <c r="AC154" s="205"/>
      <c r="AD154" s="205"/>
      <c r="AE154" s="205"/>
      <c r="AF154" s="205"/>
      <c r="AG154" s="208"/>
      <c r="AH154" s="213">
        <f>T154+U154+V154+W154+X154+Y154+Z154+AA154+AB154+AC154+AD154+AE154+AF154+AG154</f>
        <v>0</v>
      </c>
      <c r="AI154" s="211">
        <f>L154*(T154+U154+V154)+L155*(W154+X154+Y154+Z154)+L156*(AA154+AB154+AC154+AD154+AE154+AF154+AG154)</f>
        <v>0</v>
      </c>
    </row>
    <row r="155" spans="1:35" s="3" customFormat="1" ht="27" customHeight="1" thickBot="1">
      <c r="A155" s="230"/>
      <c r="B155" s="224"/>
      <c r="C155" s="227"/>
      <c r="D155" s="206"/>
      <c r="E155" s="221"/>
      <c r="F155" s="339"/>
      <c r="G155" s="339"/>
      <c r="H155" s="344"/>
      <c r="I155" s="57" t="s">
        <v>19</v>
      </c>
      <c r="J155" s="440"/>
      <c r="K155" s="118">
        <v>139.70000000000002</v>
      </c>
      <c r="L155" s="127">
        <v>61.2</v>
      </c>
      <c r="M155" s="110">
        <v>118.75</v>
      </c>
      <c r="N155" s="329"/>
      <c r="O155" s="329"/>
      <c r="P155" s="329"/>
      <c r="Q155" s="329"/>
      <c r="R155" s="329"/>
      <c r="S155" s="330"/>
      <c r="T155" s="216"/>
      <c r="U155" s="206"/>
      <c r="V155" s="206"/>
      <c r="W155" s="206"/>
      <c r="X155" s="206"/>
      <c r="Y155" s="206"/>
      <c r="Z155" s="206"/>
      <c r="AA155" s="206"/>
      <c r="AB155" s="206"/>
      <c r="AC155" s="206"/>
      <c r="AD155" s="206"/>
      <c r="AE155" s="206"/>
      <c r="AF155" s="206"/>
      <c r="AG155" s="209"/>
      <c r="AH155" s="214" t="e">
        <f>#REF!*#REF!</f>
        <v>#REF!</v>
      </c>
      <c r="AI155" s="212" t="e">
        <f>#REF!*#REF!</f>
        <v>#REF!</v>
      </c>
    </row>
    <row r="156" spans="1:35" s="3" customFormat="1" ht="27" customHeight="1" thickBot="1">
      <c r="A156" s="230"/>
      <c r="B156" s="225"/>
      <c r="C156" s="228"/>
      <c r="D156" s="207"/>
      <c r="E156" s="237"/>
      <c r="F156" s="272"/>
      <c r="G156" s="272"/>
      <c r="H156" s="345"/>
      <c r="I156" s="57" t="s">
        <v>18</v>
      </c>
      <c r="J156" s="441"/>
      <c r="K156" s="119">
        <v>158.4</v>
      </c>
      <c r="L156" s="133">
        <v>69.33</v>
      </c>
      <c r="M156" s="112">
        <v>134.63999999999999</v>
      </c>
      <c r="N156" s="329"/>
      <c r="O156" s="329"/>
      <c r="P156" s="329"/>
      <c r="Q156" s="329"/>
      <c r="R156" s="329"/>
      <c r="S156" s="330"/>
      <c r="T156" s="217"/>
      <c r="U156" s="207"/>
      <c r="V156" s="207"/>
      <c r="W156" s="207"/>
      <c r="X156" s="207"/>
      <c r="Y156" s="207"/>
      <c r="Z156" s="207"/>
      <c r="AA156" s="207"/>
      <c r="AB156" s="207"/>
      <c r="AC156" s="207"/>
      <c r="AD156" s="207"/>
      <c r="AE156" s="207"/>
      <c r="AF156" s="207"/>
      <c r="AG156" s="210"/>
      <c r="AH156" s="214" t="e">
        <f>#REF!*#REF!</f>
        <v>#REF!</v>
      </c>
      <c r="AI156" s="212" t="e">
        <f>#REF!*#REF!</f>
        <v>#REF!</v>
      </c>
    </row>
    <row r="157" spans="1:35" s="3" customFormat="1" ht="27" customHeight="1" thickBot="1">
      <c r="A157" s="229"/>
      <c r="B157" s="223" t="s">
        <v>1</v>
      </c>
      <c r="C157" s="226" t="s">
        <v>175</v>
      </c>
      <c r="D157" s="205" t="s">
        <v>81</v>
      </c>
      <c r="E157" s="205" t="s">
        <v>84</v>
      </c>
      <c r="F157" s="297" t="s">
        <v>52</v>
      </c>
      <c r="G157" s="271" t="s">
        <v>53</v>
      </c>
      <c r="H157" s="343" t="s">
        <v>83</v>
      </c>
      <c r="I157" s="57" t="s">
        <v>20</v>
      </c>
      <c r="J157" s="439"/>
      <c r="K157" s="117">
        <v>135.30000000000001</v>
      </c>
      <c r="L157" s="127">
        <v>59.38</v>
      </c>
      <c r="M157" s="110">
        <v>115.01</v>
      </c>
      <c r="N157" s="329"/>
      <c r="O157" s="329"/>
      <c r="P157" s="329"/>
      <c r="Q157" s="329"/>
      <c r="R157" s="329"/>
      <c r="S157" s="330"/>
      <c r="T157" s="215"/>
      <c r="U157" s="205"/>
      <c r="V157" s="205"/>
      <c r="W157" s="205"/>
      <c r="X157" s="205"/>
      <c r="Y157" s="205"/>
      <c r="Z157" s="205"/>
      <c r="AA157" s="205"/>
      <c r="AB157" s="205"/>
      <c r="AC157" s="205"/>
      <c r="AD157" s="205"/>
      <c r="AE157" s="205"/>
      <c r="AF157" s="205"/>
      <c r="AG157" s="208"/>
      <c r="AH157" s="213">
        <f>T157+U157+V157+W157+X157+Y157+Z157+AA157+AB157+AC157+AD157+AE157+AF157+AG157</f>
        <v>0</v>
      </c>
      <c r="AI157" s="211">
        <f>L157*(T157+U157+V157)+L158*(W157+X157+Y157+Z157)+L159*(AA157+AB157+AC157+AD157+AE157+AF157+AG157)</f>
        <v>0</v>
      </c>
    </row>
    <row r="158" spans="1:35" s="3" customFormat="1" ht="27" customHeight="1" thickBot="1">
      <c r="A158" s="230"/>
      <c r="B158" s="224"/>
      <c r="C158" s="227"/>
      <c r="D158" s="206"/>
      <c r="E158" s="221"/>
      <c r="F158" s="339"/>
      <c r="G158" s="339"/>
      <c r="H158" s="344"/>
      <c r="I158" s="57" t="s">
        <v>19</v>
      </c>
      <c r="J158" s="440"/>
      <c r="K158" s="118">
        <v>139.70000000000002</v>
      </c>
      <c r="L158" s="127">
        <v>61.2</v>
      </c>
      <c r="M158" s="110">
        <v>118.75</v>
      </c>
      <c r="N158" s="329"/>
      <c r="O158" s="329"/>
      <c r="P158" s="329"/>
      <c r="Q158" s="329"/>
      <c r="R158" s="329"/>
      <c r="S158" s="330"/>
      <c r="T158" s="216"/>
      <c r="U158" s="206"/>
      <c r="V158" s="206"/>
      <c r="W158" s="206"/>
      <c r="X158" s="206"/>
      <c r="Y158" s="206"/>
      <c r="Z158" s="206"/>
      <c r="AA158" s="206"/>
      <c r="AB158" s="206"/>
      <c r="AC158" s="206"/>
      <c r="AD158" s="206"/>
      <c r="AE158" s="206"/>
      <c r="AF158" s="206"/>
      <c r="AG158" s="209"/>
      <c r="AH158" s="214" t="e">
        <f>#REF!*#REF!</f>
        <v>#REF!</v>
      </c>
      <c r="AI158" s="212" t="e">
        <f>#REF!*#REF!</f>
        <v>#REF!</v>
      </c>
    </row>
    <row r="159" spans="1:35" s="3" customFormat="1" ht="27" customHeight="1" thickBot="1">
      <c r="A159" s="230"/>
      <c r="B159" s="225"/>
      <c r="C159" s="228"/>
      <c r="D159" s="207"/>
      <c r="E159" s="237"/>
      <c r="F159" s="272"/>
      <c r="G159" s="272"/>
      <c r="H159" s="345"/>
      <c r="I159" s="57" t="s">
        <v>18</v>
      </c>
      <c r="J159" s="441"/>
      <c r="K159" s="119">
        <v>158.4</v>
      </c>
      <c r="L159" s="133">
        <v>69.33</v>
      </c>
      <c r="M159" s="112">
        <v>134.63999999999999</v>
      </c>
      <c r="N159" s="329"/>
      <c r="O159" s="329"/>
      <c r="P159" s="329"/>
      <c r="Q159" s="329"/>
      <c r="R159" s="329"/>
      <c r="S159" s="330"/>
      <c r="T159" s="217"/>
      <c r="U159" s="207"/>
      <c r="V159" s="207"/>
      <c r="W159" s="207"/>
      <c r="X159" s="207"/>
      <c r="Y159" s="207"/>
      <c r="Z159" s="207"/>
      <c r="AA159" s="207"/>
      <c r="AB159" s="207"/>
      <c r="AC159" s="207"/>
      <c r="AD159" s="207"/>
      <c r="AE159" s="207"/>
      <c r="AF159" s="207"/>
      <c r="AG159" s="210"/>
      <c r="AH159" s="214" t="e">
        <f>#REF!*#REF!</f>
        <v>#REF!</v>
      </c>
      <c r="AI159" s="212" t="e">
        <f>#REF!*#REF!</f>
        <v>#REF!</v>
      </c>
    </row>
    <row r="160" spans="1:35" s="3" customFormat="1" ht="27" customHeight="1" thickBot="1">
      <c r="A160" s="229"/>
      <c r="B160" s="223" t="s">
        <v>1</v>
      </c>
      <c r="C160" s="226" t="s">
        <v>176</v>
      </c>
      <c r="D160" s="205" t="s">
        <v>4</v>
      </c>
      <c r="E160" s="205" t="s">
        <v>177</v>
      </c>
      <c r="F160" s="297" t="s">
        <v>52</v>
      </c>
      <c r="G160" s="271" t="s">
        <v>53</v>
      </c>
      <c r="H160" s="343" t="s">
        <v>83</v>
      </c>
      <c r="I160" s="57" t="s">
        <v>20</v>
      </c>
      <c r="J160" s="129">
        <v>66.87</v>
      </c>
      <c r="K160" s="117">
        <v>137.5</v>
      </c>
      <c r="L160" s="382"/>
      <c r="M160" s="383"/>
      <c r="N160" s="329"/>
      <c r="O160" s="329"/>
      <c r="P160" s="329"/>
      <c r="Q160" s="329"/>
      <c r="R160" s="329"/>
      <c r="S160" s="330"/>
      <c r="T160" s="215"/>
      <c r="U160" s="205"/>
      <c r="V160" s="205"/>
      <c r="W160" s="205"/>
      <c r="X160" s="205"/>
      <c r="Y160" s="205"/>
      <c r="Z160" s="205"/>
      <c r="AA160" s="205"/>
      <c r="AB160" s="205"/>
      <c r="AC160" s="205"/>
      <c r="AD160" s="205"/>
      <c r="AE160" s="205"/>
      <c r="AF160" s="205"/>
      <c r="AG160" s="208"/>
      <c r="AH160" s="213">
        <f>T160+U160+V160+W160+X160+Y160+Z160+AA160+AB160+AC160+AD160+AE160+AF160+AG160</f>
        <v>0</v>
      </c>
      <c r="AI160" s="211">
        <f>J160*(T160+U160+V160)+J161*(W160+X160+Y160+Z160)+J162*(AA160+AB160+AC160+AD160+AE160+AF160+AG160)</f>
        <v>0</v>
      </c>
    </row>
    <row r="161" spans="1:35" s="3" customFormat="1" ht="27" customHeight="1" thickBot="1">
      <c r="A161" s="230"/>
      <c r="B161" s="224"/>
      <c r="C161" s="227"/>
      <c r="D161" s="206"/>
      <c r="E161" s="221"/>
      <c r="F161" s="339"/>
      <c r="G161" s="339"/>
      <c r="H161" s="344"/>
      <c r="I161" s="57" t="s">
        <v>19</v>
      </c>
      <c r="J161" s="130">
        <v>69.010000000000005</v>
      </c>
      <c r="K161" s="118">
        <v>141.9</v>
      </c>
      <c r="L161" s="384"/>
      <c r="M161" s="385"/>
      <c r="N161" s="329"/>
      <c r="O161" s="329"/>
      <c r="P161" s="329"/>
      <c r="Q161" s="329"/>
      <c r="R161" s="329"/>
      <c r="S161" s="330"/>
      <c r="T161" s="216"/>
      <c r="U161" s="206"/>
      <c r="V161" s="206"/>
      <c r="W161" s="206"/>
      <c r="X161" s="206"/>
      <c r="Y161" s="206"/>
      <c r="Z161" s="206"/>
      <c r="AA161" s="206"/>
      <c r="AB161" s="206"/>
      <c r="AC161" s="206"/>
      <c r="AD161" s="206"/>
      <c r="AE161" s="206"/>
      <c r="AF161" s="206"/>
      <c r="AG161" s="209"/>
      <c r="AH161" s="214" t="e">
        <f>#REF!*#REF!</f>
        <v>#REF!</v>
      </c>
      <c r="AI161" s="212" t="e">
        <f>#REF!*#REF!</f>
        <v>#REF!</v>
      </c>
    </row>
    <row r="162" spans="1:35" s="3" customFormat="1" ht="27" customHeight="1" thickBot="1">
      <c r="A162" s="230"/>
      <c r="B162" s="225"/>
      <c r="C162" s="228"/>
      <c r="D162" s="207"/>
      <c r="E162" s="237"/>
      <c r="F162" s="272"/>
      <c r="G162" s="272"/>
      <c r="H162" s="345"/>
      <c r="I162" s="57" t="s">
        <v>18</v>
      </c>
      <c r="J162" s="131">
        <v>77.569999999999993</v>
      </c>
      <c r="K162" s="119">
        <v>159.5</v>
      </c>
      <c r="L162" s="384"/>
      <c r="M162" s="385"/>
      <c r="N162" s="329"/>
      <c r="O162" s="329"/>
      <c r="P162" s="329"/>
      <c r="Q162" s="329"/>
      <c r="R162" s="329"/>
      <c r="S162" s="330"/>
      <c r="T162" s="217"/>
      <c r="U162" s="207"/>
      <c r="V162" s="207"/>
      <c r="W162" s="207"/>
      <c r="X162" s="207"/>
      <c r="Y162" s="207"/>
      <c r="Z162" s="207"/>
      <c r="AA162" s="207"/>
      <c r="AB162" s="207"/>
      <c r="AC162" s="207"/>
      <c r="AD162" s="207"/>
      <c r="AE162" s="207"/>
      <c r="AF162" s="207"/>
      <c r="AG162" s="210"/>
      <c r="AH162" s="214" t="e">
        <f>#REF!*#REF!</f>
        <v>#REF!</v>
      </c>
      <c r="AI162" s="212" t="e">
        <f>#REF!*#REF!</f>
        <v>#REF!</v>
      </c>
    </row>
    <row r="163" spans="1:35" s="3" customFormat="1" ht="27" customHeight="1" thickBot="1">
      <c r="A163" s="229"/>
      <c r="B163" s="223" t="s">
        <v>24</v>
      </c>
      <c r="C163" s="226" t="s">
        <v>176</v>
      </c>
      <c r="D163" s="205" t="s">
        <v>81</v>
      </c>
      <c r="E163" s="205" t="s">
        <v>84</v>
      </c>
      <c r="F163" s="297" t="s">
        <v>52</v>
      </c>
      <c r="G163" s="271" t="s">
        <v>53</v>
      </c>
      <c r="H163" s="343" t="s">
        <v>83</v>
      </c>
      <c r="I163" s="57" t="s">
        <v>20</v>
      </c>
      <c r="J163" s="129">
        <v>66.87</v>
      </c>
      <c r="K163" s="117">
        <v>137.5</v>
      </c>
      <c r="L163" s="384"/>
      <c r="M163" s="385"/>
      <c r="N163" s="329"/>
      <c r="O163" s="329"/>
      <c r="P163" s="329"/>
      <c r="Q163" s="329"/>
      <c r="R163" s="329"/>
      <c r="S163" s="330"/>
      <c r="T163" s="215"/>
      <c r="U163" s="205"/>
      <c r="V163" s="205"/>
      <c r="W163" s="205"/>
      <c r="X163" s="205"/>
      <c r="Y163" s="205"/>
      <c r="Z163" s="205"/>
      <c r="AA163" s="205"/>
      <c r="AB163" s="205"/>
      <c r="AC163" s="205"/>
      <c r="AD163" s="205"/>
      <c r="AE163" s="205"/>
      <c r="AF163" s="205"/>
      <c r="AG163" s="208"/>
      <c r="AH163" s="213">
        <f>T163+U163+V163+W163+X163+Y163+Z163+AA163+AB163+AC163+AD163+AE163+AF163+AG163</f>
        <v>0</v>
      </c>
      <c r="AI163" s="211">
        <f>J163*(T163+U163+V163)+J164*(W163+X163+Y163+Z163)+J165*(AA163+AB163+AC163+AD163+AE163+AF163+AG163)</f>
        <v>0</v>
      </c>
    </row>
    <row r="164" spans="1:35" s="3" customFormat="1" ht="27" customHeight="1" thickBot="1">
      <c r="A164" s="230"/>
      <c r="B164" s="224"/>
      <c r="C164" s="227"/>
      <c r="D164" s="206"/>
      <c r="E164" s="221"/>
      <c r="F164" s="339"/>
      <c r="G164" s="339"/>
      <c r="H164" s="344"/>
      <c r="I164" s="57" t="s">
        <v>19</v>
      </c>
      <c r="J164" s="130">
        <v>69.010000000000005</v>
      </c>
      <c r="K164" s="118">
        <v>141.9</v>
      </c>
      <c r="L164" s="384"/>
      <c r="M164" s="385"/>
      <c r="N164" s="329"/>
      <c r="O164" s="329"/>
      <c r="P164" s="329"/>
      <c r="Q164" s="329"/>
      <c r="R164" s="329"/>
      <c r="S164" s="330"/>
      <c r="T164" s="216"/>
      <c r="U164" s="206"/>
      <c r="V164" s="206"/>
      <c r="W164" s="206"/>
      <c r="X164" s="206"/>
      <c r="Y164" s="206"/>
      <c r="Z164" s="206"/>
      <c r="AA164" s="206"/>
      <c r="AB164" s="206"/>
      <c r="AC164" s="206"/>
      <c r="AD164" s="206"/>
      <c r="AE164" s="206"/>
      <c r="AF164" s="206"/>
      <c r="AG164" s="209"/>
      <c r="AH164" s="214" t="e">
        <f>#REF!*#REF!</f>
        <v>#REF!</v>
      </c>
      <c r="AI164" s="212" t="e">
        <f>#REF!*#REF!</f>
        <v>#REF!</v>
      </c>
    </row>
    <row r="165" spans="1:35" s="3" customFormat="1" ht="27" customHeight="1" thickBot="1">
      <c r="A165" s="230"/>
      <c r="B165" s="225"/>
      <c r="C165" s="228"/>
      <c r="D165" s="207"/>
      <c r="E165" s="237"/>
      <c r="F165" s="272"/>
      <c r="G165" s="272"/>
      <c r="H165" s="345"/>
      <c r="I165" s="57" t="s">
        <v>18</v>
      </c>
      <c r="J165" s="131">
        <v>77.569999999999993</v>
      </c>
      <c r="K165" s="119">
        <v>159.5</v>
      </c>
      <c r="L165" s="384"/>
      <c r="M165" s="385"/>
      <c r="N165" s="329"/>
      <c r="O165" s="329"/>
      <c r="P165" s="329"/>
      <c r="Q165" s="329"/>
      <c r="R165" s="329"/>
      <c r="S165" s="330"/>
      <c r="T165" s="217"/>
      <c r="U165" s="207"/>
      <c r="V165" s="207"/>
      <c r="W165" s="207"/>
      <c r="X165" s="207"/>
      <c r="Y165" s="207"/>
      <c r="Z165" s="207"/>
      <c r="AA165" s="207"/>
      <c r="AB165" s="207"/>
      <c r="AC165" s="207"/>
      <c r="AD165" s="207"/>
      <c r="AE165" s="207"/>
      <c r="AF165" s="207"/>
      <c r="AG165" s="210"/>
      <c r="AH165" s="214" t="e">
        <f>#REF!*#REF!</f>
        <v>#REF!</v>
      </c>
      <c r="AI165" s="212" t="e">
        <f>#REF!*#REF!</f>
        <v>#REF!</v>
      </c>
    </row>
    <row r="166" spans="1:35" s="3" customFormat="1" ht="27" customHeight="1" thickBot="1">
      <c r="A166" s="229"/>
      <c r="B166" s="223" t="s">
        <v>24</v>
      </c>
      <c r="C166" s="226" t="s">
        <v>178</v>
      </c>
      <c r="D166" s="205" t="s">
        <v>118</v>
      </c>
      <c r="E166" s="205" t="s">
        <v>179</v>
      </c>
      <c r="F166" s="297" t="s">
        <v>52</v>
      </c>
      <c r="G166" s="271" t="s">
        <v>53</v>
      </c>
      <c r="H166" s="343" t="s">
        <v>83</v>
      </c>
      <c r="I166" s="57" t="s">
        <v>20</v>
      </c>
      <c r="J166" s="129">
        <v>74.900000000000006</v>
      </c>
      <c r="K166" s="117">
        <v>154</v>
      </c>
      <c r="L166" s="384"/>
      <c r="M166" s="385"/>
      <c r="N166" s="329"/>
      <c r="O166" s="329"/>
      <c r="P166" s="329"/>
      <c r="Q166" s="329"/>
      <c r="R166" s="329"/>
      <c r="S166" s="330"/>
      <c r="T166" s="215"/>
      <c r="U166" s="205"/>
      <c r="V166" s="205"/>
      <c r="W166" s="205"/>
      <c r="X166" s="205"/>
      <c r="Y166" s="205"/>
      <c r="Z166" s="205"/>
      <c r="AA166" s="205"/>
      <c r="AB166" s="205"/>
      <c r="AC166" s="205"/>
      <c r="AD166" s="205"/>
      <c r="AE166" s="205"/>
      <c r="AF166" s="205"/>
      <c r="AG166" s="208"/>
      <c r="AH166" s="213">
        <f>T166+U166+V166+W166+X166+Y166+Z166+AA166+AB166+AC166+AD166+AE166+AF166+AG166</f>
        <v>0</v>
      </c>
      <c r="AI166" s="211">
        <f>J166*(T166+U166+V166)+J167*(W166+X166+Y166+Z166)+J168*(AA166+AB166+AC166+AD166+AE166+AF166+AG166)</f>
        <v>0</v>
      </c>
    </row>
    <row r="167" spans="1:35" s="3" customFormat="1" ht="27" customHeight="1" thickBot="1">
      <c r="A167" s="230"/>
      <c r="B167" s="224"/>
      <c r="C167" s="227"/>
      <c r="D167" s="206"/>
      <c r="E167" s="221"/>
      <c r="F167" s="339"/>
      <c r="G167" s="339"/>
      <c r="H167" s="344"/>
      <c r="I167" s="57" t="s">
        <v>19</v>
      </c>
      <c r="J167" s="131">
        <v>77.040000000000006</v>
      </c>
      <c r="K167" s="118">
        <v>158.4</v>
      </c>
      <c r="L167" s="384"/>
      <c r="M167" s="385"/>
      <c r="N167" s="329"/>
      <c r="O167" s="329"/>
      <c r="P167" s="329"/>
      <c r="Q167" s="329"/>
      <c r="R167" s="329"/>
      <c r="S167" s="330"/>
      <c r="T167" s="216"/>
      <c r="U167" s="206"/>
      <c r="V167" s="206"/>
      <c r="W167" s="206"/>
      <c r="X167" s="206"/>
      <c r="Y167" s="206"/>
      <c r="Z167" s="206"/>
      <c r="AA167" s="206"/>
      <c r="AB167" s="206"/>
      <c r="AC167" s="206"/>
      <c r="AD167" s="206"/>
      <c r="AE167" s="206"/>
      <c r="AF167" s="206"/>
      <c r="AG167" s="209"/>
      <c r="AH167" s="214" t="e">
        <f>#REF!*#REF!</f>
        <v>#REF!</v>
      </c>
      <c r="AI167" s="212" t="e">
        <f>#REF!*#REF!</f>
        <v>#REF!</v>
      </c>
    </row>
    <row r="168" spans="1:35" s="3" customFormat="1" ht="27" customHeight="1" thickBot="1">
      <c r="A168" s="230"/>
      <c r="B168" s="225"/>
      <c r="C168" s="228"/>
      <c r="D168" s="207"/>
      <c r="E168" s="237"/>
      <c r="F168" s="272"/>
      <c r="G168" s="272"/>
      <c r="H168" s="345"/>
      <c r="I168" s="57" t="s">
        <v>18</v>
      </c>
      <c r="J168" s="131">
        <v>86.67</v>
      </c>
      <c r="K168" s="119">
        <v>178.20000000000002</v>
      </c>
      <c r="L168" s="384"/>
      <c r="M168" s="385"/>
      <c r="N168" s="329"/>
      <c r="O168" s="329"/>
      <c r="P168" s="329"/>
      <c r="Q168" s="329"/>
      <c r="R168" s="329"/>
      <c r="S168" s="330"/>
      <c r="T168" s="217"/>
      <c r="U168" s="207"/>
      <c r="V168" s="207"/>
      <c r="W168" s="207"/>
      <c r="X168" s="207"/>
      <c r="Y168" s="207"/>
      <c r="Z168" s="207"/>
      <c r="AA168" s="207"/>
      <c r="AB168" s="207"/>
      <c r="AC168" s="207"/>
      <c r="AD168" s="207"/>
      <c r="AE168" s="207"/>
      <c r="AF168" s="207"/>
      <c r="AG168" s="210"/>
      <c r="AH168" s="214" t="e">
        <f>#REF!*#REF!</f>
        <v>#REF!</v>
      </c>
      <c r="AI168" s="212" t="e">
        <f>#REF!*#REF!</f>
        <v>#REF!</v>
      </c>
    </row>
    <row r="169" spans="1:35" s="3" customFormat="1" ht="27" customHeight="1" thickBot="1">
      <c r="A169" s="229"/>
      <c r="B169" s="223" t="s">
        <v>24</v>
      </c>
      <c r="C169" s="226" t="s">
        <v>178</v>
      </c>
      <c r="D169" s="205" t="s">
        <v>111</v>
      </c>
      <c r="E169" s="205" t="s">
        <v>180</v>
      </c>
      <c r="F169" s="297" t="s">
        <v>52</v>
      </c>
      <c r="G169" s="271" t="s">
        <v>53</v>
      </c>
      <c r="H169" s="343" t="s">
        <v>83</v>
      </c>
      <c r="I169" s="57" t="s">
        <v>20</v>
      </c>
      <c r="J169" s="131">
        <v>77.040000000000006</v>
      </c>
      <c r="K169" s="117">
        <v>158.4</v>
      </c>
      <c r="L169" s="384"/>
      <c r="M169" s="385"/>
      <c r="N169" s="329"/>
      <c r="O169" s="329"/>
      <c r="P169" s="329"/>
      <c r="Q169" s="329"/>
      <c r="R169" s="329"/>
      <c r="S169" s="330"/>
      <c r="T169" s="215"/>
      <c r="U169" s="205"/>
      <c r="V169" s="205"/>
      <c r="W169" s="205"/>
      <c r="X169" s="205"/>
      <c r="Y169" s="205"/>
      <c r="Z169" s="205"/>
      <c r="AA169" s="205"/>
      <c r="AB169" s="205"/>
      <c r="AC169" s="205"/>
      <c r="AD169" s="205"/>
      <c r="AE169" s="205"/>
      <c r="AF169" s="205"/>
      <c r="AG169" s="208"/>
      <c r="AH169" s="213">
        <f>T169+U169+V169+W169+X169+Y169+Z169+AA169+AB169+AC169+AD169+AE169+AF169+AG169</f>
        <v>0</v>
      </c>
      <c r="AI169" s="211">
        <f>J169*(T169+U169+V169)+J170*(W169+X169+Y169+Z169)+J171*(AA169+AB169+AC169+AD169+AE169+AF169+AG169)</f>
        <v>0</v>
      </c>
    </row>
    <row r="170" spans="1:35" s="3" customFormat="1" ht="27" customHeight="1" thickBot="1">
      <c r="A170" s="230"/>
      <c r="B170" s="224"/>
      <c r="C170" s="227"/>
      <c r="D170" s="206"/>
      <c r="E170" s="221"/>
      <c r="F170" s="339"/>
      <c r="G170" s="339"/>
      <c r="H170" s="344"/>
      <c r="I170" s="57" t="s">
        <v>19</v>
      </c>
      <c r="J170" s="130">
        <v>79.180000000000007</v>
      </c>
      <c r="K170" s="118">
        <v>162.80000000000001</v>
      </c>
      <c r="L170" s="384"/>
      <c r="M170" s="385"/>
      <c r="N170" s="329"/>
      <c r="O170" s="329"/>
      <c r="P170" s="329"/>
      <c r="Q170" s="329"/>
      <c r="R170" s="329"/>
      <c r="S170" s="330"/>
      <c r="T170" s="216"/>
      <c r="U170" s="206"/>
      <c r="V170" s="206"/>
      <c r="W170" s="206"/>
      <c r="X170" s="206"/>
      <c r="Y170" s="206"/>
      <c r="Z170" s="206"/>
      <c r="AA170" s="206"/>
      <c r="AB170" s="206"/>
      <c r="AC170" s="206"/>
      <c r="AD170" s="206"/>
      <c r="AE170" s="206"/>
      <c r="AF170" s="206"/>
      <c r="AG170" s="209"/>
      <c r="AH170" s="214" t="e">
        <f>#REF!*#REF!</f>
        <v>#REF!</v>
      </c>
      <c r="AI170" s="212" t="e">
        <f>#REF!*#REF!</f>
        <v>#REF!</v>
      </c>
    </row>
    <row r="171" spans="1:35" s="3" customFormat="1" ht="27" customHeight="1" thickBot="1">
      <c r="A171" s="230"/>
      <c r="B171" s="225"/>
      <c r="C171" s="228"/>
      <c r="D171" s="207"/>
      <c r="E171" s="237"/>
      <c r="F171" s="272"/>
      <c r="G171" s="272"/>
      <c r="H171" s="345"/>
      <c r="I171" s="57" t="s">
        <v>18</v>
      </c>
      <c r="J171" s="131">
        <v>88.81</v>
      </c>
      <c r="K171" s="119">
        <v>182.60000000000002</v>
      </c>
      <c r="L171" s="384"/>
      <c r="M171" s="385"/>
      <c r="N171" s="329"/>
      <c r="O171" s="329"/>
      <c r="P171" s="329"/>
      <c r="Q171" s="329"/>
      <c r="R171" s="329"/>
      <c r="S171" s="330"/>
      <c r="T171" s="217"/>
      <c r="U171" s="207"/>
      <c r="V171" s="207"/>
      <c r="W171" s="207"/>
      <c r="X171" s="207"/>
      <c r="Y171" s="207"/>
      <c r="Z171" s="207"/>
      <c r="AA171" s="207"/>
      <c r="AB171" s="207"/>
      <c r="AC171" s="207"/>
      <c r="AD171" s="207"/>
      <c r="AE171" s="207"/>
      <c r="AF171" s="207"/>
      <c r="AG171" s="210"/>
      <c r="AH171" s="214" t="e">
        <f>#REF!*#REF!</f>
        <v>#REF!</v>
      </c>
      <c r="AI171" s="212" t="e">
        <f>#REF!*#REF!</f>
        <v>#REF!</v>
      </c>
    </row>
    <row r="172" spans="1:35" s="3" customFormat="1" ht="27" customHeight="1" thickBot="1">
      <c r="A172" s="229"/>
      <c r="B172" s="223" t="s">
        <v>24</v>
      </c>
      <c r="C172" s="226" t="s">
        <v>178</v>
      </c>
      <c r="D172" s="205" t="s">
        <v>127</v>
      </c>
      <c r="E172" s="205" t="s">
        <v>181</v>
      </c>
      <c r="F172" s="297" t="s">
        <v>52</v>
      </c>
      <c r="G172" s="271" t="s">
        <v>53</v>
      </c>
      <c r="H172" s="343" t="s">
        <v>83</v>
      </c>
      <c r="I172" s="57" t="s">
        <v>20</v>
      </c>
      <c r="J172" s="129">
        <v>79.709999999999994</v>
      </c>
      <c r="K172" s="117">
        <v>163.9</v>
      </c>
      <c r="L172" s="384"/>
      <c r="M172" s="385"/>
      <c r="N172" s="329"/>
      <c r="O172" s="329"/>
      <c r="P172" s="329"/>
      <c r="Q172" s="329"/>
      <c r="R172" s="329"/>
      <c r="S172" s="330"/>
      <c r="T172" s="215"/>
      <c r="U172" s="205"/>
      <c r="V172" s="205"/>
      <c r="W172" s="205"/>
      <c r="X172" s="205"/>
      <c r="Y172" s="205"/>
      <c r="Z172" s="205"/>
      <c r="AA172" s="205"/>
      <c r="AB172" s="205"/>
      <c r="AC172" s="205"/>
      <c r="AD172" s="205"/>
      <c r="AE172" s="205"/>
      <c r="AF172" s="205"/>
      <c r="AG172" s="208"/>
      <c r="AH172" s="213">
        <f>T172+U172+V172+W172+X172+Y172+Z172+AA172+AB172+AC172+AD172+AE172+AF172+AG172</f>
        <v>0</v>
      </c>
      <c r="AI172" s="211">
        <f>J172*(T172+U172+V172)+J173*(W172+X172+Y172+Z172)+J174*(AA172+AB172+AC172+AD172+AE172+AF172+AG172)</f>
        <v>0</v>
      </c>
    </row>
    <row r="173" spans="1:35" s="3" customFormat="1" ht="27" customHeight="1" thickBot="1">
      <c r="A173" s="230"/>
      <c r="B173" s="224"/>
      <c r="C173" s="227"/>
      <c r="D173" s="206"/>
      <c r="E173" s="221"/>
      <c r="F173" s="339"/>
      <c r="G173" s="339"/>
      <c r="H173" s="344"/>
      <c r="I173" s="57" t="s">
        <v>19</v>
      </c>
      <c r="J173" s="130">
        <v>81.849999999999994</v>
      </c>
      <c r="K173" s="118">
        <v>168.3</v>
      </c>
      <c r="L173" s="384"/>
      <c r="M173" s="385"/>
      <c r="N173" s="329"/>
      <c r="O173" s="329"/>
      <c r="P173" s="329"/>
      <c r="Q173" s="329"/>
      <c r="R173" s="329"/>
      <c r="S173" s="330"/>
      <c r="T173" s="216"/>
      <c r="U173" s="206"/>
      <c r="V173" s="206"/>
      <c r="W173" s="206"/>
      <c r="X173" s="206"/>
      <c r="Y173" s="206"/>
      <c r="Z173" s="206"/>
      <c r="AA173" s="206"/>
      <c r="AB173" s="206"/>
      <c r="AC173" s="206"/>
      <c r="AD173" s="206"/>
      <c r="AE173" s="206"/>
      <c r="AF173" s="206"/>
      <c r="AG173" s="209"/>
      <c r="AH173" s="214" t="e">
        <f>#REF!*#REF!</f>
        <v>#REF!</v>
      </c>
      <c r="AI173" s="212" t="e">
        <f>#REF!*#REF!</f>
        <v>#REF!</v>
      </c>
    </row>
    <row r="174" spans="1:35" s="3" customFormat="1" ht="27" customHeight="1" thickBot="1">
      <c r="A174" s="230"/>
      <c r="B174" s="225"/>
      <c r="C174" s="228"/>
      <c r="D174" s="207"/>
      <c r="E174" s="237"/>
      <c r="F174" s="272"/>
      <c r="G174" s="272"/>
      <c r="H174" s="345"/>
      <c r="I174" s="57" t="s">
        <v>18</v>
      </c>
      <c r="J174" s="131">
        <v>95.76</v>
      </c>
      <c r="K174" s="119">
        <v>196.9</v>
      </c>
      <c r="L174" s="384"/>
      <c r="M174" s="385"/>
      <c r="N174" s="329"/>
      <c r="O174" s="329"/>
      <c r="P174" s="329"/>
      <c r="Q174" s="329"/>
      <c r="R174" s="329"/>
      <c r="S174" s="330"/>
      <c r="T174" s="217"/>
      <c r="U174" s="207"/>
      <c r="V174" s="207"/>
      <c r="W174" s="207"/>
      <c r="X174" s="207"/>
      <c r="Y174" s="207"/>
      <c r="Z174" s="207"/>
      <c r="AA174" s="207"/>
      <c r="AB174" s="207"/>
      <c r="AC174" s="207"/>
      <c r="AD174" s="207"/>
      <c r="AE174" s="207"/>
      <c r="AF174" s="207"/>
      <c r="AG174" s="210"/>
      <c r="AH174" s="214" t="e">
        <f>#REF!*#REF!</f>
        <v>#REF!</v>
      </c>
      <c r="AI174" s="212" t="e">
        <f>#REF!*#REF!</f>
        <v>#REF!</v>
      </c>
    </row>
    <row r="175" spans="1:35" s="3" customFormat="1" ht="27" customHeight="1" thickBot="1">
      <c r="A175" s="229"/>
      <c r="B175" s="223" t="s">
        <v>24</v>
      </c>
      <c r="C175" s="226" t="s">
        <v>183</v>
      </c>
      <c r="D175" s="205" t="s">
        <v>23</v>
      </c>
      <c r="E175" s="205" t="s">
        <v>182</v>
      </c>
      <c r="F175" s="297" t="s">
        <v>52</v>
      </c>
      <c r="G175" s="271" t="s">
        <v>53</v>
      </c>
      <c r="H175" s="343" t="s">
        <v>83</v>
      </c>
      <c r="I175" s="57" t="s">
        <v>20</v>
      </c>
      <c r="J175" s="129">
        <v>75.430000000000007</v>
      </c>
      <c r="K175" s="117">
        <v>155.10000000000002</v>
      </c>
      <c r="L175" s="384"/>
      <c r="M175" s="385"/>
      <c r="N175" s="329"/>
      <c r="O175" s="329"/>
      <c r="P175" s="329"/>
      <c r="Q175" s="329"/>
      <c r="R175" s="329"/>
      <c r="S175" s="330"/>
      <c r="T175" s="215"/>
      <c r="U175" s="205"/>
      <c r="V175" s="205"/>
      <c r="W175" s="205"/>
      <c r="X175" s="205"/>
      <c r="Y175" s="205"/>
      <c r="Z175" s="205"/>
      <c r="AA175" s="205"/>
      <c r="AB175" s="205"/>
      <c r="AC175" s="205"/>
      <c r="AD175" s="205"/>
      <c r="AE175" s="205"/>
      <c r="AF175" s="205"/>
      <c r="AG175" s="208"/>
      <c r="AH175" s="213">
        <f>T175+U175+V175+W175+X175+Y175+Z175+AA175+AB175+AC175+AD175+AE175+AF175+AG175</f>
        <v>0</v>
      </c>
      <c r="AI175" s="211">
        <f>J175*(T175+U175+V175)+J176*(W175+X175+Y175+Z175)+J177*(AA175+AB175+AC175+AD175+AE175+AF175+AG175)</f>
        <v>0</v>
      </c>
    </row>
    <row r="176" spans="1:35" s="3" customFormat="1" ht="27" customHeight="1" thickBot="1">
      <c r="A176" s="230"/>
      <c r="B176" s="224"/>
      <c r="C176" s="227"/>
      <c r="D176" s="206"/>
      <c r="E176" s="221"/>
      <c r="F176" s="339"/>
      <c r="G176" s="339"/>
      <c r="H176" s="344"/>
      <c r="I176" s="57" t="s">
        <v>19</v>
      </c>
      <c r="J176" s="131">
        <v>77.040000000000006</v>
      </c>
      <c r="K176" s="118">
        <v>158.4</v>
      </c>
      <c r="L176" s="384"/>
      <c r="M176" s="385"/>
      <c r="N176" s="329"/>
      <c r="O176" s="329"/>
      <c r="P176" s="329"/>
      <c r="Q176" s="329"/>
      <c r="R176" s="329"/>
      <c r="S176" s="330"/>
      <c r="T176" s="216"/>
      <c r="U176" s="206"/>
      <c r="V176" s="206"/>
      <c r="W176" s="206"/>
      <c r="X176" s="206"/>
      <c r="Y176" s="206"/>
      <c r="Z176" s="206"/>
      <c r="AA176" s="206"/>
      <c r="AB176" s="206"/>
      <c r="AC176" s="206"/>
      <c r="AD176" s="206"/>
      <c r="AE176" s="206"/>
      <c r="AF176" s="206"/>
      <c r="AG176" s="209"/>
      <c r="AH176" s="214" t="e">
        <f>#REF!*#REF!</f>
        <v>#REF!</v>
      </c>
      <c r="AI176" s="212" t="e">
        <f>#REF!*#REF!</f>
        <v>#REF!</v>
      </c>
    </row>
    <row r="177" spans="1:35" s="3" customFormat="1" ht="27" customHeight="1" thickBot="1">
      <c r="A177" s="230"/>
      <c r="B177" s="225"/>
      <c r="C177" s="228"/>
      <c r="D177" s="207"/>
      <c r="E177" s="237"/>
      <c r="F177" s="272"/>
      <c r="G177" s="272"/>
      <c r="H177" s="345"/>
      <c r="I177" s="57" t="s">
        <v>18</v>
      </c>
      <c r="J177" s="131">
        <v>85.06</v>
      </c>
      <c r="K177" s="119">
        <v>174.9</v>
      </c>
      <c r="L177" s="384"/>
      <c r="M177" s="385"/>
      <c r="N177" s="329"/>
      <c r="O177" s="329"/>
      <c r="P177" s="329"/>
      <c r="Q177" s="329"/>
      <c r="R177" s="329"/>
      <c r="S177" s="330"/>
      <c r="T177" s="217"/>
      <c r="U177" s="207"/>
      <c r="V177" s="207"/>
      <c r="W177" s="207"/>
      <c r="X177" s="207"/>
      <c r="Y177" s="207"/>
      <c r="Z177" s="207"/>
      <c r="AA177" s="207"/>
      <c r="AB177" s="207"/>
      <c r="AC177" s="207"/>
      <c r="AD177" s="207"/>
      <c r="AE177" s="207"/>
      <c r="AF177" s="207"/>
      <c r="AG177" s="210"/>
      <c r="AH177" s="214" t="e">
        <f>#REF!*#REF!</f>
        <v>#REF!</v>
      </c>
      <c r="AI177" s="212" t="e">
        <f>#REF!*#REF!</f>
        <v>#REF!</v>
      </c>
    </row>
    <row r="178" spans="1:35" s="3" customFormat="1" ht="27" customHeight="1" thickBot="1">
      <c r="A178" s="229"/>
      <c r="B178" s="223" t="s">
        <v>24</v>
      </c>
      <c r="C178" s="226" t="s">
        <v>183</v>
      </c>
      <c r="D178" s="205" t="s">
        <v>156</v>
      </c>
      <c r="E178" s="205" t="s">
        <v>184</v>
      </c>
      <c r="F178" s="297" t="s">
        <v>52</v>
      </c>
      <c r="G178" s="271" t="s">
        <v>53</v>
      </c>
      <c r="H178" s="343" t="s">
        <v>83</v>
      </c>
      <c r="I178" s="57" t="s">
        <v>20</v>
      </c>
      <c r="J178" s="129">
        <v>78.64</v>
      </c>
      <c r="K178" s="117">
        <v>161.70000000000002</v>
      </c>
      <c r="L178" s="384"/>
      <c r="M178" s="385"/>
      <c r="N178" s="329"/>
      <c r="O178" s="329"/>
      <c r="P178" s="329"/>
      <c r="Q178" s="329"/>
      <c r="R178" s="329"/>
      <c r="S178" s="330"/>
      <c r="T178" s="215"/>
      <c r="U178" s="205"/>
      <c r="V178" s="205"/>
      <c r="W178" s="205"/>
      <c r="X178" s="205"/>
      <c r="Y178" s="205"/>
      <c r="Z178" s="205"/>
      <c r="AA178" s="205"/>
      <c r="AB178" s="205"/>
      <c r="AC178" s="205"/>
      <c r="AD178" s="205"/>
      <c r="AE178" s="205"/>
      <c r="AF178" s="205"/>
      <c r="AG178" s="208"/>
      <c r="AH178" s="213">
        <f>T178+U178+V178+W178+X178+Y178+Z178+AA178+AB178+AC178+AD178+AE178+AF178+AG178</f>
        <v>0</v>
      </c>
      <c r="AI178" s="211">
        <f>J178*(T178+U178+V178)+J179*(W178+X178+Y178+Z178)+J180*(AA178+AB178+AC178+AD178+AE178+AF178+AG178)</f>
        <v>0</v>
      </c>
    </row>
    <row r="179" spans="1:35" s="3" customFormat="1" ht="27" customHeight="1" thickBot="1">
      <c r="A179" s="230"/>
      <c r="B179" s="224"/>
      <c r="C179" s="227"/>
      <c r="D179" s="206"/>
      <c r="E179" s="221"/>
      <c r="F179" s="339"/>
      <c r="G179" s="339"/>
      <c r="H179" s="344"/>
      <c r="I179" s="57" t="s">
        <v>19</v>
      </c>
      <c r="J179" s="130">
        <v>86.43</v>
      </c>
      <c r="K179" s="118">
        <v>166.10000000000002</v>
      </c>
      <c r="L179" s="384"/>
      <c r="M179" s="385"/>
      <c r="N179" s="329"/>
      <c r="O179" s="329"/>
      <c r="P179" s="329"/>
      <c r="Q179" s="329"/>
      <c r="R179" s="329"/>
      <c r="S179" s="330"/>
      <c r="T179" s="216"/>
      <c r="U179" s="206"/>
      <c r="V179" s="206"/>
      <c r="W179" s="206"/>
      <c r="X179" s="206"/>
      <c r="Y179" s="206"/>
      <c r="Z179" s="206"/>
      <c r="AA179" s="206"/>
      <c r="AB179" s="206"/>
      <c r="AC179" s="206"/>
      <c r="AD179" s="206"/>
      <c r="AE179" s="206"/>
      <c r="AF179" s="206"/>
      <c r="AG179" s="209"/>
      <c r="AH179" s="214" t="e">
        <f>#REF!*#REF!</f>
        <v>#REF!</v>
      </c>
      <c r="AI179" s="212" t="e">
        <f>#REF!*#REF!</f>
        <v>#REF!</v>
      </c>
    </row>
    <row r="180" spans="1:35" s="3" customFormat="1" ht="27" customHeight="1" thickBot="1">
      <c r="A180" s="230"/>
      <c r="B180" s="225"/>
      <c r="C180" s="228"/>
      <c r="D180" s="207"/>
      <c r="E180" s="237"/>
      <c r="F180" s="272"/>
      <c r="G180" s="272"/>
      <c r="H180" s="345"/>
      <c r="I180" s="57" t="s">
        <v>18</v>
      </c>
      <c r="J180" s="131">
        <v>89.88</v>
      </c>
      <c r="K180" s="119">
        <v>184.8</v>
      </c>
      <c r="L180" s="384"/>
      <c r="M180" s="385"/>
      <c r="N180" s="329"/>
      <c r="O180" s="329"/>
      <c r="P180" s="329"/>
      <c r="Q180" s="329"/>
      <c r="R180" s="329"/>
      <c r="S180" s="330"/>
      <c r="T180" s="217"/>
      <c r="U180" s="207"/>
      <c r="V180" s="207"/>
      <c r="W180" s="207"/>
      <c r="X180" s="207"/>
      <c r="Y180" s="207"/>
      <c r="Z180" s="207"/>
      <c r="AA180" s="207"/>
      <c r="AB180" s="207"/>
      <c r="AC180" s="207"/>
      <c r="AD180" s="207"/>
      <c r="AE180" s="207"/>
      <c r="AF180" s="207"/>
      <c r="AG180" s="210"/>
      <c r="AH180" s="214" t="e">
        <f>#REF!*#REF!</f>
        <v>#REF!</v>
      </c>
      <c r="AI180" s="212" t="e">
        <f>#REF!*#REF!</f>
        <v>#REF!</v>
      </c>
    </row>
    <row r="181" spans="1:35" s="3" customFormat="1" ht="27" customHeight="1" thickBot="1">
      <c r="A181" s="222"/>
      <c r="B181" s="223" t="s">
        <v>24</v>
      </c>
      <c r="C181" s="226" t="s">
        <v>183</v>
      </c>
      <c r="D181" s="205" t="s">
        <v>185</v>
      </c>
      <c r="E181" s="205" t="s">
        <v>186</v>
      </c>
      <c r="F181" s="297" t="s">
        <v>52</v>
      </c>
      <c r="G181" s="271" t="s">
        <v>53</v>
      </c>
      <c r="H181" s="343" t="s">
        <v>83</v>
      </c>
      <c r="I181" s="57" t="s">
        <v>20</v>
      </c>
      <c r="J181" s="129">
        <v>76.5</v>
      </c>
      <c r="K181" s="117">
        <v>157.30000000000001</v>
      </c>
      <c r="L181" s="384"/>
      <c r="M181" s="385"/>
      <c r="N181" s="329"/>
      <c r="O181" s="329"/>
      <c r="P181" s="329"/>
      <c r="Q181" s="329"/>
      <c r="R181" s="329"/>
      <c r="S181" s="330"/>
      <c r="T181" s="215"/>
      <c r="U181" s="205"/>
      <c r="V181" s="205"/>
      <c r="W181" s="205"/>
      <c r="X181" s="205"/>
      <c r="Y181" s="205"/>
      <c r="Z181" s="205"/>
      <c r="AA181" s="205"/>
      <c r="AB181" s="205"/>
      <c r="AC181" s="205"/>
      <c r="AD181" s="205"/>
      <c r="AE181" s="205"/>
      <c r="AF181" s="205"/>
      <c r="AG181" s="208"/>
      <c r="AH181" s="213">
        <f>T181+U181+V181+W181+X181+Y181+Z181+AA181+AB181+AC181+AD181+AE181+AF181+AG181</f>
        <v>0</v>
      </c>
      <c r="AI181" s="211">
        <f>J181*(T181+U181+V181)+J182*(W181+X181+Y181+Z181)+J183*(AA181+AB181+AC181+AD181+AE181+AF181+AG181)</f>
        <v>0</v>
      </c>
    </row>
    <row r="182" spans="1:35" s="3" customFormat="1" ht="27" customHeight="1" thickBot="1">
      <c r="A182" s="206"/>
      <c r="B182" s="224"/>
      <c r="C182" s="227"/>
      <c r="D182" s="206"/>
      <c r="E182" s="221"/>
      <c r="F182" s="339"/>
      <c r="G182" s="339"/>
      <c r="H182" s="344"/>
      <c r="I182" s="57" t="s">
        <v>19</v>
      </c>
      <c r="J182" s="129">
        <v>78.64</v>
      </c>
      <c r="K182" s="118">
        <v>161.70000000000002</v>
      </c>
      <c r="L182" s="384"/>
      <c r="M182" s="385"/>
      <c r="N182" s="329"/>
      <c r="O182" s="329"/>
      <c r="P182" s="329"/>
      <c r="Q182" s="329"/>
      <c r="R182" s="329"/>
      <c r="S182" s="330"/>
      <c r="T182" s="216"/>
      <c r="U182" s="206"/>
      <c r="V182" s="206"/>
      <c r="W182" s="206"/>
      <c r="X182" s="206"/>
      <c r="Y182" s="206"/>
      <c r="Z182" s="206"/>
      <c r="AA182" s="206"/>
      <c r="AB182" s="206"/>
      <c r="AC182" s="206"/>
      <c r="AD182" s="206"/>
      <c r="AE182" s="206"/>
      <c r="AF182" s="206"/>
      <c r="AG182" s="209"/>
      <c r="AH182" s="214" t="e">
        <f>#REF!*#REF!</f>
        <v>#REF!</v>
      </c>
      <c r="AI182" s="212" t="e">
        <f>#REF!*#REF!</f>
        <v>#REF!</v>
      </c>
    </row>
    <row r="183" spans="1:35" s="3" customFormat="1" ht="27" customHeight="1" thickBot="1">
      <c r="A183" s="206"/>
      <c r="B183" s="225"/>
      <c r="C183" s="228"/>
      <c r="D183" s="207"/>
      <c r="E183" s="237"/>
      <c r="F183" s="272"/>
      <c r="G183" s="272"/>
      <c r="H183" s="345"/>
      <c r="I183" s="57" t="s">
        <v>18</v>
      </c>
      <c r="J183" s="131">
        <v>87.2</v>
      </c>
      <c r="K183" s="119">
        <v>179.3</v>
      </c>
      <c r="L183" s="384"/>
      <c r="M183" s="385"/>
      <c r="N183" s="329"/>
      <c r="O183" s="329"/>
      <c r="P183" s="329"/>
      <c r="Q183" s="329"/>
      <c r="R183" s="329"/>
      <c r="S183" s="330"/>
      <c r="T183" s="217"/>
      <c r="U183" s="207"/>
      <c r="V183" s="207"/>
      <c r="W183" s="207"/>
      <c r="X183" s="207"/>
      <c r="Y183" s="207"/>
      <c r="Z183" s="207"/>
      <c r="AA183" s="207"/>
      <c r="AB183" s="207"/>
      <c r="AC183" s="207"/>
      <c r="AD183" s="207"/>
      <c r="AE183" s="207"/>
      <c r="AF183" s="207"/>
      <c r="AG183" s="210"/>
      <c r="AH183" s="214" t="e">
        <f>#REF!*#REF!</f>
        <v>#REF!</v>
      </c>
      <c r="AI183" s="212" t="e">
        <f>#REF!*#REF!</f>
        <v>#REF!</v>
      </c>
    </row>
    <row r="184" spans="1:35" s="3" customFormat="1" ht="27" customHeight="1" thickBot="1">
      <c r="A184" s="222"/>
      <c r="B184" s="223" t="s">
        <v>24</v>
      </c>
      <c r="C184" s="226" t="s">
        <v>187</v>
      </c>
      <c r="D184" s="205" t="s">
        <v>23</v>
      </c>
      <c r="E184" s="205" t="s">
        <v>182</v>
      </c>
      <c r="F184" s="297" t="s">
        <v>52</v>
      </c>
      <c r="G184" s="271" t="s">
        <v>53</v>
      </c>
      <c r="H184" s="343" t="s">
        <v>83</v>
      </c>
      <c r="I184" s="57" t="s">
        <v>20</v>
      </c>
      <c r="J184" s="129">
        <v>91.48</v>
      </c>
      <c r="K184" s="117">
        <v>188.10000000000002</v>
      </c>
      <c r="L184" s="384"/>
      <c r="M184" s="385"/>
      <c r="N184" s="329"/>
      <c r="O184" s="329"/>
      <c r="P184" s="329"/>
      <c r="Q184" s="329"/>
      <c r="R184" s="329"/>
      <c r="S184" s="330"/>
      <c r="T184" s="215"/>
      <c r="U184" s="205"/>
      <c r="V184" s="205"/>
      <c r="W184" s="205"/>
      <c r="X184" s="205"/>
      <c r="Y184" s="205"/>
      <c r="Z184" s="205"/>
      <c r="AA184" s="205"/>
      <c r="AB184" s="205"/>
      <c r="AC184" s="205"/>
      <c r="AD184" s="205"/>
      <c r="AE184" s="205"/>
      <c r="AF184" s="205"/>
      <c r="AG184" s="208"/>
      <c r="AH184" s="213">
        <f>T184+U184+V184+W184+X184+Y184+Z184+AA184+AB184+AC184+AD184+AE184+AF184+AG184</f>
        <v>0</v>
      </c>
      <c r="AI184" s="211">
        <f>J184*(T184+U184+V184)+J185*(W184+X184+Y184+Z184)+J186*(AA184+AB184+AC184+AD184+AE184+AF184+AG184)</f>
        <v>0</v>
      </c>
    </row>
    <row r="185" spans="1:35" s="3" customFormat="1" ht="27" customHeight="1" thickBot="1">
      <c r="A185" s="206"/>
      <c r="B185" s="224"/>
      <c r="C185" s="227"/>
      <c r="D185" s="206"/>
      <c r="E185" s="221"/>
      <c r="F185" s="339"/>
      <c r="G185" s="339"/>
      <c r="H185" s="344"/>
      <c r="I185" s="57" t="s">
        <v>19</v>
      </c>
      <c r="J185" s="130">
        <v>93.62</v>
      </c>
      <c r="K185" s="118">
        <v>192.50000000000003</v>
      </c>
      <c r="L185" s="384"/>
      <c r="M185" s="385"/>
      <c r="N185" s="329"/>
      <c r="O185" s="329"/>
      <c r="P185" s="329"/>
      <c r="Q185" s="329"/>
      <c r="R185" s="329"/>
      <c r="S185" s="330"/>
      <c r="T185" s="216"/>
      <c r="U185" s="206"/>
      <c r="V185" s="206"/>
      <c r="W185" s="206"/>
      <c r="X185" s="206"/>
      <c r="Y185" s="206"/>
      <c r="Z185" s="206"/>
      <c r="AA185" s="206"/>
      <c r="AB185" s="206"/>
      <c r="AC185" s="206"/>
      <c r="AD185" s="206"/>
      <c r="AE185" s="206"/>
      <c r="AF185" s="206"/>
      <c r="AG185" s="209"/>
      <c r="AH185" s="214" t="e">
        <f>#REF!*#REF!</f>
        <v>#REF!</v>
      </c>
      <c r="AI185" s="212" t="e">
        <f>#REF!*#REF!</f>
        <v>#REF!</v>
      </c>
    </row>
    <row r="186" spans="1:35" s="3" customFormat="1" ht="27" customHeight="1" thickBot="1">
      <c r="A186" s="206"/>
      <c r="B186" s="225"/>
      <c r="C186" s="228"/>
      <c r="D186" s="207"/>
      <c r="E186" s="237"/>
      <c r="F186" s="272"/>
      <c r="G186" s="272"/>
      <c r="H186" s="345"/>
      <c r="I186" s="57" t="s">
        <v>18</v>
      </c>
      <c r="J186" s="131">
        <v>101.11</v>
      </c>
      <c r="K186" s="119">
        <v>207.9</v>
      </c>
      <c r="L186" s="384"/>
      <c r="M186" s="385"/>
      <c r="N186" s="329"/>
      <c r="O186" s="329"/>
      <c r="P186" s="329"/>
      <c r="Q186" s="329"/>
      <c r="R186" s="329"/>
      <c r="S186" s="330"/>
      <c r="T186" s="217"/>
      <c r="U186" s="207"/>
      <c r="V186" s="207"/>
      <c r="W186" s="207"/>
      <c r="X186" s="207"/>
      <c r="Y186" s="207"/>
      <c r="Z186" s="207"/>
      <c r="AA186" s="207"/>
      <c r="AB186" s="207"/>
      <c r="AC186" s="207"/>
      <c r="AD186" s="207"/>
      <c r="AE186" s="207"/>
      <c r="AF186" s="207"/>
      <c r="AG186" s="210"/>
      <c r="AH186" s="214" t="e">
        <f>#REF!*#REF!</f>
        <v>#REF!</v>
      </c>
      <c r="AI186" s="212" t="e">
        <f>#REF!*#REF!</f>
        <v>#REF!</v>
      </c>
    </row>
    <row r="187" spans="1:35" s="3" customFormat="1" ht="27" customHeight="1" thickBot="1">
      <c r="A187" s="222"/>
      <c r="B187" s="223" t="s">
        <v>24</v>
      </c>
      <c r="C187" s="226" t="s">
        <v>187</v>
      </c>
      <c r="D187" s="205" t="s">
        <v>90</v>
      </c>
      <c r="E187" s="205" t="s">
        <v>146</v>
      </c>
      <c r="F187" s="297" t="s">
        <v>52</v>
      </c>
      <c r="G187" s="271" t="s">
        <v>53</v>
      </c>
      <c r="H187" s="343" t="s">
        <v>83</v>
      </c>
      <c r="I187" s="57" t="s">
        <v>20</v>
      </c>
      <c r="J187" s="129">
        <v>90.95</v>
      </c>
      <c r="K187" s="117">
        <v>187.00000000000003</v>
      </c>
      <c r="L187" s="384"/>
      <c r="M187" s="385"/>
      <c r="N187" s="329"/>
      <c r="O187" s="329"/>
      <c r="P187" s="329"/>
      <c r="Q187" s="329"/>
      <c r="R187" s="329"/>
      <c r="S187" s="330"/>
      <c r="T187" s="215"/>
      <c r="U187" s="205"/>
      <c r="V187" s="205"/>
      <c r="W187" s="205"/>
      <c r="X187" s="205"/>
      <c r="Y187" s="205"/>
      <c r="Z187" s="205"/>
      <c r="AA187" s="205"/>
      <c r="AB187" s="205"/>
      <c r="AC187" s="205"/>
      <c r="AD187" s="205"/>
      <c r="AE187" s="205"/>
      <c r="AF187" s="205"/>
      <c r="AG187" s="208"/>
      <c r="AH187" s="213">
        <f>T187+U187+V187+W187+X187+Y187+Z187+AA187+AB187+AC187+AD187+AE187+AF187+AG187</f>
        <v>0</v>
      </c>
      <c r="AI187" s="211">
        <f>J187*(T187+U187+V187)+J188*(W187+X187+Y187+Z187)+J189*(AA187+AB187+AC187+AD187+AE187+AF187+AG187)</f>
        <v>0</v>
      </c>
    </row>
    <row r="188" spans="1:35" s="3" customFormat="1" ht="27" customHeight="1" thickBot="1">
      <c r="A188" s="206"/>
      <c r="B188" s="224"/>
      <c r="C188" s="227"/>
      <c r="D188" s="206"/>
      <c r="E188" s="221"/>
      <c r="F188" s="339"/>
      <c r="G188" s="339"/>
      <c r="H188" s="344"/>
      <c r="I188" s="57" t="s">
        <v>19</v>
      </c>
      <c r="J188" s="130">
        <v>92.55</v>
      </c>
      <c r="K188" s="118">
        <v>190.3</v>
      </c>
      <c r="L188" s="384"/>
      <c r="M188" s="385"/>
      <c r="N188" s="329"/>
      <c r="O188" s="329"/>
      <c r="P188" s="329"/>
      <c r="Q188" s="329"/>
      <c r="R188" s="329"/>
      <c r="S188" s="330"/>
      <c r="T188" s="216"/>
      <c r="U188" s="206"/>
      <c r="V188" s="206"/>
      <c r="W188" s="206"/>
      <c r="X188" s="206"/>
      <c r="Y188" s="206"/>
      <c r="Z188" s="206"/>
      <c r="AA188" s="206"/>
      <c r="AB188" s="206"/>
      <c r="AC188" s="206"/>
      <c r="AD188" s="206"/>
      <c r="AE188" s="206"/>
      <c r="AF188" s="206"/>
      <c r="AG188" s="209"/>
      <c r="AH188" s="214" t="e">
        <f>#REF!*#REF!</f>
        <v>#REF!</v>
      </c>
      <c r="AI188" s="212" t="e">
        <f>#REF!*#REF!</f>
        <v>#REF!</v>
      </c>
    </row>
    <row r="189" spans="1:35" s="3" customFormat="1" ht="27" customHeight="1" thickBot="1">
      <c r="A189" s="206"/>
      <c r="B189" s="225"/>
      <c r="C189" s="228"/>
      <c r="D189" s="207"/>
      <c r="E189" s="237"/>
      <c r="F189" s="272"/>
      <c r="G189" s="272"/>
      <c r="H189" s="345"/>
      <c r="I189" s="57" t="s">
        <v>18</v>
      </c>
      <c r="J189" s="131">
        <v>100.04</v>
      </c>
      <c r="K189" s="119">
        <v>205.70000000000002</v>
      </c>
      <c r="L189" s="384"/>
      <c r="M189" s="385"/>
      <c r="N189" s="329"/>
      <c r="O189" s="329"/>
      <c r="P189" s="329"/>
      <c r="Q189" s="329"/>
      <c r="R189" s="329"/>
      <c r="S189" s="330"/>
      <c r="T189" s="217"/>
      <c r="U189" s="207"/>
      <c r="V189" s="207"/>
      <c r="W189" s="207"/>
      <c r="X189" s="207"/>
      <c r="Y189" s="207"/>
      <c r="Z189" s="207"/>
      <c r="AA189" s="207"/>
      <c r="AB189" s="207"/>
      <c r="AC189" s="207"/>
      <c r="AD189" s="207"/>
      <c r="AE189" s="207"/>
      <c r="AF189" s="207"/>
      <c r="AG189" s="210"/>
      <c r="AH189" s="214" t="e">
        <f>#REF!*#REF!</f>
        <v>#REF!</v>
      </c>
      <c r="AI189" s="212" t="e">
        <f>#REF!*#REF!</f>
        <v>#REF!</v>
      </c>
    </row>
    <row r="190" spans="1:35" s="3" customFormat="1" ht="27" customHeight="1" thickBot="1">
      <c r="A190" s="222"/>
      <c r="B190" s="223" t="s">
        <v>24</v>
      </c>
      <c r="C190" s="226" t="s">
        <v>187</v>
      </c>
      <c r="D190" s="205" t="s">
        <v>36</v>
      </c>
      <c r="E190" s="205" t="s">
        <v>188</v>
      </c>
      <c r="F190" s="297" t="s">
        <v>52</v>
      </c>
      <c r="G190" s="271" t="s">
        <v>53</v>
      </c>
      <c r="H190" s="343" t="s">
        <v>83</v>
      </c>
      <c r="I190" s="57" t="s">
        <v>20</v>
      </c>
      <c r="J190" s="129">
        <v>90.95</v>
      </c>
      <c r="K190" s="117">
        <v>187.00000000000003</v>
      </c>
      <c r="L190" s="384"/>
      <c r="M190" s="385"/>
      <c r="N190" s="329"/>
      <c r="O190" s="329"/>
      <c r="P190" s="329"/>
      <c r="Q190" s="329"/>
      <c r="R190" s="329"/>
      <c r="S190" s="330"/>
      <c r="T190" s="215"/>
      <c r="U190" s="205"/>
      <c r="V190" s="205"/>
      <c r="W190" s="205"/>
      <c r="X190" s="205"/>
      <c r="Y190" s="205"/>
      <c r="Z190" s="205"/>
      <c r="AA190" s="205"/>
      <c r="AB190" s="205"/>
      <c r="AC190" s="205"/>
      <c r="AD190" s="205"/>
      <c r="AE190" s="205"/>
      <c r="AF190" s="205"/>
      <c r="AG190" s="208"/>
      <c r="AH190" s="213">
        <f>T190+U190+V190+W190+X190+Y190+Z190+AA190+AB190+AC190+AD190+AE190+AF190+AG190</f>
        <v>0</v>
      </c>
      <c r="AI190" s="211">
        <f>J190*(T190+U190+V190)+J191*(W190+X190+Y190+Z190)+J192*(AA190+AB190+AC190+AD190+AE190+AF190+AG190)</f>
        <v>0</v>
      </c>
    </row>
    <row r="191" spans="1:35" s="3" customFormat="1" ht="27" customHeight="1" thickBot="1">
      <c r="A191" s="206"/>
      <c r="B191" s="224"/>
      <c r="C191" s="227"/>
      <c r="D191" s="206"/>
      <c r="E191" s="221"/>
      <c r="F191" s="339"/>
      <c r="G191" s="339"/>
      <c r="H191" s="344"/>
      <c r="I191" s="57" t="s">
        <v>19</v>
      </c>
      <c r="J191" s="130">
        <v>92.55</v>
      </c>
      <c r="K191" s="118">
        <v>190.3</v>
      </c>
      <c r="L191" s="384"/>
      <c r="M191" s="385"/>
      <c r="N191" s="329"/>
      <c r="O191" s="329"/>
      <c r="P191" s="329"/>
      <c r="Q191" s="329"/>
      <c r="R191" s="329"/>
      <c r="S191" s="330"/>
      <c r="T191" s="216"/>
      <c r="U191" s="206"/>
      <c r="V191" s="206"/>
      <c r="W191" s="206"/>
      <c r="X191" s="206"/>
      <c r="Y191" s="206"/>
      <c r="Z191" s="206"/>
      <c r="AA191" s="206"/>
      <c r="AB191" s="206"/>
      <c r="AC191" s="206"/>
      <c r="AD191" s="206"/>
      <c r="AE191" s="206"/>
      <c r="AF191" s="206"/>
      <c r="AG191" s="209"/>
      <c r="AH191" s="214" t="e">
        <f>#REF!*#REF!</f>
        <v>#REF!</v>
      </c>
      <c r="AI191" s="212" t="e">
        <f>#REF!*#REF!</f>
        <v>#REF!</v>
      </c>
    </row>
    <row r="192" spans="1:35" s="3" customFormat="1" ht="27" customHeight="1" thickBot="1">
      <c r="A192" s="206"/>
      <c r="B192" s="225"/>
      <c r="C192" s="228"/>
      <c r="D192" s="207"/>
      <c r="E192" s="237"/>
      <c r="F192" s="272"/>
      <c r="G192" s="272"/>
      <c r="H192" s="345"/>
      <c r="I192" s="57" t="s">
        <v>18</v>
      </c>
      <c r="J192" s="131">
        <v>100.58</v>
      </c>
      <c r="K192" s="119">
        <v>206.8</v>
      </c>
      <c r="L192" s="384"/>
      <c r="M192" s="385"/>
      <c r="N192" s="329"/>
      <c r="O192" s="329"/>
      <c r="P192" s="329"/>
      <c r="Q192" s="329"/>
      <c r="R192" s="329"/>
      <c r="S192" s="330"/>
      <c r="T192" s="217"/>
      <c r="U192" s="207"/>
      <c r="V192" s="207"/>
      <c r="W192" s="207"/>
      <c r="X192" s="207"/>
      <c r="Y192" s="207"/>
      <c r="Z192" s="207"/>
      <c r="AA192" s="207"/>
      <c r="AB192" s="207"/>
      <c r="AC192" s="207"/>
      <c r="AD192" s="207"/>
      <c r="AE192" s="207"/>
      <c r="AF192" s="207"/>
      <c r="AG192" s="210"/>
      <c r="AH192" s="214" t="e">
        <f>#REF!*#REF!</f>
        <v>#REF!</v>
      </c>
      <c r="AI192" s="212" t="e">
        <f>#REF!*#REF!</f>
        <v>#REF!</v>
      </c>
    </row>
    <row r="193" spans="1:35" s="3" customFormat="1" ht="27" customHeight="1" thickBot="1">
      <c r="A193" s="222"/>
      <c r="B193" s="223" t="s">
        <v>24</v>
      </c>
      <c r="C193" s="226" t="s">
        <v>189</v>
      </c>
      <c r="D193" s="205" t="s">
        <v>103</v>
      </c>
      <c r="E193" s="205" t="s">
        <v>190</v>
      </c>
      <c r="F193" s="297" t="s">
        <v>52</v>
      </c>
      <c r="G193" s="271" t="s">
        <v>53</v>
      </c>
      <c r="H193" s="343" t="s">
        <v>83</v>
      </c>
      <c r="I193" s="57" t="s">
        <v>20</v>
      </c>
      <c r="J193" s="129">
        <v>116.63</v>
      </c>
      <c r="K193" s="117">
        <v>239.8</v>
      </c>
      <c r="L193" s="384"/>
      <c r="M193" s="385"/>
      <c r="N193" s="329"/>
      <c r="O193" s="329"/>
      <c r="P193" s="329"/>
      <c r="Q193" s="329"/>
      <c r="R193" s="329"/>
      <c r="S193" s="330"/>
      <c r="T193" s="215"/>
      <c r="U193" s="205"/>
      <c r="V193" s="205"/>
      <c r="W193" s="205"/>
      <c r="X193" s="205"/>
      <c r="Y193" s="205"/>
      <c r="Z193" s="205"/>
      <c r="AA193" s="205"/>
      <c r="AB193" s="205"/>
      <c r="AC193" s="205"/>
      <c r="AD193" s="205"/>
      <c r="AE193" s="205"/>
      <c r="AF193" s="205"/>
      <c r="AG193" s="208"/>
      <c r="AH193" s="213">
        <f>T193+U193+V193+W193+X193+Y193+Z193+AA193+AB193+AC193+AD193+AE193+AF193+AG193</f>
        <v>0</v>
      </c>
      <c r="AI193" s="211">
        <f>J193*(T193+U193+V193)+J194*(W193+X193+Y193+Z193)+J195*(AA193+AB193+AC193+AD193+AE193+AF193+AG193)</f>
        <v>0</v>
      </c>
    </row>
    <row r="194" spans="1:35" s="3" customFormat="1" ht="27" customHeight="1" thickBot="1">
      <c r="A194" s="206"/>
      <c r="B194" s="224"/>
      <c r="C194" s="227"/>
      <c r="D194" s="206"/>
      <c r="E194" s="221"/>
      <c r="F194" s="339"/>
      <c r="G194" s="339"/>
      <c r="H194" s="344"/>
      <c r="I194" s="57" t="s">
        <v>19</v>
      </c>
      <c r="J194" s="130">
        <v>118.77</v>
      </c>
      <c r="K194" s="118">
        <v>244.20000000000002</v>
      </c>
      <c r="L194" s="384"/>
      <c r="M194" s="385"/>
      <c r="N194" s="329"/>
      <c r="O194" s="329"/>
      <c r="P194" s="329"/>
      <c r="Q194" s="329"/>
      <c r="R194" s="329"/>
      <c r="S194" s="330"/>
      <c r="T194" s="216"/>
      <c r="U194" s="206"/>
      <c r="V194" s="206"/>
      <c r="W194" s="206"/>
      <c r="X194" s="206"/>
      <c r="Y194" s="206"/>
      <c r="Z194" s="206"/>
      <c r="AA194" s="206"/>
      <c r="AB194" s="206"/>
      <c r="AC194" s="206"/>
      <c r="AD194" s="206"/>
      <c r="AE194" s="206"/>
      <c r="AF194" s="206"/>
      <c r="AG194" s="209"/>
      <c r="AH194" s="214" t="e">
        <f>#REF!*#REF!</f>
        <v>#REF!</v>
      </c>
      <c r="AI194" s="212" t="e">
        <f>#REF!*#REF!</f>
        <v>#REF!</v>
      </c>
    </row>
    <row r="195" spans="1:35" s="3" customFormat="1" ht="27" customHeight="1" thickBot="1">
      <c r="A195" s="206"/>
      <c r="B195" s="225"/>
      <c r="C195" s="228"/>
      <c r="D195" s="207"/>
      <c r="E195" s="237"/>
      <c r="F195" s="272"/>
      <c r="G195" s="272"/>
      <c r="H195" s="345"/>
      <c r="I195" s="57" t="s">
        <v>18</v>
      </c>
      <c r="J195" s="131">
        <v>127.33</v>
      </c>
      <c r="K195" s="119">
        <v>261.8</v>
      </c>
      <c r="L195" s="384"/>
      <c r="M195" s="385"/>
      <c r="N195" s="329"/>
      <c r="O195" s="329"/>
      <c r="P195" s="329"/>
      <c r="Q195" s="329"/>
      <c r="R195" s="329"/>
      <c r="S195" s="330"/>
      <c r="T195" s="217"/>
      <c r="U195" s="207"/>
      <c r="V195" s="207"/>
      <c r="W195" s="207"/>
      <c r="X195" s="207"/>
      <c r="Y195" s="207"/>
      <c r="Z195" s="207"/>
      <c r="AA195" s="207"/>
      <c r="AB195" s="207"/>
      <c r="AC195" s="207"/>
      <c r="AD195" s="207"/>
      <c r="AE195" s="207"/>
      <c r="AF195" s="207"/>
      <c r="AG195" s="210"/>
      <c r="AH195" s="214" t="e">
        <f>#REF!*#REF!</f>
        <v>#REF!</v>
      </c>
      <c r="AI195" s="212" t="e">
        <f>#REF!*#REF!</f>
        <v>#REF!</v>
      </c>
    </row>
    <row r="196" spans="1:35" s="3" customFormat="1" ht="27" customHeight="1" thickBot="1">
      <c r="A196" s="222"/>
      <c r="B196" s="223" t="s">
        <v>24</v>
      </c>
      <c r="C196" s="226" t="s">
        <v>189</v>
      </c>
      <c r="D196" s="205" t="s">
        <v>22</v>
      </c>
      <c r="E196" s="205" t="s">
        <v>191</v>
      </c>
      <c r="F196" s="297" t="s">
        <v>52</v>
      </c>
      <c r="G196" s="271" t="s">
        <v>53</v>
      </c>
      <c r="H196" s="343" t="s">
        <v>83</v>
      </c>
      <c r="I196" s="57" t="s">
        <v>20</v>
      </c>
      <c r="J196" s="129">
        <v>115.56</v>
      </c>
      <c r="K196" s="117">
        <v>237.60000000000002</v>
      </c>
      <c r="L196" s="384"/>
      <c r="M196" s="385"/>
      <c r="N196" s="329"/>
      <c r="O196" s="329"/>
      <c r="P196" s="329"/>
      <c r="Q196" s="329"/>
      <c r="R196" s="329"/>
      <c r="S196" s="330"/>
      <c r="T196" s="215"/>
      <c r="U196" s="205"/>
      <c r="V196" s="205"/>
      <c r="W196" s="205"/>
      <c r="X196" s="205"/>
      <c r="Y196" s="205"/>
      <c r="Z196" s="205"/>
      <c r="AA196" s="205"/>
      <c r="AB196" s="205"/>
      <c r="AC196" s="205"/>
      <c r="AD196" s="205"/>
      <c r="AE196" s="205"/>
      <c r="AF196" s="205"/>
      <c r="AG196" s="208"/>
      <c r="AH196" s="213">
        <f>T196+U196+V196+W196+X196+Y196+Z196+AA196+AB196+AC196+AD196+AE196+AF196+AG196</f>
        <v>0</v>
      </c>
      <c r="AI196" s="211">
        <f>J196*(T196+U196+V196)+J197*(W196+X196+Y196+Z196)+J198*(AA196+AB196+AC196+AD196+AE196+AF196+AG196)</f>
        <v>0</v>
      </c>
    </row>
    <row r="197" spans="1:35" s="3" customFormat="1" ht="27" customHeight="1" thickBot="1">
      <c r="A197" s="206"/>
      <c r="B197" s="224"/>
      <c r="C197" s="227"/>
      <c r="D197" s="206"/>
      <c r="E197" s="221"/>
      <c r="F197" s="339"/>
      <c r="G197" s="339"/>
      <c r="H197" s="344"/>
      <c r="I197" s="57" t="s">
        <v>19</v>
      </c>
      <c r="J197" s="130">
        <v>117.16</v>
      </c>
      <c r="K197" s="118">
        <v>240.9</v>
      </c>
      <c r="L197" s="384"/>
      <c r="M197" s="385"/>
      <c r="N197" s="329"/>
      <c r="O197" s="329"/>
      <c r="P197" s="329"/>
      <c r="Q197" s="329"/>
      <c r="R197" s="329"/>
      <c r="S197" s="330"/>
      <c r="T197" s="216"/>
      <c r="U197" s="206"/>
      <c r="V197" s="206"/>
      <c r="W197" s="206"/>
      <c r="X197" s="206"/>
      <c r="Y197" s="206"/>
      <c r="Z197" s="206"/>
      <c r="AA197" s="206"/>
      <c r="AB197" s="206"/>
      <c r="AC197" s="206"/>
      <c r="AD197" s="206"/>
      <c r="AE197" s="206"/>
      <c r="AF197" s="206"/>
      <c r="AG197" s="209"/>
      <c r="AH197" s="214" t="e">
        <f>#REF!*#REF!</f>
        <v>#REF!</v>
      </c>
      <c r="AI197" s="212" t="e">
        <f>#REF!*#REF!</f>
        <v>#REF!</v>
      </c>
    </row>
    <row r="198" spans="1:35" s="3" customFormat="1" ht="27" customHeight="1" thickBot="1">
      <c r="A198" s="206"/>
      <c r="B198" s="225"/>
      <c r="C198" s="228"/>
      <c r="D198" s="207"/>
      <c r="E198" s="237"/>
      <c r="F198" s="272"/>
      <c r="G198" s="272"/>
      <c r="H198" s="345"/>
      <c r="I198" s="57" t="s">
        <v>18</v>
      </c>
      <c r="J198" s="131">
        <v>125.72</v>
      </c>
      <c r="K198" s="119">
        <v>258.5</v>
      </c>
      <c r="L198" s="384"/>
      <c r="M198" s="385"/>
      <c r="N198" s="329"/>
      <c r="O198" s="329"/>
      <c r="P198" s="329"/>
      <c r="Q198" s="329"/>
      <c r="R198" s="329"/>
      <c r="S198" s="330"/>
      <c r="T198" s="217"/>
      <c r="U198" s="207"/>
      <c r="V198" s="207"/>
      <c r="W198" s="207"/>
      <c r="X198" s="207"/>
      <c r="Y198" s="207"/>
      <c r="Z198" s="207"/>
      <c r="AA198" s="207"/>
      <c r="AB198" s="207"/>
      <c r="AC198" s="207"/>
      <c r="AD198" s="207"/>
      <c r="AE198" s="207"/>
      <c r="AF198" s="207"/>
      <c r="AG198" s="210"/>
      <c r="AH198" s="214" t="e">
        <f>#REF!*#REF!</f>
        <v>#REF!</v>
      </c>
      <c r="AI198" s="212" t="e">
        <f>#REF!*#REF!</f>
        <v>#REF!</v>
      </c>
    </row>
    <row r="199" spans="1:35" s="3" customFormat="1" ht="27" customHeight="1" thickBot="1">
      <c r="A199" s="222"/>
      <c r="B199" s="223" t="s">
        <v>24</v>
      </c>
      <c r="C199" s="226" t="s">
        <v>192</v>
      </c>
      <c r="D199" s="205" t="s">
        <v>21</v>
      </c>
      <c r="E199" s="205" t="s">
        <v>196</v>
      </c>
      <c r="F199" s="297" t="s">
        <v>52</v>
      </c>
      <c r="G199" s="271" t="s">
        <v>53</v>
      </c>
      <c r="H199" s="343" t="s">
        <v>83</v>
      </c>
      <c r="I199" s="57" t="s">
        <v>20</v>
      </c>
      <c r="J199" s="129">
        <v>66.87</v>
      </c>
      <c r="K199" s="117">
        <v>137.5</v>
      </c>
      <c r="L199" s="384"/>
      <c r="M199" s="385"/>
      <c r="N199" s="329"/>
      <c r="O199" s="329"/>
      <c r="P199" s="329"/>
      <c r="Q199" s="329"/>
      <c r="R199" s="329"/>
      <c r="S199" s="330"/>
      <c r="T199" s="215"/>
      <c r="U199" s="205"/>
      <c r="V199" s="205"/>
      <c r="W199" s="205"/>
      <c r="X199" s="205"/>
      <c r="Y199" s="205"/>
      <c r="Z199" s="205"/>
      <c r="AA199" s="205"/>
      <c r="AB199" s="205"/>
      <c r="AC199" s="205"/>
      <c r="AD199" s="205"/>
      <c r="AE199" s="205"/>
      <c r="AF199" s="205"/>
      <c r="AG199" s="208"/>
      <c r="AH199" s="213">
        <f>T199+U199+V199+W199+X199+Y199+Z199+AA199+AB199+AC199+AD199+AE199+AF199+AG199</f>
        <v>0</v>
      </c>
      <c r="AI199" s="211">
        <f>J199*(T199+U199+V199)+J200*(W199+X199+Y199+Z199)+J201*(AA199+AB199+AC199+AD199+AE199+AF199+AG199)</f>
        <v>0</v>
      </c>
    </row>
    <row r="200" spans="1:35" s="3" customFormat="1" ht="27" customHeight="1" thickBot="1">
      <c r="A200" s="206"/>
      <c r="B200" s="224"/>
      <c r="C200" s="227"/>
      <c r="D200" s="206"/>
      <c r="E200" s="221"/>
      <c r="F200" s="339"/>
      <c r="G200" s="339"/>
      <c r="H200" s="344"/>
      <c r="I200" s="57" t="s">
        <v>19</v>
      </c>
      <c r="J200" s="130">
        <v>69.010000000000005</v>
      </c>
      <c r="K200" s="118">
        <v>141.9</v>
      </c>
      <c r="L200" s="384"/>
      <c r="M200" s="385"/>
      <c r="N200" s="329"/>
      <c r="O200" s="329"/>
      <c r="P200" s="329"/>
      <c r="Q200" s="329"/>
      <c r="R200" s="329"/>
      <c r="S200" s="330"/>
      <c r="T200" s="216"/>
      <c r="U200" s="206"/>
      <c r="V200" s="206"/>
      <c r="W200" s="206"/>
      <c r="X200" s="206"/>
      <c r="Y200" s="206"/>
      <c r="Z200" s="206"/>
      <c r="AA200" s="206"/>
      <c r="AB200" s="206"/>
      <c r="AC200" s="206"/>
      <c r="AD200" s="206"/>
      <c r="AE200" s="206"/>
      <c r="AF200" s="206"/>
      <c r="AG200" s="209"/>
      <c r="AH200" s="214" t="e">
        <f>#REF!*#REF!</f>
        <v>#REF!</v>
      </c>
      <c r="AI200" s="212" t="e">
        <f>#REF!*#REF!</f>
        <v>#REF!</v>
      </c>
    </row>
    <row r="201" spans="1:35" s="3" customFormat="1" ht="27" customHeight="1" thickBot="1">
      <c r="A201" s="206"/>
      <c r="B201" s="225"/>
      <c r="C201" s="228"/>
      <c r="D201" s="207"/>
      <c r="E201" s="237"/>
      <c r="F201" s="272"/>
      <c r="G201" s="272"/>
      <c r="H201" s="345"/>
      <c r="I201" s="57" t="s">
        <v>18</v>
      </c>
      <c r="J201" s="131">
        <v>75.430000000000007</v>
      </c>
      <c r="K201" s="119">
        <v>155.10000000000002</v>
      </c>
      <c r="L201" s="384"/>
      <c r="M201" s="385"/>
      <c r="N201" s="329"/>
      <c r="O201" s="329"/>
      <c r="P201" s="329"/>
      <c r="Q201" s="329"/>
      <c r="R201" s="329"/>
      <c r="S201" s="330"/>
      <c r="T201" s="217"/>
      <c r="U201" s="207"/>
      <c r="V201" s="207"/>
      <c r="W201" s="207"/>
      <c r="X201" s="207"/>
      <c r="Y201" s="207"/>
      <c r="Z201" s="207"/>
      <c r="AA201" s="207"/>
      <c r="AB201" s="207"/>
      <c r="AC201" s="207"/>
      <c r="AD201" s="207"/>
      <c r="AE201" s="207"/>
      <c r="AF201" s="207"/>
      <c r="AG201" s="210"/>
      <c r="AH201" s="214" t="e">
        <f>#REF!*#REF!</f>
        <v>#REF!</v>
      </c>
      <c r="AI201" s="212" t="e">
        <f>#REF!*#REF!</f>
        <v>#REF!</v>
      </c>
    </row>
    <row r="202" spans="1:35" s="3" customFormat="1" ht="27" customHeight="1" thickBot="1">
      <c r="A202" s="222"/>
      <c r="B202" s="223" t="s">
        <v>1</v>
      </c>
      <c r="C202" s="226" t="s">
        <v>192</v>
      </c>
      <c r="D202" s="205" t="s">
        <v>0</v>
      </c>
      <c r="E202" s="205" t="s">
        <v>195</v>
      </c>
      <c r="F202" s="297" t="s">
        <v>52</v>
      </c>
      <c r="G202" s="271" t="s">
        <v>53</v>
      </c>
      <c r="H202" s="343" t="s">
        <v>83</v>
      </c>
      <c r="I202" s="57" t="s">
        <v>20</v>
      </c>
      <c r="J202" s="129">
        <v>69.55</v>
      </c>
      <c r="K202" s="117">
        <v>143</v>
      </c>
      <c r="L202" s="384"/>
      <c r="M202" s="385"/>
      <c r="N202" s="329"/>
      <c r="O202" s="329"/>
      <c r="P202" s="329"/>
      <c r="Q202" s="329"/>
      <c r="R202" s="329"/>
      <c r="S202" s="330"/>
      <c r="T202" s="215"/>
      <c r="U202" s="205"/>
      <c r="V202" s="205"/>
      <c r="W202" s="205"/>
      <c r="X202" s="205"/>
      <c r="Y202" s="205"/>
      <c r="Z202" s="205"/>
      <c r="AA202" s="205"/>
      <c r="AB202" s="205"/>
      <c r="AC202" s="205"/>
      <c r="AD202" s="205"/>
      <c r="AE202" s="205"/>
      <c r="AF202" s="205"/>
      <c r="AG202" s="208"/>
      <c r="AH202" s="213">
        <f>T202+U202+V202+W202+X202+Y202+Z202+AA202+AB202+AC202+AD202+AE202+AF202+AG202</f>
        <v>0</v>
      </c>
      <c r="AI202" s="211">
        <f>J202*(T202+U202+V202)+J203*(W202+X202+Y202+Z202)+J204*(AA202+AB202+AC202+AD202+AE202+AF202+AG202)</f>
        <v>0</v>
      </c>
    </row>
    <row r="203" spans="1:35" s="3" customFormat="1" ht="27" customHeight="1" thickBot="1">
      <c r="A203" s="206"/>
      <c r="B203" s="224"/>
      <c r="C203" s="227"/>
      <c r="D203" s="206"/>
      <c r="E203" s="221"/>
      <c r="F203" s="339"/>
      <c r="G203" s="339"/>
      <c r="H203" s="344"/>
      <c r="I203" s="57" t="s">
        <v>19</v>
      </c>
      <c r="J203" s="130">
        <v>71.69</v>
      </c>
      <c r="K203" s="118">
        <v>147.4</v>
      </c>
      <c r="L203" s="384"/>
      <c r="M203" s="385"/>
      <c r="N203" s="329"/>
      <c r="O203" s="329"/>
      <c r="P203" s="329"/>
      <c r="Q203" s="329"/>
      <c r="R203" s="329"/>
      <c r="S203" s="330"/>
      <c r="T203" s="216"/>
      <c r="U203" s="206"/>
      <c r="V203" s="206"/>
      <c r="W203" s="206"/>
      <c r="X203" s="206"/>
      <c r="Y203" s="206"/>
      <c r="Z203" s="206"/>
      <c r="AA203" s="206"/>
      <c r="AB203" s="206"/>
      <c r="AC203" s="206"/>
      <c r="AD203" s="206"/>
      <c r="AE203" s="206"/>
      <c r="AF203" s="206"/>
      <c r="AG203" s="209"/>
      <c r="AH203" s="214" t="e">
        <f>#REF!*#REF!</f>
        <v>#REF!</v>
      </c>
      <c r="AI203" s="212" t="e">
        <f>#REF!*#REF!</f>
        <v>#REF!</v>
      </c>
    </row>
    <row r="204" spans="1:35" s="3" customFormat="1" ht="27" customHeight="1" thickBot="1">
      <c r="A204" s="206"/>
      <c r="B204" s="225"/>
      <c r="C204" s="228"/>
      <c r="D204" s="207"/>
      <c r="E204" s="237"/>
      <c r="F204" s="272"/>
      <c r="G204" s="272"/>
      <c r="H204" s="345"/>
      <c r="I204" s="57" t="s">
        <v>18</v>
      </c>
      <c r="J204" s="129">
        <v>78.64</v>
      </c>
      <c r="K204" s="119">
        <v>161.70000000000002</v>
      </c>
      <c r="L204" s="384"/>
      <c r="M204" s="385"/>
      <c r="N204" s="329"/>
      <c r="O204" s="329"/>
      <c r="P204" s="329"/>
      <c r="Q204" s="329"/>
      <c r="R204" s="329"/>
      <c r="S204" s="330"/>
      <c r="T204" s="217"/>
      <c r="U204" s="207"/>
      <c r="V204" s="207"/>
      <c r="W204" s="207"/>
      <c r="X204" s="207"/>
      <c r="Y204" s="207"/>
      <c r="Z204" s="207"/>
      <c r="AA204" s="207"/>
      <c r="AB204" s="207"/>
      <c r="AC204" s="207"/>
      <c r="AD204" s="207"/>
      <c r="AE204" s="207"/>
      <c r="AF204" s="207"/>
      <c r="AG204" s="210"/>
      <c r="AH204" s="214" t="e">
        <f>#REF!*#REF!</f>
        <v>#REF!</v>
      </c>
      <c r="AI204" s="212" t="e">
        <f>#REF!*#REF!</f>
        <v>#REF!</v>
      </c>
    </row>
    <row r="205" spans="1:35" s="3" customFormat="1" ht="27" customHeight="1" thickBot="1">
      <c r="A205" s="222"/>
      <c r="B205" s="223" t="s">
        <v>1</v>
      </c>
      <c r="C205" s="226" t="s">
        <v>193</v>
      </c>
      <c r="D205" s="205" t="s">
        <v>13</v>
      </c>
      <c r="E205" s="205" t="s">
        <v>112</v>
      </c>
      <c r="F205" s="297" t="s">
        <v>52</v>
      </c>
      <c r="G205" s="271" t="s">
        <v>53</v>
      </c>
      <c r="H205" s="343" t="s">
        <v>83</v>
      </c>
      <c r="I205" s="57" t="s">
        <v>20</v>
      </c>
      <c r="J205" s="129">
        <v>67.94</v>
      </c>
      <c r="K205" s="117">
        <v>139.70000000000002</v>
      </c>
      <c r="L205" s="384"/>
      <c r="M205" s="385"/>
      <c r="N205" s="329"/>
      <c r="O205" s="329"/>
      <c r="P205" s="329"/>
      <c r="Q205" s="329"/>
      <c r="R205" s="329"/>
      <c r="S205" s="330"/>
      <c r="T205" s="215"/>
      <c r="U205" s="205"/>
      <c r="V205" s="205"/>
      <c r="W205" s="205"/>
      <c r="X205" s="205"/>
      <c r="Y205" s="205"/>
      <c r="Z205" s="205"/>
      <c r="AA205" s="205"/>
      <c r="AB205" s="205"/>
      <c r="AC205" s="205"/>
      <c r="AD205" s="205"/>
      <c r="AE205" s="205"/>
      <c r="AF205" s="205"/>
      <c r="AG205" s="208"/>
      <c r="AH205" s="213">
        <f>T205+U205+V205+W205+X205+Y205+Z205+AA205+AB205+AC205+AD205+AE205+AF205+AG205</f>
        <v>0</v>
      </c>
      <c r="AI205" s="211">
        <f>J205*(T205+U205+V205)+J206*(W205+X205+Y205+Z205)+J207*(AA205+AB205+AC205+AD205+AE205+AF205+AG205)</f>
        <v>0</v>
      </c>
    </row>
    <row r="206" spans="1:35" s="3" customFormat="1" ht="27" customHeight="1" thickBot="1">
      <c r="A206" s="206"/>
      <c r="B206" s="224"/>
      <c r="C206" s="227"/>
      <c r="D206" s="206"/>
      <c r="E206" s="221"/>
      <c r="F206" s="339"/>
      <c r="G206" s="339"/>
      <c r="H206" s="344"/>
      <c r="I206" s="57" t="s">
        <v>19</v>
      </c>
      <c r="J206" s="130">
        <v>69.010000000000005</v>
      </c>
      <c r="K206" s="118">
        <v>141.9</v>
      </c>
      <c r="L206" s="384"/>
      <c r="M206" s="385"/>
      <c r="N206" s="329"/>
      <c r="O206" s="329"/>
      <c r="P206" s="329"/>
      <c r="Q206" s="329"/>
      <c r="R206" s="329"/>
      <c r="S206" s="330"/>
      <c r="T206" s="216"/>
      <c r="U206" s="206"/>
      <c r="V206" s="206"/>
      <c r="W206" s="206"/>
      <c r="X206" s="206"/>
      <c r="Y206" s="206"/>
      <c r="Z206" s="206"/>
      <c r="AA206" s="206"/>
      <c r="AB206" s="206"/>
      <c r="AC206" s="206"/>
      <c r="AD206" s="206"/>
      <c r="AE206" s="206"/>
      <c r="AF206" s="206"/>
      <c r="AG206" s="209"/>
      <c r="AH206" s="214" t="e">
        <f>#REF!*#REF!</f>
        <v>#REF!</v>
      </c>
      <c r="AI206" s="212" t="e">
        <f>#REF!*#REF!</f>
        <v>#REF!</v>
      </c>
    </row>
    <row r="207" spans="1:35" s="3" customFormat="1" ht="27" customHeight="1" thickBot="1">
      <c r="A207" s="206"/>
      <c r="B207" s="225"/>
      <c r="C207" s="228"/>
      <c r="D207" s="207"/>
      <c r="E207" s="237"/>
      <c r="F207" s="272"/>
      <c r="G207" s="272"/>
      <c r="H207" s="345"/>
      <c r="I207" s="57" t="s">
        <v>18</v>
      </c>
      <c r="J207" s="131">
        <v>75.97</v>
      </c>
      <c r="K207" s="119">
        <v>156.20000000000002</v>
      </c>
      <c r="L207" s="384"/>
      <c r="M207" s="385"/>
      <c r="N207" s="329"/>
      <c r="O207" s="329"/>
      <c r="P207" s="329"/>
      <c r="Q207" s="329"/>
      <c r="R207" s="329"/>
      <c r="S207" s="330"/>
      <c r="T207" s="217"/>
      <c r="U207" s="207"/>
      <c r="V207" s="207"/>
      <c r="W207" s="207"/>
      <c r="X207" s="207"/>
      <c r="Y207" s="207"/>
      <c r="Z207" s="207"/>
      <c r="AA207" s="207"/>
      <c r="AB207" s="207"/>
      <c r="AC207" s="207"/>
      <c r="AD207" s="207"/>
      <c r="AE207" s="207"/>
      <c r="AF207" s="207"/>
      <c r="AG207" s="210"/>
      <c r="AH207" s="214" t="e">
        <f>#REF!*#REF!</f>
        <v>#REF!</v>
      </c>
      <c r="AI207" s="212" t="e">
        <f>#REF!*#REF!</f>
        <v>#REF!</v>
      </c>
    </row>
    <row r="208" spans="1:35" s="3" customFormat="1" ht="27" customHeight="1" thickBot="1">
      <c r="A208" s="222"/>
      <c r="B208" s="223" t="s">
        <v>1</v>
      </c>
      <c r="C208" s="226" t="s">
        <v>193</v>
      </c>
      <c r="D208" s="205" t="s">
        <v>0</v>
      </c>
      <c r="E208" s="205" t="s">
        <v>137</v>
      </c>
      <c r="F208" s="297" t="s">
        <v>52</v>
      </c>
      <c r="G208" s="271" t="s">
        <v>53</v>
      </c>
      <c r="H208" s="343" t="s">
        <v>83</v>
      </c>
      <c r="I208" s="57" t="s">
        <v>20</v>
      </c>
      <c r="J208" s="129">
        <v>67.94</v>
      </c>
      <c r="K208" s="117">
        <v>139.70000000000002</v>
      </c>
      <c r="L208" s="384"/>
      <c r="M208" s="385"/>
      <c r="N208" s="329"/>
      <c r="O208" s="329"/>
      <c r="P208" s="329"/>
      <c r="Q208" s="329"/>
      <c r="R208" s="329"/>
      <c r="S208" s="330"/>
      <c r="T208" s="215"/>
      <c r="U208" s="205"/>
      <c r="V208" s="205"/>
      <c r="W208" s="205"/>
      <c r="X208" s="205"/>
      <c r="Y208" s="205"/>
      <c r="Z208" s="205"/>
      <c r="AA208" s="205"/>
      <c r="AB208" s="205"/>
      <c r="AC208" s="205"/>
      <c r="AD208" s="205"/>
      <c r="AE208" s="205"/>
      <c r="AF208" s="205"/>
      <c r="AG208" s="208"/>
      <c r="AH208" s="213">
        <f>T208+U208+V208+W208+X208+Y208+Z208+AA208+AB208+AC208+AD208+AE208+AF208+AG208</f>
        <v>0</v>
      </c>
      <c r="AI208" s="211">
        <f>J208*(T208+U208+V208)+J209*(W208+X208+Y208+Z208)+J210*(AA208+AB208+AC208+AD208+AE208+AF208+AG208)</f>
        <v>0</v>
      </c>
    </row>
    <row r="209" spans="1:35" s="3" customFormat="1" ht="27" customHeight="1" thickBot="1">
      <c r="A209" s="206"/>
      <c r="B209" s="224"/>
      <c r="C209" s="227"/>
      <c r="D209" s="206"/>
      <c r="E209" s="221"/>
      <c r="F209" s="339"/>
      <c r="G209" s="339"/>
      <c r="H209" s="344"/>
      <c r="I209" s="57" t="s">
        <v>19</v>
      </c>
      <c r="J209" s="130">
        <v>69.010000000000005</v>
      </c>
      <c r="K209" s="118">
        <v>141.9</v>
      </c>
      <c r="L209" s="384"/>
      <c r="M209" s="385"/>
      <c r="N209" s="329"/>
      <c r="O209" s="329"/>
      <c r="P209" s="329"/>
      <c r="Q209" s="329"/>
      <c r="R209" s="329"/>
      <c r="S209" s="330"/>
      <c r="T209" s="216"/>
      <c r="U209" s="206"/>
      <c r="V209" s="206"/>
      <c r="W209" s="206"/>
      <c r="X209" s="206"/>
      <c r="Y209" s="206"/>
      <c r="Z209" s="206"/>
      <c r="AA209" s="206"/>
      <c r="AB209" s="206"/>
      <c r="AC209" s="206"/>
      <c r="AD209" s="206"/>
      <c r="AE209" s="206"/>
      <c r="AF209" s="206"/>
      <c r="AG209" s="209"/>
      <c r="AH209" s="214" t="e">
        <f>#REF!*#REF!</f>
        <v>#REF!</v>
      </c>
      <c r="AI209" s="212" t="e">
        <f>#REF!*#REF!</f>
        <v>#REF!</v>
      </c>
    </row>
    <row r="210" spans="1:35" s="3" customFormat="1" ht="27" customHeight="1" thickBot="1">
      <c r="A210" s="206"/>
      <c r="B210" s="225"/>
      <c r="C210" s="228"/>
      <c r="D210" s="207"/>
      <c r="E210" s="237"/>
      <c r="F210" s="272"/>
      <c r="G210" s="272"/>
      <c r="H210" s="345"/>
      <c r="I210" s="57" t="s">
        <v>18</v>
      </c>
      <c r="J210" s="131">
        <v>75.97</v>
      </c>
      <c r="K210" s="119">
        <v>156.20000000000002</v>
      </c>
      <c r="L210" s="384"/>
      <c r="M210" s="385"/>
      <c r="N210" s="329"/>
      <c r="O210" s="329"/>
      <c r="P210" s="329"/>
      <c r="Q210" s="329"/>
      <c r="R210" s="329"/>
      <c r="S210" s="330"/>
      <c r="T210" s="217"/>
      <c r="U210" s="207"/>
      <c r="V210" s="207"/>
      <c r="W210" s="207"/>
      <c r="X210" s="207"/>
      <c r="Y210" s="207"/>
      <c r="Z210" s="207"/>
      <c r="AA210" s="207"/>
      <c r="AB210" s="207"/>
      <c r="AC210" s="207"/>
      <c r="AD210" s="207"/>
      <c r="AE210" s="207"/>
      <c r="AF210" s="207"/>
      <c r="AG210" s="210"/>
      <c r="AH210" s="214" t="e">
        <f>#REF!*#REF!</f>
        <v>#REF!</v>
      </c>
      <c r="AI210" s="212" t="e">
        <f>#REF!*#REF!</f>
        <v>#REF!</v>
      </c>
    </row>
    <row r="211" spans="1:35" s="3" customFormat="1" ht="27" customHeight="1" thickBot="1">
      <c r="A211" s="222"/>
      <c r="B211" s="223" t="s">
        <v>1</v>
      </c>
      <c r="C211" s="226" t="s">
        <v>194</v>
      </c>
      <c r="D211" s="205" t="s">
        <v>23</v>
      </c>
      <c r="E211" s="205" t="s">
        <v>142</v>
      </c>
      <c r="F211" s="297" t="s">
        <v>52</v>
      </c>
      <c r="G211" s="271" t="s">
        <v>53</v>
      </c>
      <c r="H211" s="343" t="s">
        <v>83</v>
      </c>
      <c r="I211" s="57" t="s">
        <v>20</v>
      </c>
      <c r="J211" s="129">
        <v>67.94</v>
      </c>
      <c r="K211" s="117">
        <v>139.70000000000002</v>
      </c>
      <c r="L211" s="384"/>
      <c r="M211" s="385"/>
      <c r="N211" s="329"/>
      <c r="O211" s="329"/>
      <c r="P211" s="329"/>
      <c r="Q211" s="329"/>
      <c r="R211" s="329"/>
      <c r="S211" s="330"/>
      <c r="T211" s="215"/>
      <c r="U211" s="205"/>
      <c r="V211" s="205"/>
      <c r="W211" s="205"/>
      <c r="X211" s="205"/>
      <c r="Y211" s="205"/>
      <c r="Z211" s="205"/>
      <c r="AA211" s="205"/>
      <c r="AB211" s="205"/>
      <c r="AC211" s="205"/>
      <c r="AD211" s="205"/>
      <c r="AE211" s="205"/>
      <c r="AF211" s="205"/>
      <c r="AG211" s="208"/>
      <c r="AH211" s="213">
        <f>T211+U211+V211+W211+X211+Y211+Z211+AA211+AB211+AC211+AD211+AE211+AF211+AG211</f>
        <v>0</v>
      </c>
      <c r="AI211" s="211">
        <f>J211*(T211+U211+V211)+J212*(W211+X211+Y211+Z211)+J213*(AA211+AB211+AC211+AD211+AE211+AF211+AG211)</f>
        <v>0</v>
      </c>
    </row>
    <row r="212" spans="1:35" s="3" customFormat="1" ht="27" customHeight="1" thickBot="1">
      <c r="A212" s="206"/>
      <c r="B212" s="224"/>
      <c r="C212" s="227"/>
      <c r="D212" s="206"/>
      <c r="E212" s="221"/>
      <c r="F212" s="339"/>
      <c r="G212" s="339"/>
      <c r="H212" s="344"/>
      <c r="I212" s="57" t="s">
        <v>19</v>
      </c>
      <c r="J212" s="130">
        <v>69.55</v>
      </c>
      <c r="K212" s="118">
        <v>143</v>
      </c>
      <c r="L212" s="384"/>
      <c r="M212" s="385"/>
      <c r="N212" s="329"/>
      <c r="O212" s="329"/>
      <c r="P212" s="329"/>
      <c r="Q212" s="329"/>
      <c r="R212" s="329"/>
      <c r="S212" s="330"/>
      <c r="T212" s="216"/>
      <c r="U212" s="206"/>
      <c r="V212" s="206"/>
      <c r="W212" s="206"/>
      <c r="X212" s="206"/>
      <c r="Y212" s="206"/>
      <c r="Z212" s="206"/>
      <c r="AA212" s="206"/>
      <c r="AB212" s="206"/>
      <c r="AC212" s="206"/>
      <c r="AD212" s="206"/>
      <c r="AE212" s="206"/>
      <c r="AF212" s="206"/>
      <c r="AG212" s="209"/>
      <c r="AH212" s="214" t="e">
        <f>#REF!*#REF!</f>
        <v>#REF!</v>
      </c>
      <c r="AI212" s="212" t="e">
        <f>#REF!*#REF!</f>
        <v>#REF!</v>
      </c>
    </row>
    <row r="213" spans="1:35" s="3" customFormat="1" ht="27" customHeight="1" thickBot="1">
      <c r="A213" s="206"/>
      <c r="B213" s="225"/>
      <c r="C213" s="228"/>
      <c r="D213" s="207"/>
      <c r="E213" s="237"/>
      <c r="F213" s="272"/>
      <c r="G213" s="272"/>
      <c r="H213" s="345"/>
      <c r="I213" s="57" t="s">
        <v>18</v>
      </c>
      <c r="J213" s="131">
        <v>75.97</v>
      </c>
      <c r="K213" s="119">
        <v>156.20000000000002</v>
      </c>
      <c r="L213" s="384"/>
      <c r="M213" s="385"/>
      <c r="N213" s="329"/>
      <c r="O213" s="329"/>
      <c r="P213" s="329"/>
      <c r="Q213" s="329"/>
      <c r="R213" s="329"/>
      <c r="S213" s="330"/>
      <c r="T213" s="217"/>
      <c r="U213" s="207"/>
      <c r="V213" s="207"/>
      <c r="W213" s="207"/>
      <c r="X213" s="207"/>
      <c r="Y213" s="207"/>
      <c r="Z213" s="207"/>
      <c r="AA213" s="207"/>
      <c r="AB213" s="207"/>
      <c r="AC213" s="207"/>
      <c r="AD213" s="207"/>
      <c r="AE213" s="207"/>
      <c r="AF213" s="207"/>
      <c r="AG213" s="210"/>
      <c r="AH213" s="214" t="e">
        <f>#REF!*#REF!</f>
        <v>#REF!</v>
      </c>
      <c r="AI213" s="212" t="e">
        <f>#REF!*#REF!</f>
        <v>#REF!</v>
      </c>
    </row>
    <row r="214" spans="1:35" s="3" customFormat="1" ht="27" customHeight="1" thickBot="1">
      <c r="A214" s="222"/>
      <c r="B214" s="223" t="s">
        <v>1</v>
      </c>
      <c r="C214" s="226" t="s">
        <v>194</v>
      </c>
      <c r="D214" s="205" t="s">
        <v>156</v>
      </c>
      <c r="E214" s="205" t="s">
        <v>184</v>
      </c>
      <c r="F214" s="297" t="s">
        <v>52</v>
      </c>
      <c r="G214" s="271" t="s">
        <v>53</v>
      </c>
      <c r="H214" s="343" t="s">
        <v>83</v>
      </c>
      <c r="I214" s="57" t="s">
        <v>20</v>
      </c>
      <c r="J214" s="129">
        <v>69.010000000000005</v>
      </c>
      <c r="K214" s="117">
        <v>141.9</v>
      </c>
      <c r="L214" s="384"/>
      <c r="M214" s="385"/>
      <c r="N214" s="329"/>
      <c r="O214" s="329"/>
      <c r="P214" s="329"/>
      <c r="Q214" s="329"/>
      <c r="R214" s="329"/>
      <c r="S214" s="330"/>
      <c r="T214" s="215"/>
      <c r="U214" s="205"/>
      <c r="V214" s="205"/>
      <c r="W214" s="205"/>
      <c r="X214" s="205"/>
      <c r="Y214" s="205"/>
      <c r="Z214" s="205"/>
      <c r="AA214" s="205"/>
      <c r="AB214" s="205"/>
      <c r="AC214" s="205"/>
      <c r="AD214" s="205"/>
      <c r="AE214" s="205"/>
      <c r="AF214" s="205"/>
      <c r="AG214" s="208"/>
      <c r="AH214" s="213">
        <f>T214+U214+V214+W214+X214+Y214+Z214+AA214+AB214+AC214+AD214+AE214+AF214+AG214</f>
        <v>0</v>
      </c>
      <c r="AI214" s="211">
        <f>J214*(T214+U214+V214)+J215*(W214+X214+Y214+Z214)+J216*(AA214+AB214+AC214+AD214+AE214+AF214+AG214)</f>
        <v>0</v>
      </c>
    </row>
    <row r="215" spans="1:35" s="3" customFormat="1" ht="27" customHeight="1" thickBot="1">
      <c r="A215" s="206"/>
      <c r="B215" s="224"/>
      <c r="C215" s="227"/>
      <c r="D215" s="206"/>
      <c r="E215" s="221"/>
      <c r="F215" s="339"/>
      <c r="G215" s="339"/>
      <c r="H215" s="344"/>
      <c r="I215" s="57" t="s">
        <v>19</v>
      </c>
      <c r="J215" s="130">
        <v>71.150000000000006</v>
      </c>
      <c r="K215" s="118">
        <v>146.30000000000001</v>
      </c>
      <c r="L215" s="384"/>
      <c r="M215" s="385"/>
      <c r="N215" s="329"/>
      <c r="O215" s="329"/>
      <c r="P215" s="329"/>
      <c r="Q215" s="329"/>
      <c r="R215" s="329"/>
      <c r="S215" s="330"/>
      <c r="T215" s="216"/>
      <c r="U215" s="206"/>
      <c r="V215" s="206"/>
      <c r="W215" s="206"/>
      <c r="X215" s="206"/>
      <c r="Y215" s="206"/>
      <c r="Z215" s="206"/>
      <c r="AA215" s="206"/>
      <c r="AB215" s="206"/>
      <c r="AC215" s="206"/>
      <c r="AD215" s="206"/>
      <c r="AE215" s="206"/>
      <c r="AF215" s="206"/>
      <c r="AG215" s="209"/>
      <c r="AH215" s="214" t="e">
        <f>#REF!*#REF!</f>
        <v>#REF!</v>
      </c>
      <c r="AI215" s="212" t="e">
        <f>#REF!*#REF!</f>
        <v>#REF!</v>
      </c>
    </row>
    <row r="216" spans="1:35" s="3" customFormat="1" ht="27" customHeight="1" thickBot="1">
      <c r="A216" s="206"/>
      <c r="B216" s="225"/>
      <c r="C216" s="228"/>
      <c r="D216" s="207"/>
      <c r="E216" s="237"/>
      <c r="F216" s="272"/>
      <c r="G216" s="272"/>
      <c r="H216" s="345"/>
      <c r="I216" s="57" t="s">
        <v>18</v>
      </c>
      <c r="J216" s="129">
        <v>78.64</v>
      </c>
      <c r="K216" s="119">
        <v>161.70000000000002</v>
      </c>
      <c r="L216" s="384"/>
      <c r="M216" s="385"/>
      <c r="N216" s="329"/>
      <c r="O216" s="329"/>
      <c r="P216" s="329"/>
      <c r="Q216" s="329"/>
      <c r="R216" s="329"/>
      <c r="S216" s="330"/>
      <c r="T216" s="217"/>
      <c r="U216" s="207"/>
      <c r="V216" s="207"/>
      <c r="W216" s="207"/>
      <c r="X216" s="207"/>
      <c r="Y216" s="207"/>
      <c r="Z216" s="207"/>
      <c r="AA216" s="207"/>
      <c r="AB216" s="207"/>
      <c r="AC216" s="207"/>
      <c r="AD216" s="207"/>
      <c r="AE216" s="207"/>
      <c r="AF216" s="207"/>
      <c r="AG216" s="210"/>
      <c r="AH216" s="214" t="e">
        <f>#REF!*#REF!</f>
        <v>#REF!</v>
      </c>
      <c r="AI216" s="212" t="e">
        <f>#REF!*#REF!</f>
        <v>#REF!</v>
      </c>
    </row>
    <row r="217" spans="1:35" s="3" customFormat="1" ht="27" customHeight="1" thickBot="1">
      <c r="A217" s="222"/>
      <c r="B217" s="223" t="s">
        <v>1</v>
      </c>
      <c r="C217" s="226" t="s">
        <v>197</v>
      </c>
      <c r="D217" s="205" t="s">
        <v>25</v>
      </c>
      <c r="E217" s="205" t="s">
        <v>205</v>
      </c>
      <c r="F217" s="297" t="s">
        <v>52</v>
      </c>
      <c r="G217" s="271" t="s">
        <v>53</v>
      </c>
      <c r="H217" s="343" t="s">
        <v>83</v>
      </c>
      <c r="I217" s="57" t="s">
        <v>20</v>
      </c>
      <c r="J217" s="129">
        <v>72.22</v>
      </c>
      <c r="K217" s="117">
        <v>148.5</v>
      </c>
      <c r="L217" s="384"/>
      <c r="M217" s="385"/>
      <c r="N217" s="329"/>
      <c r="O217" s="329"/>
      <c r="P217" s="329"/>
      <c r="Q217" s="329"/>
      <c r="R217" s="329"/>
      <c r="S217" s="330"/>
      <c r="T217" s="215"/>
      <c r="U217" s="205"/>
      <c r="V217" s="205"/>
      <c r="W217" s="205"/>
      <c r="X217" s="205"/>
      <c r="Y217" s="205"/>
      <c r="Z217" s="205"/>
      <c r="AA217" s="205"/>
      <c r="AB217" s="205"/>
      <c r="AC217" s="205"/>
      <c r="AD217" s="205"/>
      <c r="AE217" s="205"/>
      <c r="AF217" s="205"/>
      <c r="AG217" s="208"/>
      <c r="AH217" s="213">
        <f>T217+U217+V217+W217+X217+Y217+Z217+AA217+AB217+AC217+AD217+AE217+AF217+AG217</f>
        <v>0</v>
      </c>
      <c r="AI217" s="211">
        <f>J217*(T217+U217+V217)+J218*(W217+X217+Y217+Z217)+J219*(AA217+AB217+AC217+AD217+AE217+AF217+AG217)</f>
        <v>0</v>
      </c>
    </row>
    <row r="218" spans="1:35" s="3" customFormat="1" ht="27" customHeight="1" thickBot="1">
      <c r="A218" s="206"/>
      <c r="B218" s="224"/>
      <c r="C218" s="227"/>
      <c r="D218" s="206"/>
      <c r="E218" s="221"/>
      <c r="F218" s="339"/>
      <c r="G218" s="339"/>
      <c r="H218" s="344"/>
      <c r="I218" s="57" t="s">
        <v>19</v>
      </c>
      <c r="J218" s="130">
        <v>75.430000000000007</v>
      </c>
      <c r="K218" s="118">
        <v>155.10000000000002</v>
      </c>
      <c r="L218" s="384"/>
      <c r="M218" s="385"/>
      <c r="N218" s="329"/>
      <c r="O218" s="329"/>
      <c r="P218" s="329"/>
      <c r="Q218" s="329"/>
      <c r="R218" s="329"/>
      <c r="S218" s="330"/>
      <c r="T218" s="216"/>
      <c r="U218" s="206"/>
      <c r="V218" s="206"/>
      <c r="W218" s="206"/>
      <c r="X218" s="206"/>
      <c r="Y218" s="206"/>
      <c r="Z218" s="206"/>
      <c r="AA218" s="206"/>
      <c r="AB218" s="206"/>
      <c r="AC218" s="206"/>
      <c r="AD218" s="206"/>
      <c r="AE218" s="206"/>
      <c r="AF218" s="206"/>
      <c r="AG218" s="209"/>
      <c r="AH218" s="214" t="e">
        <f>#REF!*#REF!</f>
        <v>#REF!</v>
      </c>
      <c r="AI218" s="212" t="e">
        <f>#REF!*#REF!</f>
        <v>#REF!</v>
      </c>
    </row>
    <row r="219" spans="1:35" s="3" customFormat="1" ht="27" customHeight="1" thickBot="1">
      <c r="A219" s="206"/>
      <c r="B219" s="225"/>
      <c r="C219" s="228"/>
      <c r="D219" s="207"/>
      <c r="E219" s="237"/>
      <c r="F219" s="272"/>
      <c r="G219" s="272"/>
      <c r="H219" s="345"/>
      <c r="I219" s="57" t="s">
        <v>18</v>
      </c>
      <c r="J219" s="131">
        <v>84.53</v>
      </c>
      <c r="K219" s="119">
        <v>173.8</v>
      </c>
      <c r="L219" s="384"/>
      <c r="M219" s="385"/>
      <c r="N219" s="329"/>
      <c r="O219" s="329"/>
      <c r="P219" s="329"/>
      <c r="Q219" s="329"/>
      <c r="R219" s="329"/>
      <c r="S219" s="330"/>
      <c r="T219" s="217"/>
      <c r="U219" s="207"/>
      <c r="V219" s="207"/>
      <c r="W219" s="207"/>
      <c r="X219" s="207"/>
      <c r="Y219" s="207"/>
      <c r="Z219" s="207"/>
      <c r="AA219" s="207"/>
      <c r="AB219" s="207"/>
      <c r="AC219" s="207"/>
      <c r="AD219" s="207"/>
      <c r="AE219" s="207"/>
      <c r="AF219" s="207"/>
      <c r="AG219" s="210"/>
      <c r="AH219" s="214" t="e">
        <f>#REF!*#REF!</f>
        <v>#REF!</v>
      </c>
      <c r="AI219" s="212" t="e">
        <f>#REF!*#REF!</f>
        <v>#REF!</v>
      </c>
    </row>
    <row r="220" spans="1:35" s="3" customFormat="1" ht="27" customHeight="1" thickBot="1">
      <c r="A220" s="222"/>
      <c r="B220" s="223" t="s">
        <v>1</v>
      </c>
      <c r="C220" s="226" t="s">
        <v>197</v>
      </c>
      <c r="D220" s="205" t="s">
        <v>204</v>
      </c>
      <c r="E220" s="205" t="s">
        <v>206</v>
      </c>
      <c r="F220" s="297" t="s">
        <v>52</v>
      </c>
      <c r="G220" s="271" t="s">
        <v>53</v>
      </c>
      <c r="H220" s="343" t="s">
        <v>83</v>
      </c>
      <c r="I220" s="57" t="s">
        <v>20</v>
      </c>
      <c r="J220" s="129">
        <v>72.22</v>
      </c>
      <c r="K220" s="117">
        <v>148.5</v>
      </c>
      <c r="L220" s="384"/>
      <c r="M220" s="385"/>
      <c r="N220" s="329"/>
      <c r="O220" s="329"/>
      <c r="P220" s="329"/>
      <c r="Q220" s="329"/>
      <c r="R220" s="329"/>
      <c r="S220" s="330"/>
      <c r="T220" s="215"/>
      <c r="U220" s="205"/>
      <c r="V220" s="205"/>
      <c r="W220" s="205"/>
      <c r="X220" s="205"/>
      <c r="Y220" s="205"/>
      <c r="Z220" s="205"/>
      <c r="AA220" s="205"/>
      <c r="AB220" s="205"/>
      <c r="AC220" s="205"/>
      <c r="AD220" s="205"/>
      <c r="AE220" s="205"/>
      <c r="AF220" s="205"/>
      <c r="AG220" s="208"/>
      <c r="AH220" s="213">
        <f>T220+U220+V220+W220+X220+Y220+Z220+AA220+AB220+AC220+AD220+AE220+AF220+AG220</f>
        <v>0</v>
      </c>
      <c r="AI220" s="211" t="e">
        <f>J220*(T220+U220+V220)+J221*(W220+X220+Y220+Z220)+J222*(AA220+AB220+AC220+AD220+AE220+AF220+AG220)</f>
        <v>#VALUE!</v>
      </c>
    </row>
    <row r="221" spans="1:35" s="3" customFormat="1" ht="27" customHeight="1" thickBot="1">
      <c r="A221" s="206"/>
      <c r="B221" s="224"/>
      <c r="C221" s="227"/>
      <c r="D221" s="206"/>
      <c r="E221" s="221"/>
      <c r="F221" s="339"/>
      <c r="G221" s="339"/>
      <c r="H221" s="344"/>
      <c r="I221" s="57" t="s">
        <v>19</v>
      </c>
      <c r="J221" s="130">
        <v>75.430000000000007</v>
      </c>
      <c r="K221" s="118">
        <v>155.10000000000002</v>
      </c>
      <c r="L221" s="384"/>
      <c r="M221" s="385"/>
      <c r="N221" s="329"/>
      <c r="O221" s="329"/>
      <c r="P221" s="329"/>
      <c r="Q221" s="329"/>
      <c r="R221" s="329"/>
      <c r="S221" s="330"/>
      <c r="T221" s="216"/>
      <c r="U221" s="206"/>
      <c r="V221" s="206"/>
      <c r="W221" s="206"/>
      <c r="X221" s="206"/>
      <c r="Y221" s="206"/>
      <c r="Z221" s="206"/>
      <c r="AA221" s="206"/>
      <c r="AB221" s="206"/>
      <c r="AC221" s="206"/>
      <c r="AD221" s="206"/>
      <c r="AE221" s="206"/>
      <c r="AF221" s="206"/>
      <c r="AG221" s="209"/>
      <c r="AH221" s="214" t="e">
        <f>#REF!*#REF!</f>
        <v>#REF!</v>
      </c>
      <c r="AI221" s="212" t="e">
        <f>#REF!*#REF!</f>
        <v>#REF!</v>
      </c>
    </row>
    <row r="222" spans="1:35" s="3" customFormat="1" ht="27" customHeight="1" thickBot="1">
      <c r="A222" s="206"/>
      <c r="B222" s="225"/>
      <c r="C222" s="228"/>
      <c r="D222" s="207"/>
      <c r="E222" s="237"/>
      <c r="F222" s="272"/>
      <c r="G222" s="272"/>
      <c r="H222" s="345"/>
      <c r="I222" s="57" t="s">
        <v>18</v>
      </c>
      <c r="J222" s="131" t="s">
        <v>245</v>
      </c>
      <c r="K222" s="119">
        <v>173.8</v>
      </c>
      <c r="L222" s="384"/>
      <c r="M222" s="385"/>
      <c r="N222" s="329"/>
      <c r="O222" s="329"/>
      <c r="P222" s="329"/>
      <c r="Q222" s="329"/>
      <c r="R222" s="329"/>
      <c r="S222" s="330"/>
      <c r="T222" s="217"/>
      <c r="U222" s="207"/>
      <c r="V222" s="207"/>
      <c r="W222" s="207"/>
      <c r="X222" s="207"/>
      <c r="Y222" s="207"/>
      <c r="Z222" s="207"/>
      <c r="AA222" s="207"/>
      <c r="AB222" s="207"/>
      <c r="AC222" s="207"/>
      <c r="AD222" s="207"/>
      <c r="AE222" s="207"/>
      <c r="AF222" s="207"/>
      <c r="AG222" s="210"/>
      <c r="AH222" s="214" t="e">
        <f>#REF!*#REF!</f>
        <v>#REF!</v>
      </c>
      <c r="AI222" s="212" t="e">
        <f>#REF!*#REF!</f>
        <v>#REF!</v>
      </c>
    </row>
    <row r="223" spans="1:35" s="3" customFormat="1" ht="27" customHeight="1" thickBot="1">
      <c r="A223" s="222"/>
      <c r="B223" s="223" t="s">
        <v>24</v>
      </c>
      <c r="C223" s="226" t="s">
        <v>198</v>
      </c>
      <c r="D223" s="205" t="s">
        <v>118</v>
      </c>
      <c r="E223" s="205" t="s">
        <v>120</v>
      </c>
      <c r="F223" s="297" t="s">
        <v>52</v>
      </c>
      <c r="G223" s="271" t="s">
        <v>53</v>
      </c>
      <c r="H223" s="343" t="s">
        <v>83</v>
      </c>
      <c r="I223" s="57" t="s">
        <v>20</v>
      </c>
      <c r="J223" s="129">
        <v>66.34</v>
      </c>
      <c r="K223" s="117">
        <v>136.4</v>
      </c>
      <c r="L223" s="384"/>
      <c r="M223" s="385"/>
      <c r="N223" s="329"/>
      <c r="O223" s="329"/>
      <c r="P223" s="329"/>
      <c r="Q223" s="329"/>
      <c r="R223" s="329"/>
      <c r="S223" s="330"/>
      <c r="T223" s="215"/>
      <c r="U223" s="205"/>
      <c r="V223" s="205"/>
      <c r="W223" s="205"/>
      <c r="X223" s="205"/>
      <c r="Y223" s="205"/>
      <c r="Z223" s="205"/>
      <c r="AA223" s="205"/>
      <c r="AB223" s="205"/>
      <c r="AC223" s="205"/>
      <c r="AD223" s="205"/>
      <c r="AE223" s="205"/>
      <c r="AF223" s="205"/>
      <c r="AG223" s="208"/>
      <c r="AH223" s="213">
        <f>T223+U223+V223+W223+X223+Y223+Z223+AA223+AB223+AC223+AD223+AE223+AF223+AG223</f>
        <v>0</v>
      </c>
      <c r="AI223" s="211">
        <f>J223*(T223+U223+V223)+J224*(W223+X223+Y223+Z223)+J225*(AA223+AB223+AC223+AD223+AE223+AF223+AG223)</f>
        <v>0</v>
      </c>
    </row>
    <row r="224" spans="1:35" s="3" customFormat="1" ht="27" customHeight="1" thickBot="1">
      <c r="A224" s="206"/>
      <c r="B224" s="224"/>
      <c r="C224" s="227"/>
      <c r="D224" s="206"/>
      <c r="E224" s="221"/>
      <c r="F224" s="339"/>
      <c r="G224" s="339"/>
      <c r="H224" s="344"/>
      <c r="I224" s="57" t="s">
        <v>19</v>
      </c>
      <c r="J224" s="130">
        <v>69.55</v>
      </c>
      <c r="K224" s="118">
        <v>143</v>
      </c>
      <c r="L224" s="384"/>
      <c r="M224" s="385"/>
      <c r="N224" s="329"/>
      <c r="O224" s="329"/>
      <c r="P224" s="329"/>
      <c r="Q224" s="329"/>
      <c r="R224" s="329"/>
      <c r="S224" s="330"/>
      <c r="T224" s="216"/>
      <c r="U224" s="206"/>
      <c r="V224" s="206"/>
      <c r="W224" s="206"/>
      <c r="X224" s="206"/>
      <c r="Y224" s="206"/>
      <c r="Z224" s="206"/>
      <c r="AA224" s="206"/>
      <c r="AB224" s="206"/>
      <c r="AC224" s="206"/>
      <c r="AD224" s="206"/>
      <c r="AE224" s="206"/>
      <c r="AF224" s="206"/>
      <c r="AG224" s="209"/>
      <c r="AH224" s="214" t="e">
        <f>#REF!*#REF!</f>
        <v>#REF!</v>
      </c>
      <c r="AI224" s="212" t="e">
        <f>#REF!*#REF!</f>
        <v>#REF!</v>
      </c>
    </row>
    <row r="225" spans="1:35" s="3" customFormat="1" ht="27" customHeight="1" thickBot="1">
      <c r="A225" s="206"/>
      <c r="B225" s="225"/>
      <c r="C225" s="228"/>
      <c r="D225" s="207"/>
      <c r="E225" s="237"/>
      <c r="F225" s="272"/>
      <c r="G225" s="272"/>
      <c r="H225" s="345"/>
      <c r="I225" s="57" t="s">
        <v>18</v>
      </c>
      <c r="J225" s="131">
        <v>78.11</v>
      </c>
      <c r="K225" s="119">
        <v>160.60000000000002</v>
      </c>
      <c r="L225" s="384"/>
      <c r="M225" s="385"/>
      <c r="N225" s="329"/>
      <c r="O225" s="329"/>
      <c r="P225" s="329"/>
      <c r="Q225" s="329"/>
      <c r="R225" s="329"/>
      <c r="S225" s="330"/>
      <c r="T225" s="217"/>
      <c r="U225" s="207"/>
      <c r="V225" s="207"/>
      <c r="W225" s="207"/>
      <c r="X225" s="207"/>
      <c r="Y225" s="207"/>
      <c r="Z225" s="207"/>
      <c r="AA225" s="207"/>
      <c r="AB225" s="207"/>
      <c r="AC225" s="207"/>
      <c r="AD225" s="207"/>
      <c r="AE225" s="207"/>
      <c r="AF225" s="207"/>
      <c r="AG225" s="210"/>
      <c r="AH225" s="214" t="e">
        <f>#REF!*#REF!</f>
        <v>#REF!</v>
      </c>
      <c r="AI225" s="212" t="e">
        <f>#REF!*#REF!</f>
        <v>#REF!</v>
      </c>
    </row>
    <row r="226" spans="1:35" s="3" customFormat="1" ht="27" customHeight="1" thickBot="1">
      <c r="A226" s="222"/>
      <c r="B226" s="223" t="s">
        <v>24</v>
      </c>
      <c r="C226" s="226" t="s">
        <v>198</v>
      </c>
      <c r="D226" s="205" t="s">
        <v>166</v>
      </c>
      <c r="E226" s="205" t="s">
        <v>167</v>
      </c>
      <c r="F226" s="297" t="s">
        <v>52</v>
      </c>
      <c r="G226" s="271" t="s">
        <v>53</v>
      </c>
      <c r="H226" s="343" t="s">
        <v>83</v>
      </c>
      <c r="I226" s="57" t="s">
        <v>20</v>
      </c>
      <c r="J226" s="129">
        <v>66.34</v>
      </c>
      <c r="K226" s="117">
        <v>136.4</v>
      </c>
      <c r="L226" s="384"/>
      <c r="M226" s="385"/>
      <c r="N226" s="329"/>
      <c r="O226" s="329"/>
      <c r="P226" s="329"/>
      <c r="Q226" s="329"/>
      <c r="R226" s="329"/>
      <c r="S226" s="330"/>
      <c r="T226" s="215"/>
      <c r="U226" s="205"/>
      <c r="V226" s="205"/>
      <c r="W226" s="205"/>
      <c r="X226" s="205"/>
      <c r="Y226" s="205"/>
      <c r="Z226" s="205"/>
      <c r="AA226" s="205"/>
      <c r="AB226" s="205"/>
      <c r="AC226" s="205"/>
      <c r="AD226" s="205"/>
      <c r="AE226" s="205"/>
      <c r="AF226" s="205"/>
      <c r="AG226" s="208"/>
      <c r="AH226" s="213">
        <f>T226+U226+V226+W226+X226+Y226+Z226+AA226+AB226+AC226+AD226+AE226+AF226+AG226</f>
        <v>0</v>
      </c>
      <c r="AI226" s="211">
        <f>J226*(T226+U226+V226)+J227*(W226+X226+Y226+Z226)+J228*(AA226+AB226+AC226+AD226+AE226+AF226+AG226)</f>
        <v>0</v>
      </c>
    </row>
    <row r="227" spans="1:35" s="3" customFormat="1" ht="27" customHeight="1" thickBot="1">
      <c r="A227" s="206"/>
      <c r="B227" s="224"/>
      <c r="C227" s="227"/>
      <c r="D227" s="206"/>
      <c r="E227" s="221"/>
      <c r="F227" s="339"/>
      <c r="G227" s="339"/>
      <c r="H227" s="344"/>
      <c r="I227" s="57" t="s">
        <v>19</v>
      </c>
      <c r="J227" s="130">
        <v>69.55</v>
      </c>
      <c r="K227" s="118">
        <v>143</v>
      </c>
      <c r="L227" s="384"/>
      <c r="M227" s="385"/>
      <c r="N227" s="329"/>
      <c r="O227" s="329"/>
      <c r="P227" s="329"/>
      <c r="Q227" s="329"/>
      <c r="R227" s="329"/>
      <c r="S227" s="330"/>
      <c r="T227" s="216"/>
      <c r="U227" s="206"/>
      <c r="V227" s="206"/>
      <c r="W227" s="206"/>
      <c r="X227" s="206"/>
      <c r="Y227" s="206"/>
      <c r="Z227" s="206"/>
      <c r="AA227" s="206"/>
      <c r="AB227" s="206"/>
      <c r="AC227" s="206"/>
      <c r="AD227" s="206"/>
      <c r="AE227" s="206"/>
      <c r="AF227" s="206"/>
      <c r="AG227" s="209"/>
      <c r="AH227" s="214" t="e">
        <f>#REF!*#REF!</f>
        <v>#REF!</v>
      </c>
      <c r="AI227" s="212" t="e">
        <f>#REF!*#REF!</f>
        <v>#REF!</v>
      </c>
    </row>
    <row r="228" spans="1:35" s="3" customFormat="1" ht="27" customHeight="1" thickBot="1">
      <c r="A228" s="206"/>
      <c r="B228" s="225"/>
      <c r="C228" s="228"/>
      <c r="D228" s="207"/>
      <c r="E228" s="237"/>
      <c r="F228" s="272"/>
      <c r="G228" s="272"/>
      <c r="H228" s="345"/>
      <c r="I228" s="57" t="s">
        <v>18</v>
      </c>
      <c r="J228" s="131">
        <v>78.11</v>
      </c>
      <c r="K228" s="119">
        <v>160.60000000000002</v>
      </c>
      <c r="L228" s="384"/>
      <c r="M228" s="385"/>
      <c r="N228" s="329"/>
      <c r="O228" s="329"/>
      <c r="P228" s="329"/>
      <c r="Q228" s="329"/>
      <c r="R228" s="329"/>
      <c r="S228" s="330"/>
      <c r="T228" s="217"/>
      <c r="U228" s="207"/>
      <c r="V228" s="207"/>
      <c r="W228" s="207"/>
      <c r="X228" s="207"/>
      <c r="Y228" s="207"/>
      <c r="Z228" s="207"/>
      <c r="AA228" s="207"/>
      <c r="AB228" s="207"/>
      <c r="AC228" s="207"/>
      <c r="AD228" s="207"/>
      <c r="AE228" s="207"/>
      <c r="AF228" s="207"/>
      <c r="AG228" s="210"/>
      <c r="AH228" s="214" t="e">
        <f>#REF!*#REF!</f>
        <v>#REF!</v>
      </c>
      <c r="AI228" s="212" t="e">
        <f>#REF!*#REF!</f>
        <v>#REF!</v>
      </c>
    </row>
    <row r="229" spans="1:35" s="3" customFormat="1" ht="27" customHeight="1" thickBot="1">
      <c r="A229" s="222"/>
      <c r="B229" s="223" t="s">
        <v>24</v>
      </c>
      <c r="C229" s="226" t="s">
        <v>199</v>
      </c>
      <c r="D229" s="205" t="s">
        <v>156</v>
      </c>
      <c r="E229" s="205" t="s">
        <v>158</v>
      </c>
      <c r="F229" s="297" t="s">
        <v>52</v>
      </c>
      <c r="G229" s="271" t="s">
        <v>53</v>
      </c>
      <c r="H229" s="343" t="s">
        <v>83</v>
      </c>
      <c r="I229" s="57" t="s">
        <v>20</v>
      </c>
      <c r="J229" s="129">
        <v>82.92</v>
      </c>
      <c r="K229" s="117">
        <v>170.5</v>
      </c>
      <c r="L229" s="384"/>
      <c r="M229" s="385"/>
      <c r="N229" s="329"/>
      <c r="O229" s="329"/>
      <c r="P229" s="329"/>
      <c r="Q229" s="329"/>
      <c r="R229" s="329"/>
      <c r="S229" s="330"/>
      <c r="T229" s="215"/>
      <c r="U229" s="205"/>
      <c r="V229" s="205"/>
      <c r="W229" s="205"/>
      <c r="X229" s="205"/>
      <c r="Y229" s="205"/>
      <c r="Z229" s="205"/>
      <c r="AA229" s="205"/>
      <c r="AB229" s="205"/>
      <c r="AC229" s="205"/>
      <c r="AD229" s="205"/>
      <c r="AE229" s="205"/>
      <c r="AF229" s="205"/>
      <c r="AG229" s="208"/>
      <c r="AH229" s="213">
        <f>T229+U229+V229+W229+X229+Y229+Z229+AA229+AB229+AC229+AD229+AE229+AF229+AG229</f>
        <v>0</v>
      </c>
      <c r="AI229" s="211">
        <f>J229*(T229+U229+V229)+J230*(W229+X229+Y229+Z229)+J231*(AA229+AB229+AC229+AD229+AE229+AF229+AG229)</f>
        <v>0</v>
      </c>
    </row>
    <row r="230" spans="1:35" s="3" customFormat="1" ht="27" customHeight="1" thickBot="1">
      <c r="A230" s="206"/>
      <c r="B230" s="224"/>
      <c r="C230" s="227"/>
      <c r="D230" s="206"/>
      <c r="E230" s="221"/>
      <c r="F230" s="339"/>
      <c r="G230" s="339"/>
      <c r="H230" s="344"/>
      <c r="I230" s="57" t="s">
        <v>19</v>
      </c>
      <c r="J230" s="130">
        <v>86.13</v>
      </c>
      <c r="K230" s="118">
        <v>177.10000000000002</v>
      </c>
      <c r="L230" s="384"/>
      <c r="M230" s="385"/>
      <c r="N230" s="329"/>
      <c r="O230" s="329"/>
      <c r="P230" s="329"/>
      <c r="Q230" s="329"/>
      <c r="R230" s="329"/>
      <c r="S230" s="330"/>
      <c r="T230" s="216"/>
      <c r="U230" s="206"/>
      <c r="V230" s="206"/>
      <c r="W230" s="206"/>
      <c r="X230" s="206"/>
      <c r="Y230" s="206"/>
      <c r="Z230" s="206"/>
      <c r="AA230" s="206"/>
      <c r="AB230" s="206"/>
      <c r="AC230" s="206"/>
      <c r="AD230" s="206"/>
      <c r="AE230" s="206"/>
      <c r="AF230" s="206"/>
      <c r="AG230" s="209"/>
      <c r="AH230" s="214" t="e">
        <f>#REF!*#REF!</f>
        <v>#REF!</v>
      </c>
      <c r="AI230" s="212" t="e">
        <f>#REF!*#REF!</f>
        <v>#REF!</v>
      </c>
    </row>
    <row r="231" spans="1:35" s="3" customFormat="1" ht="27" customHeight="1" thickBot="1">
      <c r="A231" s="206"/>
      <c r="B231" s="225"/>
      <c r="C231" s="228"/>
      <c r="D231" s="207"/>
      <c r="E231" s="237"/>
      <c r="F231" s="272"/>
      <c r="G231" s="272"/>
      <c r="H231" s="345"/>
      <c r="I231" s="57" t="s">
        <v>18</v>
      </c>
      <c r="J231" s="131">
        <v>93.62</v>
      </c>
      <c r="K231" s="119">
        <v>192.50000000000003</v>
      </c>
      <c r="L231" s="384"/>
      <c r="M231" s="385"/>
      <c r="N231" s="329"/>
      <c r="O231" s="329"/>
      <c r="P231" s="329"/>
      <c r="Q231" s="329"/>
      <c r="R231" s="329"/>
      <c r="S231" s="330"/>
      <c r="T231" s="217"/>
      <c r="U231" s="207"/>
      <c r="V231" s="207"/>
      <c r="W231" s="207"/>
      <c r="X231" s="207"/>
      <c r="Y231" s="207"/>
      <c r="Z231" s="207"/>
      <c r="AA231" s="207"/>
      <c r="AB231" s="207"/>
      <c r="AC231" s="207"/>
      <c r="AD231" s="207"/>
      <c r="AE231" s="207"/>
      <c r="AF231" s="207"/>
      <c r="AG231" s="210"/>
      <c r="AH231" s="214" t="e">
        <f>#REF!*#REF!</f>
        <v>#REF!</v>
      </c>
      <c r="AI231" s="212" t="e">
        <f>#REF!*#REF!</f>
        <v>#REF!</v>
      </c>
    </row>
    <row r="232" spans="1:35" s="3" customFormat="1" ht="27" customHeight="1" thickBot="1">
      <c r="A232" s="222"/>
      <c r="B232" s="223" t="s">
        <v>1</v>
      </c>
      <c r="C232" s="226" t="s">
        <v>199</v>
      </c>
      <c r="D232" s="205" t="s">
        <v>27</v>
      </c>
      <c r="E232" s="205" t="s">
        <v>203</v>
      </c>
      <c r="F232" s="297" t="s">
        <v>52</v>
      </c>
      <c r="G232" s="271" t="s">
        <v>53</v>
      </c>
      <c r="H232" s="343" t="s">
        <v>83</v>
      </c>
      <c r="I232" s="57" t="s">
        <v>20</v>
      </c>
      <c r="J232" s="129">
        <v>82.92</v>
      </c>
      <c r="K232" s="117">
        <v>170.5</v>
      </c>
      <c r="L232" s="384"/>
      <c r="M232" s="385"/>
      <c r="N232" s="329"/>
      <c r="O232" s="329"/>
      <c r="P232" s="329"/>
      <c r="Q232" s="329"/>
      <c r="R232" s="329"/>
      <c r="S232" s="330"/>
      <c r="T232" s="215"/>
      <c r="U232" s="205"/>
      <c r="V232" s="205"/>
      <c r="W232" s="205"/>
      <c r="X232" s="205"/>
      <c r="Y232" s="205"/>
      <c r="Z232" s="205"/>
      <c r="AA232" s="205"/>
      <c r="AB232" s="205"/>
      <c r="AC232" s="205"/>
      <c r="AD232" s="205"/>
      <c r="AE232" s="205"/>
      <c r="AF232" s="205"/>
      <c r="AG232" s="208"/>
      <c r="AH232" s="213">
        <f>T232+U232+V232+W232+X232+Y232+Z232+AA232+AB232+AC232+AD232+AE232+AF232+AG232</f>
        <v>0</v>
      </c>
      <c r="AI232" s="211">
        <f>J232*(T232+U232+V232)+J233*(W232+X232+Y232+Z232)+J234*(AA232+AB232+AC232+AD232+AE232+AF232+AG232)</f>
        <v>0</v>
      </c>
    </row>
    <row r="233" spans="1:35" s="3" customFormat="1" ht="27" customHeight="1" thickBot="1">
      <c r="A233" s="206"/>
      <c r="B233" s="224"/>
      <c r="C233" s="227"/>
      <c r="D233" s="206"/>
      <c r="E233" s="221"/>
      <c r="F233" s="339"/>
      <c r="G233" s="339"/>
      <c r="H233" s="344"/>
      <c r="I233" s="57" t="s">
        <v>19</v>
      </c>
      <c r="J233" s="130">
        <v>86.13</v>
      </c>
      <c r="K233" s="118">
        <v>177.10000000000002</v>
      </c>
      <c r="L233" s="384"/>
      <c r="M233" s="385"/>
      <c r="N233" s="329"/>
      <c r="O233" s="329"/>
      <c r="P233" s="329"/>
      <c r="Q233" s="329"/>
      <c r="R233" s="329"/>
      <c r="S233" s="330"/>
      <c r="T233" s="216"/>
      <c r="U233" s="206"/>
      <c r="V233" s="206"/>
      <c r="W233" s="206"/>
      <c r="X233" s="206"/>
      <c r="Y233" s="206"/>
      <c r="Z233" s="206"/>
      <c r="AA233" s="206"/>
      <c r="AB233" s="206"/>
      <c r="AC233" s="206"/>
      <c r="AD233" s="206"/>
      <c r="AE233" s="206"/>
      <c r="AF233" s="206"/>
      <c r="AG233" s="209"/>
      <c r="AH233" s="214" t="e">
        <f>#REF!*#REF!</f>
        <v>#REF!</v>
      </c>
      <c r="AI233" s="212" t="e">
        <f>#REF!*#REF!</f>
        <v>#REF!</v>
      </c>
    </row>
    <row r="234" spans="1:35" s="3" customFormat="1" ht="27" customHeight="1" thickBot="1">
      <c r="A234" s="206"/>
      <c r="B234" s="225"/>
      <c r="C234" s="228"/>
      <c r="D234" s="207"/>
      <c r="E234" s="237"/>
      <c r="F234" s="272"/>
      <c r="G234" s="272"/>
      <c r="H234" s="345"/>
      <c r="I234" s="57" t="s">
        <v>18</v>
      </c>
      <c r="J234" s="131">
        <v>93.62</v>
      </c>
      <c r="K234" s="119">
        <v>192.50000000000003</v>
      </c>
      <c r="L234" s="384"/>
      <c r="M234" s="385"/>
      <c r="N234" s="329"/>
      <c r="O234" s="329"/>
      <c r="P234" s="329"/>
      <c r="Q234" s="329"/>
      <c r="R234" s="329"/>
      <c r="S234" s="330"/>
      <c r="T234" s="217"/>
      <c r="U234" s="207"/>
      <c r="V234" s="207"/>
      <c r="W234" s="207"/>
      <c r="X234" s="207"/>
      <c r="Y234" s="207"/>
      <c r="Z234" s="207"/>
      <c r="AA234" s="207"/>
      <c r="AB234" s="207"/>
      <c r="AC234" s="207"/>
      <c r="AD234" s="207"/>
      <c r="AE234" s="207"/>
      <c r="AF234" s="207"/>
      <c r="AG234" s="210"/>
      <c r="AH234" s="214" t="e">
        <f>#REF!*#REF!</f>
        <v>#REF!</v>
      </c>
      <c r="AI234" s="212" t="e">
        <f>#REF!*#REF!</f>
        <v>#REF!</v>
      </c>
    </row>
    <row r="235" spans="1:35" s="3" customFormat="1" ht="27" customHeight="1" thickBot="1">
      <c r="A235" s="222"/>
      <c r="B235" s="223" t="s">
        <v>1</v>
      </c>
      <c r="C235" s="226" t="s">
        <v>200</v>
      </c>
      <c r="D235" s="205" t="s">
        <v>0</v>
      </c>
      <c r="E235" s="205" t="s">
        <v>201</v>
      </c>
      <c r="F235" s="297" t="s">
        <v>52</v>
      </c>
      <c r="G235" s="271" t="s">
        <v>53</v>
      </c>
      <c r="H235" s="343" t="s">
        <v>83</v>
      </c>
      <c r="I235" s="57" t="s">
        <v>20</v>
      </c>
      <c r="J235" s="131">
        <v>88.27</v>
      </c>
      <c r="K235" s="117">
        <v>181.50000000000003</v>
      </c>
      <c r="L235" s="384"/>
      <c r="M235" s="385"/>
      <c r="N235" s="329"/>
      <c r="O235" s="329"/>
      <c r="P235" s="329"/>
      <c r="Q235" s="329"/>
      <c r="R235" s="329"/>
      <c r="S235" s="330"/>
      <c r="T235" s="215"/>
      <c r="U235" s="205"/>
      <c r="V235" s="205"/>
      <c r="W235" s="205"/>
      <c r="X235" s="205"/>
      <c r="Y235" s="205"/>
      <c r="Z235" s="205"/>
      <c r="AA235" s="205"/>
      <c r="AB235" s="205"/>
      <c r="AC235" s="205"/>
      <c r="AD235" s="205"/>
      <c r="AE235" s="205"/>
      <c r="AF235" s="205"/>
      <c r="AG235" s="208"/>
      <c r="AH235" s="213">
        <f>T235+U235+V235+W235+X235+Y235+Z235+AA235+AB235+AC235+AD235+AE235+AF235+AG235</f>
        <v>0</v>
      </c>
      <c r="AI235" s="211">
        <f>J235*(T235+U235+V235)+J236*(W235+X235+Y235+Z235)+J237*(AA235+AB235+AC235+AD235+AE235+AF235+AG235)</f>
        <v>0</v>
      </c>
    </row>
    <row r="236" spans="1:35" s="3" customFormat="1" ht="27" customHeight="1" thickBot="1">
      <c r="A236" s="206"/>
      <c r="B236" s="224"/>
      <c r="C236" s="227"/>
      <c r="D236" s="206"/>
      <c r="E236" s="221"/>
      <c r="F236" s="339"/>
      <c r="G236" s="339"/>
      <c r="H236" s="344"/>
      <c r="I236" s="57" t="s">
        <v>19</v>
      </c>
      <c r="J236" s="130">
        <v>93.62</v>
      </c>
      <c r="K236" s="118">
        <v>192.50000000000003</v>
      </c>
      <c r="L236" s="384"/>
      <c r="M236" s="385"/>
      <c r="N236" s="329"/>
      <c r="O236" s="329"/>
      <c r="P236" s="329"/>
      <c r="Q236" s="329"/>
      <c r="R236" s="329"/>
      <c r="S236" s="330"/>
      <c r="T236" s="216"/>
      <c r="U236" s="206"/>
      <c r="V236" s="206"/>
      <c r="W236" s="206"/>
      <c r="X236" s="206"/>
      <c r="Y236" s="206"/>
      <c r="Z236" s="206"/>
      <c r="AA236" s="206"/>
      <c r="AB236" s="206"/>
      <c r="AC236" s="206"/>
      <c r="AD236" s="206"/>
      <c r="AE236" s="206"/>
      <c r="AF236" s="206"/>
      <c r="AG236" s="209"/>
      <c r="AH236" s="214" t="e">
        <f>#REF!*#REF!</f>
        <v>#REF!</v>
      </c>
      <c r="AI236" s="212" t="e">
        <f>#REF!*#REF!</f>
        <v>#REF!</v>
      </c>
    </row>
    <row r="237" spans="1:35" s="3" customFormat="1" ht="27" customHeight="1" thickBot="1">
      <c r="A237" s="206"/>
      <c r="B237" s="225"/>
      <c r="C237" s="228"/>
      <c r="D237" s="207"/>
      <c r="E237" s="237"/>
      <c r="F237" s="272"/>
      <c r="G237" s="272"/>
      <c r="H237" s="345"/>
      <c r="I237" s="57" t="s">
        <v>18</v>
      </c>
      <c r="J237" s="131">
        <v>105.39</v>
      </c>
      <c r="K237" s="119">
        <v>216.70000000000002</v>
      </c>
      <c r="L237" s="384"/>
      <c r="M237" s="385"/>
      <c r="N237" s="329"/>
      <c r="O237" s="329"/>
      <c r="P237" s="329"/>
      <c r="Q237" s="329"/>
      <c r="R237" s="329"/>
      <c r="S237" s="330"/>
      <c r="T237" s="217"/>
      <c r="U237" s="207"/>
      <c r="V237" s="207"/>
      <c r="W237" s="207"/>
      <c r="X237" s="207"/>
      <c r="Y237" s="207"/>
      <c r="Z237" s="207"/>
      <c r="AA237" s="207"/>
      <c r="AB237" s="207"/>
      <c r="AC237" s="207"/>
      <c r="AD237" s="207"/>
      <c r="AE237" s="207"/>
      <c r="AF237" s="207"/>
      <c r="AG237" s="210"/>
      <c r="AH237" s="214" t="e">
        <f>#REF!*#REF!</f>
        <v>#REF!</v>
      </c>
      <c r="AI237" s="212" t="e">
        <f>#REF!*#REF!</f>
        <v>#REF!</v>
      </c>
    </row>
    <row r="238" spans="1:35" s="3" customFormat="1" ht="27" customHeight="1" thickBot="1">
      <c r="A238" s="222"/>
      <c r="B238" s="223" t="s">
        <v>1</v>
      </c>
      <c r="C238" s="226" t="s">
        <v>200</v>
      </c>
      <c r="D238" s="205" t="s">
        <v>36</v>
      </c>
      <c r="E238" s="205" t="s">
        <v>202</v>
      </c>
      <c r="F238" s="297" t="s">
        <v>52</v>
      </c>
      <c r="G238" s="271" t="s">
        <v>53</v>
      </c>
      <c r="H238" s="343" t="s">
        <v>83</v>
      </c>
      <c r="I238" s="105" t="s">
        <v>20</v>
      </c>
      <c r="J238" s="131">
        <v>88.27</v>
      </c>
      <c r="K238" s="117">
        <v>181.50000000000003</v>
      </c>
      <c r="L238" s="384"/>
      <c r="M238" s="385"/>
      <c r="N238" s="329"/>
      <c r="O238" s="329"/>
      <c r="P238" s="329"/>
      <c r="Q238" s="329"/>
      <c r="R238" s="329"/>
      <c r="S238" s="330"/>
      <c r="T238" s="215"/>
      <c r="U238" s="205"/>
      <c r="V238" s="205"/>
      <c r="W238" s="205"/>
      <c r="X238" s="205"/>
      <c r="Y238" s="205"/>
      <c r="Z238" s="205"/>
      <c r="AA238" s="205"/>
      <c r="AB238" s="205"/>
      <c r="AC238" s="205"/>
      <c r="AD238" s="205"/>
      <c r="AE238" s="205"/>
      <c r="AF238" s="205"/>
      <c r="AG238" s="208"/>
      <c r="AH238" s="213">
        <f>T238+U238+V238+W238+X238+Y238+Z238+AA238+AB238+AC238+AD238+AE238+AF238+AG238</f>
        <v>0</v>
      </c>
      <c r="AI238" s="211">
        <f>J238*(T238+U238+V238)+J239*(W238+X238+Y238+Z238)+J240*(AA238+AB238+AC238+AD238+AE238+AF238+AG238)</f>
        <v>0</v>
      </c>
    </row>
    <row r="239" spans="1:35" s="3" customFormat="1" ht="27" customHeight="1">
      <c r="A239" s="206"/>
      <c r="B239" s="224"/>
      <c r="C239" s="227"/>
      <c r="D239" s="206"/>
      <c r="E239" s="221"/>
      <c r="F239" s="339"/>
      <c r="G239" s="339"/>
      <c r="H239" s="344"/>
      <c r="I239" s="106" t="s">
        <v>19</v>
      </c>
      <c r="J239" s="442">
        <v>93.62</v>
      </c>
      <c r="K239" s="118">
        <v>192.50000000000003</v>
      </c>
      <c r="L239" s="384"/>
      <c r="M239" s="385"/>
      <c r="N239" s="329"/>
      <c r="O239" s="329"/>
      <c r="P239" s="329"/>
      <c r="Q239" s="329"/>
      <c r="R239" s="329"/>
      <c r="S239" s="330"/>
      <c r="T239" s="216"/>
      <c r="U239" s="206"/>
      <c r="V239" s="206"/>
      <c r="W239" s="206"/>
      <c r="X239" s="206"/>
      <c r="Y239" s="206"/>
      <c r="Z239" s="206"/>
      <c r="AA239" s="206"/>
      <c r="AB239" s="206"/>
      <c r="AC239" s="206"/>
      <c r="AD239" s="206"/>
      <c r="AE239" s="206"/>
      <c r="AF239" s="206"/>
      <c r="AG239" s="209"/>
      <c r="AH239" s="214" t="e">
        <f>#REF!*#REF!</f>
        <v>#REF!</v>
      </c>
      <c r="AI239" s="212" t="e">
        <f>#REF!*#REF!</f>
        <v>#REF!</v>
      </c>
    </row>
    <row r="240" spans="1:35" s="3" customFormat="1" ht="27" customHeight="1" thickBot="1">
      <c r="A240" s="206"/>
      <c r="B240" s="225"/>
      <c r="C240" s="228"/>
      <c r="D240" s="207"/>
      <c r="E240" s="237"/>
      <c r="F240" s="272"/>
      <c r="G240" s="272"/>
      <c r="H240" s="345"/>
      <c r="I240" s="107" t="s">
        <v>18</v>
      </c>
      <c r="J240" s="443">
        <v>105.39</v>
      </c>
      <c r="K240" s="119">
        <v>216.70000000000002</v>
      </c>
      <c r="L240" s="386"/>
      <c r="M240" s="387"/>
      <c r="N240" s="329"/>
      <c r="O240" s="329"/>
      <c r="P240" s="329"/>
      <c r="Q240" s="329"/>
      <c r="R240" s="329"/>
      <c r="S240" s="330"/>
      <c r="T240" s="217"/>
      <c r="U240" s="207"/>
      <c r="V240" s="207"/>
      <c r="W240" s="207"/>
      <c r="X240" s="207"/>
      <c r="Y240" s="207"/>
      <c r="Z240" s="207"/>
      <c r="AA240" s="207"/>
      <c r="AB240" s="207"/>
      <c r="AC240" s="207"/>
      <c r="AD240" s="207"/>
      <c r="AE240" s="207"/>
      <c r="AF240" s="207"/>
      <c r="AG240" s="210"/>
      <c r="AH240" s="214" t="e">
        <f>#REF!*#REF!</f>
        <v>#REF!</v>
      </c>
      <c r="AI240" s="212" t="e">
        <f>#REF!*#REF!</f>
        <v>#REF!</v>
      </c>
    </row>
    <row r="241" spans="1:37" s="3" customFormat="1" ht="23.25" customHeight="1">
      <c r="A241" s="135" t="s">
        <v>57</v>
      </c>
      <c r="B241" s="135"/>
      <c r="C241" s="135"/>
      <c r="D241" s="135"/>
      <c r="E241" s="135"/>
      <c r="F241" s="135"/>
      <c r="G241" s="135"/>
      <c r="H241" s="135"/>
      <c r="I241" s="135"/>
      <c r="J241" s="360"/>
      <c r="K241" s="360"/>
      <c r="L241" s="135"/>
      <c r="M241" s="135"/>
      <c r="N241" s="135"/>
      <c r="O241" s="135"/>
      <c r="P241" s="135"/>
      <c r="Q241" s="135"/>
      <c r="R241" s="135"/>
      <c r="S241" s="361"/>
      <c r="T241" s="9">
        <f t="shared" ref="T241:AG241" si="11">SUM(T115:T240)</f>
        <v>0</v>
      </c>
      <c r="U241" s="9">
        <f t="shared" si="11"/>
        <v>0</v>
      </c>
      <c r="V241" s="9">
        <f t="shared" si="11"/>
        <v>0</v>
      </c>
      <c r="W241" s="9">
        <f t="shared" si="11"/>
        <v>0</v>
      </c>
      <c r="X241" s="9">
        <f t="shared" si="11"/>
        <v>0</v>
      </c>
      <c r="Y241" s="9">
        <f t="shared" si="11"/>
        <v>0</v>
      </c>
      <c r="Z241" s="9">
        <f t="shared" si="11"/>
        <v>0</v>
      </c>
      <c r="AA241" s="9">
        <f t="shared" si="11"/>
        <v>0</v>
      </c>
      <c r="AB241" s="9">
        <f t="shared" si="11"/>
        <v>0</v>
      </c>
      <c r="AC241" s="9">
        <f t="shared" si="11"/>
        <v>0</v>
      </c>
      <c r="AD241" s="9">
        <f t="shared" si="11"/>
        <v>0</v>
      </c>
      <c r="AE241" s="9">
        <f t="shared" si="11"/>
        <v>0</v>
      </c>
      <c r="AF241" s="9">
        <f t="shared" si="11"/>
        <v>0</v>
      </c>
      <c r="AG241" s="10">
        <f t="shared" si="11"/>
        <v>0</v>
      </c>
      <c r="AH241" s="22">
        <f>AH238+AH235+AH232+AH229+AH226+AH223+AH220+AH217+AH214+AH211+AH208+AH205+AH202+AH199+AH196+AH193+AH190+AH187+AH184+AH181+AH178+AH175+AH172+AH169+AH166+AH163+AH160+AH157+AH154+AH151+AH148+AH145+AH142+AH139+AH136+AH133+AH130+AH127+AH124+AH121+AH118+AH115</f>
        <v>0</v>
      </c>
      <c r="AI241" s="43" t="e">
        <f>AI238+AI235+AI232+AI229+AI226+AI223+AI220+AI217+AI214+AI211+AI208+AI205+AI202+AI199+AI196+AI193+AI190+AI187+AI184+AI181+AI178+AI175+AI172+AI169+AI166+AI163+AI160+AI157+AI154+AI151+AI148+AI145+AI142+AI139+AI136+AI133+AI130+AI127+AI124+AI121+AI118+AI115</f>
        <v>#VALUE!</v>
      </c>
    </row>
    <row r="242" spans="1:37" ht="30">
      <c r="A242" s="146"/>
      <c r="B242" s="147"/>
      <c r="C242" s="147"/>
      <c r="D242" s="147"/>
      <c r="E242" s="147"/>
      <c r="F242" s="147"/>
      <c r="G242" s="147"/>
      <c r="H242" s="147"/>
      <c r="I242" s="147"/>
      <c r="J242" s="147"/>
      <c r="K242" s="147"/>
      <c r="L242" s="147"/>
      <c r="M242" s="147"/>
      <c r="N242" s="147"/>
      <c r="O242" s="147"/>
      <c r="P242" s="147"/>
      <c r="Q242" s="147"/>
      <c r="R242" s="147"/>
      <c r="S242" s="148"/>
      <c r="T242" s="6">
        <v>29</v>
      </c>
      <c r="U242" s="6">
        <v>30</v>
      </c>
      <c r="V242" s="6">
        <v>31</v>
      </c>
      <c r="W242" s="6">
        <v>32</v>
      </c>
      <c r="X242" s="6">
        <v>33</v>
      </c>
      <c r="Y242" s="6">
        <v>34</v>
      </c>
      <c r="Z242" s="6">
        <v>35</v>
      </c>
      <c r="AA242" s="6">
        <v>36</v>
      </c>
      <c r="AB242" s="6">
        <v>37</v>
      </c>
      <c r="AC242" s="6">
        <v>38</v>
      </c>
      <c r="AD242" s="6">
        <v>39</v>
      </c>
      <c r="AE242" s="6">
        <v>40</v>
      </c>
      <c r="AF242" s="6">
        <v>41</v>
      </c>
      <c r="AG242" s="6">
        <v>42</v>
      </c>
      <c r="AH242" s="5" t="s">
        <v>17</v>
      </c>
      <c r="AI242" s="39" t="s">
        <v>16</v>
      </c>
    </row>
    <row r="243" spans="1:37" ht="13.5" customHeight="1">
      <c r="A243" s="307"/>
      <c r="B243" s="307"/>
      <c r="C243" s="307"/>
      <c r="D243" s="307"/>
      <c r="E243" s="307"/>
      <c r="F243" s="307"/>
      <c r="G243" s="307"/>
      <c r="H243" s="307"/>
      <c r="I243" s="307"/>
      <c r="J243" s="308"/>
      <c r="K243" s="308"/>
      <c r="L243" s="307"/>
      <c r="M243" s="307"/>
      <c r="N243" s="307"/>
      <c r="O243" s="307"/>
      <c r="P243" s="307"/>
      <c r="Q243" s="307"/>
      <c r="R243" s="307"/>
      <c r="S243" s="307"/>
      <c r="T243" s="307"/>
      <c r="U243" s="307"/>
      <c r="V243" s="307"/>
      <c r="W243" s="307"/>
      <c r="X243" s="307"/>
      <c r="Y243" s="307"/>
      <c r="Z243" s="307"/>
      <c r="AA243" s="307"/>
      <c r="AB243" s="307"/>
      <c r="AC243" s="307"/>
      <c r="AD243" s="307"/>
      <c r="AE243" s="307"/>
      <c r="AF243" s="307"/>
      <c r="AG243" s="307"/>
      <c r="AH243" s="307"/>
      <c r="AI243" s="307"/>
      <c r="AK243" s="16"/>
    </row>
    <row r="244" spans="1:37" ht="27" customHeight="1">
      <c r="A244" s="240" t="s">
        <v>77</v>
      </c>
      <c r="B244" s="240"/>
      <c r="C244" s="240"/>
      <c r="D244" s="240"/>
      <c r="E244" s="240"/>
      <c r="F244" s="240"/>
      <c r="G244" s="240"/>
      <c r="H244" s="240"/>
      <c r="I244" s="240"/>
      <c r="J244" s="240"/>
      <c r="K244" s="240"/>
      <c r="L244" s="240"/>
      <c r="M244" s="240"/>
      <c r="N244" s="240"/>
      <c r="O244" s="240"/>
      <c r="P244" s="240"/>
      <c r="Q244" s="240"/>
      <c r="R244" s="240"/>
      <c r="S244" s="240"/>
      <c r="T244" s="240"/>
      <c r="U244" s="240"/>
      <c r="V244" s="240"/>
      <c r="W244" s="240"/>
      <c r="X244" s="240"/>
      <c r="Y244" s="240"/>
      <c r="Z244" s="240"/>
      <c r="AA244" s="240"/>
      <c r="AB244" s="240"/>
      <c r="AC244" s="240"/>
      <c r="AD244" s="240"/>
      <c r="AE244" s="240"/>
      <c r="AF244" s="240"/>
      <c r="AG244" s="240"/>
      <c r="AH244" s="241"/>
      <c r="AI244" s="241"/>
    </row>
    <row r="245" spans="1:37" ht="27" customHeight="1" thickBot="1">
      <c r="A245" s="149" t="s">
        <v>239</v>
      </c>
      <c r="B245" s="150"/>
      <c r="C245" s="150"/>
      <c r="D245" s="150"/>
      <c r="E245" s="150"/>
      <c r="F245" s="150"/>
      <c r="G245" s="150"/>
      <c r="H245" s="150"/>
      <c r="I245" s="150"/>
      <c r="J245" s="150"/>
      <c r="K245" s="150"/>
      <c r="L245" s="150"/>
      <c r="M245" s="150"/>
      <c r="N245" s="150"/>
      <c r="O245" s="150"/>
      <c r="P245" s="150"/>
      <c r="Q245" s="150"/>
      <c r="R245" s="150"/>
      <c r="S245" s="150"/>
      <c r="T245" s="151"/>
      <c r="U245" s="365" t="s">
        <v>61</v>
      </c>
      <c r="V245" s="366"/>
      <c r="W245" s="365" t="s">
        <v>62</v>
      </c>
      <c r="X245" s="366"/>
      <c r="Y245" s="365" t="s">
        <v>63</v>
      </c>
      <c r="Z245" s="366"/>
      <c r="AA245" s="365" t="s">
        <v>64</v>
      </c>
      <c r="AB245" s="366"/>
      <c r="AC245" s="365" t="s">
        <v>65</v>
      </c>
      <c r="AD245" s="366"/>
      <c r="AE245" s="365" t="s">
        <v>66</v>
      </c>
      <c r="AF245" s="366"/>
      <c r="AG245" s="6"/>
      <c r="AH245" s="13" t="s">
        <v>38</v>
      </c>
      <c r="AI245" s="40" t="s">
        <v>37</v>
      </c>
      <c r="AJ245" s="17"/>
      <c r="AK245" s="18"/>
    </row>
    <row r="246" spans="1:37" ht="45" customHeight="1">
      <c r="A246" s="163"/>
      <c r="B246" s="165" t="s">
        <v>12</v>
      </c>
      <c r="C246" s="167" t="s">
        <v>207</v>
      </c>
      <c r="D246" s="167" t="s">
        <v>13</v>
      </c>
      <c r="E246" s="167" t="s">
        <v>208</v>
      </c>
      <c r="F246" s="165" t="s">
        <v>52</v>
      </c>
      <c r="G246" s="165" t="s">
        <v>52</v>
      </c>
      <c r="H246" s="165" t="s">
        <v>83</v>
      </c>
      <c r="I246" s="2" t="s">
        <v>11</v>
      </c>
      <c r="J246" s="444">
        <v>65.8</v>
      </c>
      <c r="K246" s="117">
        <v>135.30000000000001</v>
      </c>
      <c r="L246" s="382"/>
      <c r="M246" s="383"/>
      <c r="N246" s="325"/>
      <c r="O246" s="326"/>
      <c r="P246" s="326"/>
      <c r="Q246" s="326"/>
      <c r="R246" s="326"/>
      <c r="S246" s="326"/>
      <c r="T246" s="327"/>
      <c r="U246" s="202"/>
      <c r="V246" s="179"/>
      <c r="W246" s="178"/>
      <c r="X246" s="179"/>
      <c r="Y246" s="178"/>
      <c r="Z246" s="179"/>
      <c r="AA246" s="178"/>
      <c r="AB246" s="179"/>
      <c r="AC246" s="178"/>
      <c r="AD246" s="179"/>
      <c r="AE246" s="178"/>
      <c r="AF246" s="186"/>
      <c r="AG246" s="331"/>
      <c r="AH246" s="201">
        <f>U246+W246+Y246+AA246+AC246+AE246</f>
        <v>0</v>
      </c>
      <c r="AI246" s="152">
        <f>J246*(U246+W246+Y246)+J247*(AA246+AC246+AE246)</f>
        <v>0</v>
      </c>
    </row>
    <row r="247" spans="1:37" ht="45" customHeight="1" thickBot="1">
      <c r="A247" s="164"/>
      <c r="B247" s="166"/>
      <c r="C247" s="168"/>
      <c r="D247" s="168"/>
      <c r="E247" s="168"/>
      <c r="F247" s="166"/>
      <c r="G247" s="166"/>
      <c r="H247" s="166"/>
      <c r="I247" s="1" t="s">
        <v>10</v>
      </c>
      <c r="J247" s="445">
        <v>72.760000000000005</v>
      </c>
      <c r="K247" s="119">
        <v>149.60000000000002</v>
      </c>
      <c r="L247" s="384"/>
      <c r="M247" s="385"/>
      <c r="N247" s="328"/>
      <c r="O247" s="329"/>
      <c r="P247" s="329"/>
      <c r="Q247" s="329"/>
      <c r="R247" s="329"/>
      <c r="S247" s="329"/>
      <c r="T247" s="330"/>
      <c r="U247" s="185"/>
      <c r="V247" s="181"/>
      <c r="W247" s="180"/>
      <c r="X247" s="181"/>
      <c r="Y247" s="180"/>
      <c r="Z247" s="181"/>
      <c r="AA247" s="180"/>
      <c r="AB247" s="181"/>
      <c r="AC247" s="180"/>
      <c r="AD247" s="181"/>
      <c r="AE247" s="180"/>
      <c r="AF247" s="187"/>
      <c r="AG247" s="332"/>
      <c r="AH247" s="198">
        <f>AA246+AC246+AE246</f>
        <v>0</v>
      </c>
      <c r="AI247" s="153">
        <f>AH247*J247</f>
        <v>0</v>
      </c>
    </row>
    <row r="248" spans="1:37" ht="45" customHeight="1">
      <c r="A248" s="163"/>
      <c r="B248" s="165" t="s">
        <v>12</v>
      </c>
      <c r="C248" s="167" t="s">
        <v>209</v>
      </c>
      <c r="D248" s="167" t="s">
        <v>118</v>
      </c>
      <c r="E248" s="167" t="s">
        <v>210</v>
      </c>
      <c r="F248" s="165" t="s">
        <v>52</v>
      </c>
      <c r="G248" s="165" t="s">
        <v>52</v>
      </c>
      <c r="H248" s="165" t="s">
        <v>83</v>
      </c>
      <c r="I248" s="2" t="s">
        <v>11</v>
      </c>
      <c r="J248" s="444">
        <v>65.8</v>
      </c>
      <c r="K248" s="117">
        <v>135.30000000000001</v>
      </c>
      <c r="L248" s="384"/>
      <c r="M248" s="385"/>
      <c r="N248" s="328"/>
      <c r="O248" s="329"/>
      <c r="P248" s="329"/>
      <c r="Q248" s="329"/>
      <c r="R248" s="329"/>
      <c r="S248" s="329"/>
      <c r="T248" s="330"/>
      <c r="U248" s="184"/>
      <c r="V248" s="179"/>
      <c r="W248" s="178"/>
      <c r="X248" s="179"/>
      <c r="Y248" s="178"/>
      <c r="Z248" s="179"/>
      <c r="AA248" s="178"/>
      <c r="AB248" s="179"/>
      <c r="AC248" s="178"/>
      <c r="AD248" s="179"/>
      <c r="AE248" s="178"/>
      <c r="AF248" s="186"/>
      <c r="AG248" s="332"/>
      <c r="AH248" s="197">
        <f>U248+W248+Y248+AA248+AC248+AE248</f>
        <v>0</v>
      </c>
      <c r="AI248" s="152">
        <f>J248*(U248+W248+Y248)+J249*(AA248+AC248+AE248)</f>
        <v>0</v>
      </c>
    </row>
    <row r="249" spans="1:37" ht="45" customHeight="1" thickBot="1">
      <c r="A249" s="164"/>
      <c r="B249" s="166"/>
      <c r="C249" s="168"/>
      <c r="D249" s="168"/>
      <c r="E249" s="168"/>
      <c r="F249" s="166"/>
      <c r="G249" s="166"/>
      <c r="H249" s="166"/>
      <c r="I249" s="1" t="s">
        <v>10</v>
      </c>
      <c r="J249" s="445">
        <v>72.22</v>
      </c>
      <c r="K249" s="119">
        <v>148.5</v>
      </c>
      <c r="L249" s="384"/>
      <c r="M249" s="385"/>
      <c r="N249" s="328"/>
      <c r="O249" s="329"/>
      <c r="P249" s="329"/>
      <c r="Q249" s="329"/>
      <c r="R249" s="329"/>
      <c r="S249" s="329"/>
      <c r="T249" s="330"/>
      <c r="U249" s="185"/>
      <c r="V249" s="181"/>
      <c r="W249" s="180"/>
      <c r="X249" s="181"/>
      <c r="Y249" s="180"/>
      <c r="Z249" s="181"/>
      <c r="AA249" s="180"/>
      <c r="AB249" s="181"/>
      <c r="AC249" s="180"/>
      <c r="AD249" s="181"/>
      <c r="AE249" s="180"/>
      <c r="AF249" s="187"/>
      <c r="AG249" s="332"/>
      <c r="AH249" s="198">
        <f>AA248+AC248+AE248</f>
        <v>0</v>
      </c>
      <c r="AI249" s="153">
        <f>AH249*J249</f>
        <v>0</v>
      </c>
    </row>
    <row r="250" spans="1:37" ht="45" customHeight="1">
      <c r="A250" s="163"/>
      <c r="B250" s="165" t="s">
        <v>12</v>
      </c>
      <c r="C250" s="167" t="s">
        <v>209</v>
      </c>
      <c r="D250" s="167" t="s">
        <v>111</v>
      </c>
      <c r="E250" s="167" t="s">
        <v>140</v>
      </c>
      <c r="F250" s="165" t="s">
        <v>52</v>
      </c>
      <c r="G250" s="165" t="s">
        <v>52</v>
      </c>
      <c r="H250" s="165" t="s">
        <v>83</v>
      </c>
      <c r="I250" s="2" t="s">
        <v>11</v>
      </c>
      <c r="J250" s="444">
        <v>65.8</v>
      </c>
      <c r="K250" s="117">
        <v>135.30000000000001</v>
      </c>
      <c r="L250" s="384"/>
      <c r="M250" s="385"/>
      <c r="N250" s="328"/>
      <c r="O250" s="329"/>
      <c r="P250" s="329"/>
      <c r="Q250" s="329"/>
      <c r="R250" s="329"/>
      <c r="S250" s="329"/>
      <c r="T250" s="330"/>
      <c r="U250" s="184"/>
      <c r="V250" s="179"/>
      <c r="W250" s="178"/>
      <c r="X250" s="179"/>
      <c r="Y250" s="178"/>
      <c r="Z250" s="179"/>
      <c r="AA250" s="178"/>
      <c r="AB250" s="179"/>
      <c r="AC250" s="178"/>
      <c r="AD250" s="179"/>
      <c r="AE250" s="178"/>
      <c r="AF250" s="186"/>
      <c r="AG250" s="332"/>
      <c r="AH250" s="197">
        <f>U250+W250+Y250+AA250+AC250+AE250</f>
        <v>0</v>
      </c>
      <c r="AI250" s="152">
        <f>J250*(U250+W250+Y250)+J251*(AA250+AC250+AE250)</f>
        <v>0</v>
      </c>
    </row>
    <row r="251" spans="1:37" ht="45" customHeight="1" thickBot="1">
      <c r="A251" s="164"/>
      <c r="B251" s="166"/>
      <c r="C251" s="168"/>
      <c r="D251" s="168"/>
      <c r="E251" s="168"/>
      <c r="F251" s="166"/>
      <c r="G251" s="166"/>
      <c r="H251" s="166"/>
      <c r="I251" s="1" t="s">
        <v>10</v>
      </c>
      <c r="J251" s="445">
        <v>72.22</v>
      </c>
      <c r="K251" s="119">
        <v>148.5</v>
      </c>
      <c r="L251" s="384"/>
      <c r="M251" s="385"/>
      <c r="N251" s="328"/>
      <c r="O251" s="329"/>
      <c r="P251" s="329"/>
      <c r="Q251" s="329"/>
      <c r="R251" s="329"/>
      <c r="S251" s="329"/>
      <c r="T251" s="330"/>
      <c r="U251" s="185"/>
      <c r="V251" s="181"/>
      <c r="W251" s="180"/>
      <c r="X251" s="181"/>
      <c r="Y251" s="180"/>
      <c r="Z251" s="181"/>
      <c r="AA251" s="180"/>
      <c r="AB251" s="181"/>
      <c r="AC251" s="180"/>
      <c r="AD251" s="181"/>
      <c r="AE251" s="180"/>
      <c r="AF251" s="187"/>
      <c r="AG251" s="332"/>
      <c r="AH251" s="198">
        <f>AA250+AC250+AE250</f>
        <v>0</v>
      </c>
      <c r="AI251" s="153">
        <f>AH251*J251</f>
        <v>0</v>
      </c>
    </row>
    <row r="252" spans="1:37" ht="45" customHeight="1">
      <c r="A252" s="163"/>
      <c r="B252" s="165" t="s">
        <v>12</v>
      </c>
      <c r="C252" s="167" t="s">
        <v>209</v>
      </c>
      <c r="D252" s="167" t="s">
        <v>127</v>
      </c>
      <c r="E252" s="167" t="s">
        <v>222</v>
      </c>
      <c r="F252" s="165" t="s">
        <v>52</v>
      </c>
      <c r="G252" s="165" t="s">
        <v>52</v>
      </c>
      <c r="H252" s="165" t="s">
        <v>83</v>
      </c>
      <c r="I252" s="2" t="s">
        <v>11</v>
      </c>
      <c r="J252" s="444">
        <v>73.290000000000006</v>
      </c>
      <c r="K252" s="117">
        <v>150.70000000000002</v>
      </c>
      <c r="L252" s="384"/>
      <c r="M252" s="385"/>
      <c r="N252" s="328"/>
      <c r="O252" s="329"/>
      <c r="P252" s="329"/>
      <c r="Q252" s="329"/>
      <c r="R252" s="329"/>
      <c r="S252" s="329"/>
      <c r="T252" s="330"/>
      <c r="U252" s="184"/>
      <c r="V252" s="179"/>
      <c r="W252" s="178"/>
      <c r="X252" s="179"/>
      <c r="Y252" s="178"/>
      <c r="Z252" s="179"/>
      <c r="AA252" s="178"/>
      <c r="AB252" s="179"/>
      <c r="AC252" s="178"/>
      <c r="AD252" s="179"/>
      <c r="AE252" s="178"/>
      <c r="AF252" s="186"/>
      <c r="AG252" s="332"/>
      <c r="AH252" s="197">
        <f>U252+W252+Y252+AA252+AC252+AE252</f>
        <v>0</v>
      </c>
      <c r="AI252" s="152">
        <f>J252*(U252+W252+Y252)+J253*(AA252+AC252+AE252)</f>
        <v>0</v>
      </c>
    </row>
    <row r="253" spans="1:37" ht="45" customHeight="1" thickBot="1">
      <c r="A253" s="164"/>
      <c r="B253" s="166"/>
      <c r="C253" s="168"/>
      <c r="D253" s="168"/>
      <c r="E253" s="168"/>
      <c r="F253" s="166"/>
      <c r="G253" s="166"/>
      <c r="H253" s="166"/>
      <c r="I253" s="1" t="s">
        <v>10</v>
      </c>
      <c r="J253" s="445">
        <v>81.849999999999994</v>
      </c>
      <c r="K253" s="119">
        <v>168.3</v>
      </c>
      <c r="L253" s="384"/>
      <c r="M253" s="385"/>
      <c r="N253" s="328"/>
      <c r="O253" s="329"/>
      <c r="P253" s="329"/>
      <c r="Q253" s="329"/>
      <c r="R253" s="329"/>
      <c r="S253" s="329"/>
      <c r="T253" s="330"/>
      <c r="U253" s="185"/>
      <c r="V253" s="181"/>
      <c r="W253" s="180"/>
      <c r="X253" s="181"/>
      <c r="Y253" s="180"/>
      <c r="Z253" s="181"/>
      <c r="AA253" s="180"/>
      <c r="AB253" s="181"/>
      <c r="AC253" s="180"/>
      <c r="AD253" s="181"/>
      <c r="AE253" s="180"/>
      <c r="AF253" s="187"/>
      <c r="AG253" s="332"/>
      <c r="AH253" s="198">
        <f>AA252+AC252+AE252</f>
        <v>0</v>
      </c>
      <c r="AI253" s="153">
        <f>AH253*J253</f>
        <v>0</v>
      </c>
    </row>
    <row r="254" spans="1:37" ht="45" customHeight="1">
      <c r="A254" s="163"/>
      <c r="B254" s="165" t="s">
        <v>12</v>
      </c>
      <c r="C254" s="167" t="s">
        <v>219</v>
      </c>
      <c r="D254" s="167" t="s">
        <v>111</v>
      </c>
      <c r="E254" s="167" t="s">
        <v>221</v>
      </c>
      <c r="F254" s="165" t="s">
        <v>52</v>
      </c>
      <c r="G254" s="165" t="s">
        <v>52</v>
      </c>
      <c r="H254" s="165" t="s">
        <v>83</v>
      </c>
      <c r="I254" s="2" t="s">
        <v>11</v>
      </c>
      <c r="J254" s="444">
        <v>165.31</v>
      </c>
      <c r="K254" s="117">
        <v>339.90000000000003</v>
      </c>
      <c r="L254" s="384"/>
      <c r="M254" s="385"/>
      <c r="N254" s="328"/>
      <c r="O254" s="329"/>
      <c r="P254" s="329"/>
      <c r="Q254" s="329"/>
      <c r="R254" s="329"/>
      <c r="S254" s="329"/>
      <c r="T254" s="330"/>
      <c r="U254" s="184"/>
      <c r="V254" s="179"/>
      <c r="W254" s="178"/>
      <c r="X254" s="179"/>
      <c r="Y254" s="178"/>
      <c r="Z254" s="179"/>
      <c r="AA254" s="178"/>
      <c r="AB254" s="179"/>
      <c r="AC254" s="178"/>
      <c r="AD254" s="179"/>
      <c r="AE254" s="178"/>
      <c r="AF254" s="186"/>
      <c r="AG254" s="332"/>
      <c r="AH254" s="197">
        <f>U254+W254+Y254+AA254+AC254+AE254</f>
        <v>0</v>
      </c>
      <c r="AI254" s="152">
        <f>J254*(U254+W254+Y254)+J255*(AA254+AC254+AE254)</f>
        <v>0</v>
      </c>
    </row>
    <row r="255" spans="1:37" ht="45" customHeight="1" thickBot="1">
      <c r="A255" s="164"/>
      <c r="B255" s="166"/>
      <c r="C255" s="168"/>
      <c r="D255" s="168"/>
      <c r="E255" s="168"/>
      <c r="F255" s="166"/>
      <c r="G255" s="166"/>
      <c r="H255" s="166"/>
      <c r="I255" s="1" t="s">
        <v>10</v>
      </c>
      <c r="J255" s="445">
        <v>202.23</v>
      </c>
      <c r="K255" s="119">
        <v>415.8</v>
      </c>
      <c r="L255" s="384"/>
      <c r="M255" s="385"/>
      <c r="N255" s="328"/>
      <c r="O255" s="329"/>
      <c r="P255" s="329"/>
      <c r="Q255" s="329"/>
      <c r="R255" s="329"/>
      <c r="S255" s="329"/>
      <c r="T255" s="330"/>
      <c r="U255" s="185"/>
      <c r="V255" s="181"/>
      <c r="W255" s="180"/>
      <c r="X255" s="181"/>
      <c r="Y255" s="180"/>
      <c r="Z255" s="181"/>
      <c r="AA255" s="180"/>
      <c r="AB255" s="181"/>
      <c r="AC255" s="180"/>
      <c r="AD255" s="181"/>
      <c r="AE255" s="180"/>
      <c r="AF255" s="187"/>
      <c r="AG255" s="332"/>
      <c r="AH255" s="198">
        <f>AA254+AC254+AE254</f>
        <v>0</v>
      </c>
      <c r="AI255" s="153">
        <f>AH255*J255</f>
        <v>0</v>
      </c>
    </row>
    <row r="256" spans="1:37" ht="45" customHeight="1">
      <c r="A256" s="163"/>
      <c r="B256" s="165" t="s">
        <v>12</v>
      </c>
      <c r="C256" s="167" t="s">
        <v>219</v>
      </c>
      <c r="D256" s="167" t="s">
        <v>13</v>
      </c>
      <c r="E256" s="167" t="s">
        <v>220</v>
      </c>
      <c r="F256" s="165" t="s">
        <v>52</v>
      </c>
      <c r="G256" s="165" t="s">
        <v>52</v>
      </c>
      <c r="H256" s="165" t="s">
        <v>83</v>
      </c>
      <c r="I256" s="2" t="s">
        <v>11</v>
      </c>
      <c r="J256" s="444">
        <v>161.57</v>
      </c>
      <c r="K256" s="117">
        <v>332.20000000000005</v>
      </c>
      <c r="L256" s="384"/>
      <c r="M256" s="385"/>
      <c r="N256" s="328"/>
      <c r="O256" s="329"/>
      <c r="P256" s="329"/>
      <c r="Q256" s="329"/>
      <c r="R256" s="329"/>
      <c r="S256" s="329"/>
      <c r="T256" s="330"/>
      <c r="U256" s="184"/>
      <c r="V256" s="179"/>
      <c r="W256" s="178"/>
      <c r="X256" s="179"/>
      <c r="Y256" s="178"/>
      <c r="Z256" s="179"/>
      <c r="AA256" s="178"/>
      <c r="AB256" s="179"/>
      <c r="AC256" s="178"/>
      <c r="AD256" s="179"/>
      <c r="AE256" s="178"/>
      <c r="AF256" s="186"/>
      <c r="AG256" s="332"/>
      <c r="AH256" s="197">
        <f>U256+W256+Y256+AA256+AC256+AE256</f>
        <v>0</v>
      </c>
      <c r="AI256" s="152">
        <f>J256*(U256+W256+Y256)+J257*(AA256+AC256+AE256)</f>
        <v>0</v>
      </c>
    </row>
    <row r="257" spans="1:38" ht="45" customHeight="1" thickBot="1">
      <c r="A257" s="164"/>
      <c r="B257" s="166"/>
      <c r="C257" s="168"/>
      <c r="D257" s="168"/>
      <c r="E257" s="168"/>
      <c r="F257" s="166"/>
      <c r="G257" s="166"/>
      <c r="H257" s="166"/>
      <c r="I257" s="1" t="s">
        <v>10</v>
      </c>
      <c r="J257" s="445">
        <v>197.41</v>
      </c>
      <c r="K257" s="119">
        <v>405.90000000000003</v>
      </c>
      <c r="L257" s="384"/>
      <c r="M257" s="385"/>
      <c r="N257" s="328"/>
      <c r="O257" s="329"/>
      <c r="P257" s="329"/>
      <c r="Q257" s="329"/>
      <c r="R257" s="329"/>
      <c r="S257" s="329"/>
      <c r="T257" s="330"/>
      <c r="U257" s="185"/>
      <c r="V257" s="181"/>
      <c r="W257" s="180"/>
      <c r="X257" s="181"/>
      <c r="Y257" s="180"/>
      <c r="Z257" s="181"/>
      <c r="AA257" s="180"/>
      <c r="AB257" s="181"/>
      <c r="AC257" s="180"/>
      <c r="AD257" s="181"/>
      <c r="AE257" s="180"/>
      <c r="AF257" s="187"/>
      <c r="AG257" s="332"/>
      <c r="AH257" s="198">
        <f>AA256+AC256+AE256</f>
        <v>0</v>
      </c>
      <c r="AI257" s="153">
        <f>AH257*J257</f>
        <v>0</v>
      </c>
    </row>
    <row r="258" spans="1:38" ht="45" customHeight="1">
      <c r="A258" s="163"/>
      <c r="B258" s="165" t="s">
        <v>12</v>
      </c>
      <c r="C258" s="167" t="s">
        <v>231</v>
      </c>
      <c r="D258" s="167" t="s">
        <v>13</v>
      </c>
      <c r="E258" s="167" t="s">
        <v>232</v>
      </c>
      <c r="F258" s="165" t="s">
        <v>52</v>
      </c>
      <c r="G258" s="165" t="s">
        <v>52</v>
      </c>
      <c r="H258" s="165" t="s">
        <v>83</v>
      </c>
      <c r="I258" s="2" t="s">
        <v>11</v>
      </c>
      <c r="J258" s="444">
        <v>74.36</v>
      </c>
      <c r="K258" s="117">
        <v>152.9</v>
      </c>
      <c r="L258" s="384"/>
      <c r="M258" s="385"/>
      <c r="N258" s="328"/>
      <c r="O258" s="329"/>
      <c r="P258" s="329"/>
      <c r="Q258" s="329"/>
      <c r="R258" s="329"/>
      <c r="S258" s="329"/>
      <c r="T258" s="330"/>
      <c r="U258" s="184"/>
      <c r="V258" s="179"/>
      <c r="W258" s="178"/>
      <c r="X258" s="179"/>
      <c r="Y258" s="178"/>
      <c r="Z258" s="179"/>
      <c r="AA258" s="178"/>
      <c r="AB258" s="179"/>
      <c r="AC258" s="178"/>
      <c r="AD258" s="179"/>
      <c r="AE258" s="178"/>
      <c r="AF258" s="186"/>
      <c r="AG258" s="332"/>
      <c r="AH258" s="197">
        <f>U258+W258+Y258+AA258+AC258+AE258</f>
        <v>0</v>
      </c>
      <c r="AI258" s="152">
        <f>J258*(U258+W258+Y258)+J259*(AA258+AC258+AE258)</f>
        <v>0</v>
      </c>
    </row>
    <row r="259" spans="1:38" ht="45" customHeight="1" thickBot="1">
      <c r="A259" s="164"/>
      <c r="B259" s="166"/>
      <c r="C259" s="168"/>
      <c r="D259" s="168"/>
      <c r="E259" s="168"/>
      <c r="F259" s="166"/>
      <c r="G259" s="166"/>
      <c r="H259" s="166"/>
      <c r="I259" s="1" t="s">
        <v>10</v>
      </c>
      <c r="J259" s="445">
        <v>82.92</v>
      </c>
      <c r="K259" s="119">
        <v>170.5</v>
      </c>
      <c r="L259" s="384"/>
      <c r="M259" s="385"/>
      <c r="N259" s="328"/>
      <c r="O259" s="329"/>
      <c r="P259" s="329"/>
      <c r="Q259" s="329"/>
      <c r="R259" s="329"/>
      <c r="S259" s="329"/>
      <c r="T259" s="330"/>
      <c r="U259" s="185"/>
      <c r="V259" s="181"/>
      <c r="W259" s="180"/>
      <c r="X259" s="181"/>
      <c r="Y259" s="180"/>
      <c r="Z259" s="181"/>
      <c r="AA259" s="180"/>
      <c r="AB259" s="181"/>
      <c r="AC259" s="180"/>
      <c r="AD259" s="181"/>
      <c r="AE259" s="180"/>
      <c r="AF259" s="187"/>
      <c r="AG259" s="332"/>
      <c r="AH259" s="198">
        <f>AA258+AC258+AE258</f>
        <v>0</v>
      </c>
      <c r="AI259" s="153">
        <f>AH259*J259</f>
        <v>0</v>
      </c>
    </row>
    <row r="260" spans="1:38" ht="45" customHeight="1">
      <c r="A260" s="203" t="s">
        <v>213</v>
      </c>
      <c r="B260" s="165" t="s">
        <v>12</v>
      </c>
      <c r="C260" s="167" t="s">
        <v>212</v>
      </c>
      <c r="D260" s="167" t="s">
        <v>23</v>
      </c>
      <c r="E260" s="167" t="s">
        <v>216</v>
      </c>
      <c r="F260" s="165" t="s">
        <v>52</v>
      </c>
      <c r="G260" s="165" t="s">
        <v>52</v>
      </c>
      <c r="H260" s="165" t="s">
        <v>83</v>
      </c>
      <c r="I260" s="2" t="s">
        <v>11</v>
      </c>
      <c r="J260" s="444">
        <v>137.49</v>
      </c>
      <c r="K260" s="117">
        <v>282.70000000000005</v>
      </c>
      <c r="L260" s="384"/>
      <c r="M260" s="385"/>
      <c r="N260" s="328"/>
      <c r="O260" s="329"/>
      <c r="P260" s="329"/>
      <c r="Q260" s="329"/>
      <c r="R260" s="329"/>
      <c r="S260" s="329"/>
      <c r="T260" s="330"/>
      <c r="U260" s="184"/>
      <c r="V260" s="179"/>
      <c r="W260" s="178"/>
      <c r="X260" s="179"/>
      <c r="Y260" s="178"/>
      <c r="Z260" s="179"/>
      <c r="AA260" s="178"/>
      <c r="AB260" s="179"/>
      <c r="AC260" s="178"/>
      <c r="AD260" s="179"/>
      <c r="AE260" s="178"/>
      <c r="AF260" s="186"/>
      <c r="AG260" s="332"/>
      <c r="AH260" s="197">
        <f>U260+W260+Y260+AA260+AC260+AE260</f>
        <v>0</v>
      </c>
      <c r="AI260" s="152">
        <f>J260*(U260+W260+Y260)+J261*(AA260+AC260+AE260)</f>
        <v>0</v>
      </c>
    </row>
    <row r="261" spans="1:38" ht="45" customHeight="1" thickBot="1">
      <c r="A261" s="204"/>
      <c r="B261" s="166"/>
      <c r="C261" s="168"/>
      <c r="D261" s="168"/>
      <c r="E261" s="168"/>
      <c r="F261" s="166"/>
      <c r="G261" s="166"/>
      <c r="H261" s="166"/>
      <c r="I261" s="1" t="s">
        <v>10</v>
      </c>
      <c r="J261" s="445">
        <v>147.12</v>
      </c>
      <c r="K261" s="119">
        <v>302.5</v>
      </c>
      <c r="L261" s="384"/>
      <c r="M261" s="385"/>
      <c r="N261" s="328"/>
      <c r="O261" s="329"/>
      <c r="P261" s="329"/>
      <c r="Q261" s="329"/>
      <c r="R261" s="329"/>
      <c r="S261" s="329"/>
      <c r="T261" s="330"/>
      <c r="U261" s="185"/>
      <c r="V261" s="181"/>
      <c r="W261" s="180"/>
      <c r="X261" s="181"/>
      <c r="Y261" s="180"/>
      <c r="Z261" s="181"/>
      <c r="AA261" s="180"/>
      <c r="AB261" s="181"/>
      <c r="AC261" s="180"/>
      <c r="AD261" s="181"/>
      <c r="AE261" s="180"/>
      <c r="AF261" s="187"/>
      <c r="AG261" s="332"/>
      <c r="AH261" s="198">
        <f>AA260+AC260+AE260</f>
        <v>0</v>
      </c>
      <c r="AI261" s="153">
        <f>AH261*J261</f>
        <v>0</v>
      </c>
    </row>
    <row r="262" spans="1:38" ht="45" customHeight="1">
      <c r="A262" s="163"/>
      <c r="B262" s="165" t="s">
        <v>12</v>
      </c>
      <c r="C262" s="167" t="s">
        <v>223</v>
      </c>
      <c r="D262" s="167" t="s">
        <v>13</v>
      </c>
      <c r="E262" s="167" t="s">
        <v>224</v>
      </c>
      <c r="F262" s="165" t="s">
        <v>52</v>
      </c>
      <c r="G262" s="165" t="s">
        <v>52</v>
      </c>
      <c r="H262" s="165" t="s">
        <v>83</v>
      </c>
      <c r="I262" s="2" t="s">
        <v>11</v>
      </c>
      <c r="J262" s="444">
        <v>143.91</v>
      </c>
      <c r="K262" s="117">
        <v>295.90000000000003</v>
      </c>
      <c r="L262" s="384"/>
      <c r="M262" s="385"/>
      <c r="N262" s="328"/>
      <c r="O262" s="329"/>
      <c r="P262" s="329"/>
      <c r="Q262" s="329"/>
      <c r="R262" s="329"/>
      <c r="S262" s="329"/>
      <c r="T262" s="330"/>
      <c r="U262" s="184"/>
      <c r="V262" s="179"/>
      <c r="W262" s="178"/>
      <c r="X262" s="179"/>
      <c r="Y262" s="178"/>
      <c r="Z262" s="179"/>
      <c r="AA262" s="178"/>
      <c r="AB262" s="179"/>
      <c r="AC262" s="178"/>
      <c r="AD262" s="179"/>
      <c r="AE262" s="178"/>
      <c r="AF262" s="186"/>
      <c r="AG262" s="332"/>
      <c r="AH262" s="197">
        <f>U262+W262+Y262+AA262+AC262+AE262</f>
        <v>0</v>
      </c>
      <c r="AI262" s="152">
        <f>J262*(U262+W262+Y262)+J263*(AA262+AC262+AE262)</f>
        <v>0</v>
      </c>
    </row>
    <row r="263" spans="1:38" ht="45" customHeight="1" thickBot="1">
      <c r="A263" s="164"/>
      <c r="B263" s="166"/>
      <c r="C263" s="168"/>
      <c r="D263" s="168"/>
      <c r="E263" s="168"/>
      <c r="F263" s="166"/>
      <c r="G263" s="166"/>
      <c r="H263" s="166"/>
      <c r="I263" s="1" t="s">
        <v>10</v>
      </c>
      <c r="J263" s="445">
        <v>153.54</v>
      </c>
      <c r="K263" s="119">
        <v>315.70000000000005</v>
      </c>
      <c r="L263" s="384"/>
      <c r="M263" s="385"/>
      <c r="N263" s="328"/>
      <c r="O263" s="329"/>
      <c r="P263" s="329"/>
      <c r="Q263" s="329"/>
      <c r="R263" s="329"/>
      <c r="S263" s="329"/>
      <c r="T263" s="330"/>
      <c r="U263" s="185"/>
      <c r="V263" s="181"/>
      <c r="W263" s="180"/>
      <c r="X263" s="181"/>
      <c r="Y263" s="180"/>
      <c r="Z263" s="181"/>
      <c r="AA263" s="180"/>
      <c r="AB263" s="181"/>
      <c r="AC263" s="180"/>
      <c r="AD263" s="181"/>
      <c r="AE263" s="180"/>
      <c r="AF263" s="187"/>
      <c r="AG263" s="332"/>
      <c r="AH263" s="198">
        <f>AA262+AC262+AE262</f>
        <v>0</v>
      </c>
      <c r="AI263" s="153">
        <f>AH263*J263</f>
        <v>0</v>
      </c>
    </row>
    <row r="264" spans="1:38" ht="45.6" customHeight="1">
      <c r="A264" s="163"/>
      <c r="B264" s="165" t="s">
        <v>12</v>
      </c>
      <c r="C264" s="167" t="s">
        <v>223</v>
      </c>
      <c r="D264" s="167" t="s">
        <v>5</v>
      </c>
      <c r="E264" s="167" t="s">
        <v>225</v>
      </c>
      <c r="F264" s="165" t="s">
        <v>52</v>
      </c>
      <c r="G264" s="165" t="s">
        <v>52</v>
      </c>
      <c r="H264" s="165" t="s">
        <v>83</v>
      </c>
      <c r="I264" s="2" t="s">
        <v>11</v>
      </c>
      <c r="J264" s="444">
        <v>132.68</v>
      </c>
      <c r="K264" s="117">
        <v>272.8</v>
      </c>
      <c r="L264" s="384"/>
      <c r="M264" s="385"/>
      <c r="N264" s="328"/>
      <c r="O264" s="329"/>
      <c r="P264" s="329"/>
      <c r="Q264" s="329"/>
      <c r="R264" s="329"/>
      <c r="S264" s="329"/>
      <c r="T264" s="330"/>
      <c r="U264" s="184"/>
      <c r="V264" s="179"/>
      <c r="W264" s="178"/>
      <c r="X264" s="179"/>
      <c r="Y264" s="178"/>
      <c r="Z264" s="179"/>
      <c r="AA264" s="178"/>
      <c r="AB264" s="179"/>
      <c r="AC264" s="178"/>
      <c r="AD264" s="179"/>
      <c r="AE264" s="178"/>
      <c r="AF264" s="186"/>
      <c r="AG264" s="332"/>
      <c r="AH264" s="197">
        <f>U264+W264+Y264+AA264+AC264+AE264</f>
        <v>0</v>
      </c>
      <c r="AI264" s="152">
        <f>J264*(U264+W264+Y264)+J265*(AA264+AC264+AE264)</f>
        <v>0</v>
      </c>
    </row>
    <row r="265" spans="1:38" ht="51.6" customHeight="1" thickBot="1">
      <c r="A265" s="164"/>
      <c r="B265" s="166"/>
      <c r="C265" s="168"/>
      <c r="D265" s="168"/>
      <c r="E265" s="168"/>
      <c r="F265" s="166"/>
      <c r="G265" s="166"/>
      <c r="H265" s="166"/>
      <c r="I265" s="1" t="s">
        <v>10</v>
      </c>
      <c r="J265" s="445">
        <v>142.84</v>
      </c>
      <c r="K265" s="119">
        <v>293.70000000000005</v>
      </c>
      <c r="L265" s="386"/>
      <c r="M265" s="387"/>
      <c r="N265" s="328"/>
      <c r="O265" s="329"/>
      <c r="P265" s="329"/>
      <c r="Q265" s="329"/>
      <c r="R265" s="329"/>
      <c r="S265" s="329"/>
      <c r="T265" s="330"/>
      <c r="U265" s="185"/>
      <c r="V265" s="181"/>
      <c r="W265" s="180"/>
      <c r="X265" s="181"/>
      <c r="Y265" s="180"/>
      <c r="Z265" s="181"/>
      <c r="AA265" s="180"/>
      <c r="AB265" s="181"/>
      <c r="AC265" s="180"/>
      <c r="AD265" s="181"/>
      <c r="AE265" s="180"/>
      <c r="AF265" s="187"/>
      <c r="AG265" s="332"/>
      <c r="AH265" s="198">
        <f>AA264+AC264+AE264</f>
        <v>0</v>
      </c>
      <c r="AI265" s="153">
        <f>AH265*J265</f>
        <v>0</v>
      </c>
    </row>
    <row r="266" spans="1:38" ht="22.5" customHeight="1">
      <c r="A266" s="368" t="s">
        <v>44</v>
      </c>
      <c r="B266" s="369"/>
      <c r="C266" s="369"/>
      <c r="D266" s="369"/>
      <c r="E266" s="369"/>
      <c r="F266" s="369"/>
      <c r="G266" s="369"/>
      <c r="H266" s="369"/>
      <c r="I266" s="369"/>
      <c r="J266" s="370"/>
      <c r="K266" s="370"/>
      <c r="L266" s="144"/>
      <c r="M266" s="144"/>
      <c r="N266" s="369"/>
      <c r="O266" s="369"/>
      <c r="P266" s="369"/>
      <c r="Q266" s="369"/>
      <c r="R266" s="369"/>
      <c r="S266" s="369"/>
      <c r="T266" s="371"/>
      <c r="U266" s="199">
        <f>SUM(U246:U265)</f>
        <v>0</v>
      </c>
      <c r="V266" s="200"/>
      <c r="W266" s="199">
        <f>SUM(W246:W265)</f>
        <v>0</v>
      </c>
      <c r="X266" s="200"/>
      <c r="Y266" s="199">
        <f>SUM(Y246:Y265)</f>
        <v>0</v>
      </c>
      <c r="Z266" s="200"/>
      <c r="AA266" s="199">
        <f>SUM(AA246:AA265)</f>
        <v>0</v>
      </c>
      <c r="AB266" s="200"/>
      <c r="AC266" s="199">
        <f>SUM(AC246:AC265)</f>
        <v>0</v>
      </c>
      <c r="AD266" s="200"/>
      <c r="AE266" s="199">
        <f>SUM(AE246:AE265)</f>
        <v>0</v>
      </c>
      <c r="AF266" s="200"/>
      <c r="AG266" s="15"/>
      <c r="AH266" s="19">
        <f>SUM(AH246:AH265)</f>
        <v>0</v>
      </c>
      <c r="AI266" s="51">
        <f>SUM(AI246:AI265)</f>
        <v>0</v>
      </c>
    </row>
    <row r="267" spans="1:38" ht="30">
      <c r="A267" s="146"/>
      <c r="B267" s="147"/>
      <c r="C267" s="147"/>
      <c r="D267" s="147"/>
      <c r="E267" s="147"/>
      <c r="F267" s="147"/>
      <c r="G267" s="147"/>
      <c r="H267" s="147"/>
      <c r="I267" s="147"/>
      <c r="J267" s="147"/>
      <c r="K267" s="147"/>
      <c r="L267" s="147"/>
      <c r="M267" s="147"/>
      <c r="N267" s="147"/>
      <c r="O267" s="147"/>
      <c r="P267" s="147"/>
      <c r="Q267" s="147"/>
      <c r="R267" s="147"/>
      <c r="S267" s="147"/>
      <c r="T267" s="148"/>
      <c r="U267" s="365" t="s">
        <v>61</v>
      </c>
      <c r="V267" s="366"/>
      <c r="W267" s="365" t="s">
        <v>62</v>
      </c>
      <c r="X267" s="366"/>
      <c r="Y267" s="365" t="s">
        <v>63</v>
      </c>
      <c r="Z267" s="366"/>
      <c r="AA267" s="365" t="s">
        <v>64</v>
      </c>
      <c r="AB267" s="366"/>
      <c r="AC267" s="365" t="s">
        <v>65</v>
      </c>
      <c r="AD267" s="366"/>
      <c r="AE267" s="365" t="s">
        <v>66</v>
      </c>
      <c r="AF267" s="366"/>
      <c r="AG267" s="6"/>
      <c r="AH267" s="5" t="s">
        <v>17</v>
      </c>
      <c r="AI267" s="39" t="s">
        <v>16</v>
      </c>
      <c r="AL267" s="14"/>
    </row>
    <row r="268" spans="1:38" ht="13.5" customHeight="1">
      <c r="A268" s="301"/>
      <c r="B268" s="301"/>
      <c r="C268" s="301"/>
      <c r="D268" s="301"/>
      <c r="E268" s="301"/>
      <c r="F268" s="301"/>
      <c r="G268" s="301"/>
      <c r="H268" s="301"/>
      <c r="I268" s="301"/>
      <c r="J268" s="302"/>
      <c r="K268" s="302"/>
      <c r="L268" s="301"/>
      <c r="M268" s="301"/>
      <c r="N268" s="301"/>
      <c r="O268" s="301"/>
      <c r="P268" s="301"/>
      <c r="Q268" s="301"/>
      <c r="R268" s="301"/>
      <c r="S268" s="301"/>
      <c r="T268" s="301"/>
      <c r="U268" s="301"/>
      <c r="V268" s="301"/>
      <c r="W268" s="301"/>
      <c r="X268" s="301"/>
      <c r="Y268" s="301"/>
      <c r="Z268" s="301"/>
      <c r="AA268" s="301"/>
      <c r="AB268" s="301"/>
      <c r="AC268" s="301"/>
      <c r="AD268" s="301"/>
      <c r="AE268" s="301"/>
      <c r="AF268" s="301"/>
      <c r="AG268" s="301"/>
      <c r="AH268" s="301"/>
      <c r="AI268" s="301"/>
    </row>
    <row r="269" spans="1:38" ht="27" customHeight="1">
      <c r="A269" s="240" t="s">
        <v>76</v>
      </c>
      <c r="B269" s="240"/>
      <c r="C269" s="240"/>
      <c r="D269" s="240"/>
      <c r="E269" s="240"/>
      <c r="F269" s="240"/>
      <c r="G269" s="240"/>
      <c r="H269" s="240"/>
      <c r="I269" s="240"/>
      <c r="J269" s="240"/>
      <c r="K269" s="240"/>
      <c r="L269" s="240"/>
      <c r="M269" s="240"/>
      <c r="N269" s="240"/>
      <c r="O269" s="240"/>
      <c r="P269" s="240"/>
      <c r="Q269" s="240"/>
      <c r="R269" s="240"/>
      <c r="S269" s="240"/>
      <c r="T269" s="240"/>
      <c r="U269" s="240"/>
      <c r="V269" s="240"/>
      <c r="W269" s="240"/>
      <c r="X269" s="240"/>
      <c r="Y269" s="240"/>
      <c r="Z269" s="240"/>
      <c r="AA269" s="240"/>
      <c r="AB269" s="240"/>
      <c r="AC269" s="240"/>
      <c r="AD269" s="240"/>
      <c r="AE269" s="240"/>
      <c r="AF269" s="240"/>
      <c r="AG269" s="240"/>
      <c r="AH269" s="241"/>
      <c r="AI269" s="241"/>
    </row>
    <row r="270" spans="1:38" ht="27" customHeight="1" thickBot="1">
      <c r="A270" s="149" t="s">
        <v>240</v>
      </c>
      <c r="B270" s="150"/>
      <c r="C270" s="150"/>
      <c r="D270" s="150"/>
      <c r="E270" s="150"/>
      <c r="F270" s="150"/>
      <c r="G270" s="150"/>
      <c r="H270" s="150"/>
      <c r="I270" s="150"/>
      <c r="J270" s="150"/>
      <c r="K270" s="150"/>
      <c r="L270" s="150"/>
      <c r="M270" s="151"/>
      <c r="N270" s="363" t="s">
        <v>67</v>
      </c>
      <c r="O270" s="364"/>
      <c r="P270" s="363" t="s">
        <v>68</v>
      </c>
      <c r="Q270" s="364"/>
      <c r="R270" s="363" t="s">
        <v>69</v>
      </c>
      <c r="S270" s="364"/>
      <c r="T270" s="363" t="s">
        <v>70</v>
      </c>
      <c r="U270" s="364"/>
      <c r="V270" s="363" t="s">
        <v>60</v>
      </c>
      <c r="W270" s="364"/>
      <c r="X270" s="363" t="s">
        <v>71</v>
      </c>
      <c r="Y270" s="364"/>
      <c r="Z270" s="363" t="s">
        <v>72</v>
      </c>
      <c r="AA270" s="364"/>
      <c r="AB270" s="363" t="s">
        <v>73</v>
      </c>
      <c r="AC270" s="364"/>
      <c r="AD270" s="363" t="s">
        <v>74</v>
      </c>
      <c r="AE270" s="364"/>
      <c r="AF270" s="363"/>
      <c r="AG270" s="364"/>
      <c r="AH270" s="13" t="s">
        <v>38</v>
      </c>
      <c r="AI270" s="40" t="s">
        <v>37</v>
      </c>
    </row>
    <row r="271" spans="1:38" ht="21.4" customHeight="1" thickBot="1">
      <c r="A271" s="188"/>
      <c r="B271" s="160" t="s">
        <v>1</v>
      </c>
      <c r="C271" s="191" t="s">
        <v>3</v>
      </c>
      <c r="D271" s="194" t="s">
        <v>15</v>
      </c>
      <c r="E271" s="194" t="s">
        <v>154</v>
      </c>
      <c r="F271" s="160" t="s">
        <v>52</v>
      </c>
      <c r="G271" s="154" t="s">
        <v>53</v>
      </c>
      <c r="H271" s="175" t="s">
        <v>83</v>
      </c>
      <c r="I271" s="36" t="s">
        <v>54</v>
      </c>
      <c r="J271" s="446">
        <v>52.96</v>
      </c>
      <c r="K271" s="120">
        <v>108.9</v>
      </c>
      <c r="L271" s="394"/>
      <c r="M271" s="395"/>
      <c r="N271" s="60"/>
      <c r="O271" s="60"/>
      <c r="P271" s="60"/>
      <c r="Q271" s="60"/>
      <c r="R271" s="182"/>
      <c r="S271" s="183"/>
      <c r="T271" s="182"/>
      <c r="U271" s="183"/>
      <c r="V271" s="60"/>
      <c r="W271" s="60"/>
      <c r="X271" s="60"/>
      <c r="Y271" s="60"/>
      <c r="Z271" s="60"/>
      <c r="AA271" s="60"/>
      <c r="AB271" s="60"/>
      <c r="AC271" s="60"/>
      <c r="AD271" s="60"/>
      <c r="AE271" s="60"/>
      <c r="AF271" s="60"/>
      <c r="AG271" s="61"/>
      <c r="AH271" s="54">
        <f>R271+T271</f>
        <v>0</v>
      </c>
      <c r="AI271" s="157">
        <f>(J271*AH271)+(J272*AH272)+(J273*AH273)</f>
        <v>0</v>
      </c>
    </row>
    <row r="272" spans="1:38" ht="21.4" customHeight="1" thickBot="1">
      <c r="A272" s="189"/>
      <c r="B272" s="161"/>
      <c r="C272" s="192"/>
      <c r="D272" s="195"/>
      <c r="E272" s="195"/>
      <c r="F272" s="161"/>
      <c r="G272" s="155"/>
      <c r="H272" s="176"/>
      <c r="I272" s="36" t="s">
        <v>55</v>
      </c>
      <c r="J272" s="447">
        <v>57.24</v>
      </c>
      <c r="K272" s="121">
        <v>117.7</v>
      </c>
      <c r="L272" s="396"/>
      <c r="M272" s="397"/>
      <c r="N272" s="62"/>
      <c r="O272" s="62"/>
      <c r="P272" s="62"/>
      <c r="Q272" s="62"/>
      <c r="R272" s="62"/>
      <c r="S272" s="62"/>
      <c r="T272" s="62"/>
      <c r="U272" s="62"/>
      <c r="V272" s="182"/>
      <c r="W272" s="183"/>
      <c r="X272" s="182"/>
      <c r="Y272" s="183"/>
      <c r="Z272" s="62"/>
      <c r="AA272" s="62"/>
      <c r="AB272" s="62"/>
      <c r="AC272" s="62"/>
      <c r="AD272" s="62"/>
      <c r="AE272" s="62"/>
      <c r="AF272" s="62"/>
      <c r="AG272" s="63"/>
      <c r="AH272" s="55">
        <f>V272+X272</f>
        <v>0</v>
      </c>
      <c r="AI272" s="158"/>
    </row>
    <row r="273" spans="1:35" ht="21.4" customHeight="1" thickBot="1">
      <c r="A273" s="190"/>
      <c r="B273" s="162"/>
      <c r="C273" s="193"/>
      <c r="D273" s="196"/>
      <c r="E273" s="196"/>
      <c r="F273" s="162"/>
      <c r="G273" s="156"/>
      <c r="H273" s="177"/>
      <c r="I273" s="36" t="s">
        <v>56</v>
      </c>
      <c r="J273" s="448">
        <v>62.59</v>
      </c>
      <c r="K273" s="122">
        <v>128.70000000000002</v>
      </c>
      <c r="L273" s="396"/>
      <c r="M273" s="397"/>
      <c r="N273" s="64"/>
      <c r="O273" s="64"/>
      <c r="P273" s="64"/>
      <c r="Q273" s="64"/>
      <c r="R273" s="64"/>
      <c r="S273" s="64"/>
      <c r="T273" s="64"/>
      <c r="U273" s="64"/>
      <c r="V273" s="64"/>
      <c r="W273" s="64"/>
      <c r="X273" s="64"/>
      <c r="Y273" s="64"/>
      <c r="Z273" s="182"/>
      <c r="AA273" s="183"/>
      <c r="AB273" s="182"/>
      <c r="AC273" s="183"/>
      <c r="AD273" s="182"/>
      <c r="AE273" s="183"/>
      <c r="AF273" s="64"/>
      <c r="AG273" s="65"/>
      <c r="AH273" s="55">
        <f>Z273+AB273+AD273</f>
        <v>0</v>
      </c>
      <c r="AI273" s="159"/>
    </row>
    <row r="274" spans="1:35" ht="21.4" customHeight="1" thickBot="1">
      <c r="A274" s="188"/>
      <c r="B274" s="160" t="s">
        <v>1</v>
      </c>
      <c r="C274" s="191" t="s">
        <v>3</v>
      </c>
      <c r="D274" s="194" t="s">
        <v>105</v>
      </c>
      <c r="E274" s="194" t="s">
        <v>108</v>
      </c>
      <c r="F274" s="160" t="s">
        <v>52</v>
      </c>
      <c r="G274" s="154" t="s">
        <v>53</v>
      </c>
      <c r="H274" s="175" t="s">
        <v>83</v>
      </c>
      <c r="I274" s="36" t="s">
        <v>54</v>
      </c>
      <c r="J274" s="446">
        <v>54.03</v>
      </c>
      <c r="K274" s="120">
        <v>111.10000000000001</v>
      </c>
      <c r="L274" s="396"/>
      <c r="M274" s="397"/>
      <c r="N274" s="60"/>
      <c r="O274" s="60"/>
      <c r="P274" s="60"/>
      <c r="Q274" s="60"/>
      <c r="R274" s="182"/>
      <c r="S274" s="183"/>
      <c r="T274" s="182"/>
      <c r="U274" s="183"/>
      <c r="V274" s="60"/>
      <c r="W274" s="60"/>
      <c r="X274" s="60"/>
      <c r="Y274" s="60"/>
      <c r="Z274" s="60"/>
      <c r="AA274" s="60"/>
      <c r="AB274" s="60"/>
      <c r="AC274" s="60"/>
      <c r="AD274" s="60"/>
      <c r="AE274" s="60"/>
      <c r="AF274" s="60"/>
      <c r="AG274" s="61"/>
      <c r="AH274" s="54">
        <f>R274+T274</f>
        <v>0</v>
      </c>
      <c r="AI274" s="157">
        <f>(J274*AH274)+(J275*AH275)+(J276*AH276)</f>
        <v>0</v>
      </c>
    </row>
    <row r="275" spans="1:35" ht="21.4" customHeight="1" thickBot="1">
      <c r="A275" s="189"/>
      <c r="B275" s="161"/>
      <c r="C275" s="192"/>
      <c r="D275" s="195"/>
      <c r="E275" s="195"/>
      <c r="F275" s="161"/>
      <c r="G275" s="155"/>
      <c r="H275" s="176"/>
      <c r="I275" s="36" t="s">
        <v>55</v>
      </c>
      <c r="J275" s="447">
        <v>59.38</v>
      </c>
      <c r="K275" s="121">
        <v>122.10000000000001</v>
      </c>
      <c r="L275" s="396"/>
      <c r="M275" s="397"/>
      <c r="N275" s="62"/>
      <c r="O275" s="62"/>
      <c r="P275" s="62"/>
      <c r="Q275" s="62"/>
      <c r="R275" s="62"/>
      <c r="S275" s="62"/>
      <c r="T275" s="62"/>
      <c r="U275" s="62"/>
      <c r="V275" s="182"/>
      <c r="W275" s="183"/>
      <c r="X275" s="182"/>
      <c r="Y275" s="183"/>
      <c r="Z275" s="62"/>
      <c r="AA275" s="62"/>
      <c r="AB275" s="62"/>
      <c r="AC275" s="62"/>
      <c r="AD275" s="62"/>
      <c r="AE275" s="62"/>
      <c r="AF275" s="62"/>
      <c r="AG275" s="63"/>
      <c r="AH275" s="55">
        <f>V275+X275</f>
        <v>0</v>
      </c>
      <c r="AI275" s="158"/>
    </row>
    <row r="276" spans="1:35" ht="21.4" customHeight="1" thickBot="1">
      <c r="A276" s="190"/>
      <c r="B276" s="162"/>
      <c r="C276" s="193"/>
      <c r="D276" s="196"/>
      <c r="E276" s="196"/>
      <c r="F276" s="162"/>
      <c r="G276" s="156"/>
      <c r="H276" s="177"/>
      <c r="I276" s="36" t="s">
        <v>56</v>
      </c>
      <c r="J276" s="448">
        <v>64.73</v>
      </c>
      <c r="K276" s="122">
        <v>133.10000000000002</v>
      </c>
      <c r="L276" s="396"/>
      <c r="M276" s="397"/>
      <c r="N276" s="64"/>
      <c r="O276" s="64"/>
      <c r="P276" s="64"/>
      <c r="Q276" s="64"/>
      <c r="R276" s="64"/>
      <c r="S276" s="64"/>
      <c r="T276" s="64"/>
      <c r="U276" s="64"/>
      <c r="V276" s="64"/>
      <c r="W276" s="64"/>
      <c r="X276" s="64"/>
      <c r="Y276" s="64"/>
      <c r="Z276" s="182"/>
      <c r="AA276" s="183"/>
      <c r="AB276" s="182"/>
      <c r="AC276" s="183"/>
      <c r="AD276" s="182"/>
      <c r="AE276" s="183"/>
      <c r="AF276" s="64"/>
      <c r="AG276" s="65"/>
      <c r="AH276" s="55">
        <f>Z276+AB276+AD276</f>
        <v>0</v>
      </c>
      <c r="AI276" s="159"/>
    </row>
    <row r="277" spans="1:35" ht="21.4" customHeight="1" thickBot="1">
      <c r="A277" s="188"/>
      <c r="B277" s="160" t="s">
        <v>1</v>
      </c>
      <c r="C277" s="191" t="s">
        <v>3</v>
      </c>
      <c r="D277" s="194" t="s">
        <v>111</v>
      </c>
      <c r="E277" s="194" t="s">
        <v>140</v>
      </c>
      <c r="F277" s="160" t="s">
        <v>52</v>
      </c>
      <c r="G277" s="154" t="s">
        <v>53</v>
      </c>
      <c r="H277" s="175" t="s">
        <v>83</v>
      </c>
      <c r="I277" s="36" t="s">
        <v>54</v>
      </c>
      <c r="J277" s="446">
        <v>55.1</v>
      </c>
      <c r="K277" s="120">
        <v>113.30000000000001</v>
      </c>
      <c r="L277" s="396"/>
      <c r="M277" s="397"/>
      <c r="N277" s="60"/>
      <c r="O277" s="60"/>
      <c r="P277" s="60"/>
      <c r="Q277" s="60"/>
      <c r="R277" s="182"/>
      <c r="S277" s="183"/>
      <c r="T277" s="182"/>
      <c r="U277" s="183"/>
      <c r="V277" s="60"/>
      <c r="W277" s="60"/>
      <c r="X277" s="60"/>
      <c r="Y277" s="60"/>
      <c r="Z277" s="60"/>
      <c r="AA277" s="60"/>
      <c r="AB277" s="60"/>
      <c r="AC277" s="60"/>
      <c r="AD277" s="60"/>
      <c r="AE277" s="60"/>
      <c r="AF277" s="60"/>
      <c r="AG277" s="61"/>
      <c r="AH277" s="54">
        <f>R277+T277</f>
        <v>0</v>
      </c>
      <c r="AI277" s="157">
        <f>(J277*AH277)+(J278*AH278)+(J279*AH279)</f>
        <v>0</v>
      </c>
    </row>
    <row r="278" spans="1:35" ht="21.4" customHeight="1" thickBot="1">
      <c r="A278" s="189"/>
      <c r="B278" s="161"/>
      <c r="C278" s="192"/>
      <c r="D278" s="195"/>
      <c r="E278" s="195"/>
      <c r="F278" s="161"/>
      <c r="G278" s="155"/>
      <c r="H278" s="176"/>
      <c r="I278" s="36" t="s">
        <v>55</v>
      </c>
      <c r="J278" s="447">
        <v>59.38</v>
      </c>
      <c r="K278" s="121">
        <v>122.10000000000001</v>
      </c>
      <c r="L278" s="396"/>
      <c r="M278" s="397"/>
      <c r="N278" s="62"/>
      <c r="O278" s="62"/>
      <c r="P278" s="62"/>
      <c r="Q278" s="62"/>
      <c r="R278" s="62"/>
      <c r="S278" s="62"/>
      <c r="T278" s="62"/>
      <c r="U278" s="62"/>
      <c r="V278" s="182"/>
      <c r="W278" s="183"/>
      <c r="X278" s="182"/>
      <c r="Y278" s="183"/>
      <c r="Z278" s="62"/>
      <c r="AA278" s="62"/>
      <c r="AB278" s="62"/>
      <c r="AC278" s="62"/>
      <c r="AD278" s="62"/>
      <c r="AE278" s="62"/>
      <c r="AF278" s="62"/>
      <c r="AG278" s="63"/>
      <c r="AH278" s="55">
        <f>V278+X278</f>
        <v>0</v>
      </c>
      <c r="AI278" s="158"/>
    </row>
    <row r="279" spans="1:35" ht="21" customHeight="1" thickBot="1">
      <c r="A279" s="190"/>
      <c r="B279" s="162"/>
      <c r="C279" s="193"/>
      <c r="D279" s="196"/>
      <c r="E279" s="196"/>
      <c r="F279" s="162"/>
      <c r="G279" s="156"/>
      <c r="H279" s="177"/>
      <c r="I279" s="36" t="s">
        <v>56</v>
      </c>
      <c r="J279" s="448">
        <v>64.73</v>
      </c>
      <c r="K279" s="122">
        <v>133.10000000000002</v>
      </c>
      <c r="L279" s="396"/>
      <c r="M279" s="397"/>
      <c r="N279" s="64"/>
      <c r="O279" s="64"/>
      <c r="P279" s="64"/>
      <c r="Q279" s="64"/>
      <c r="R279" s="64"/>
      <c r="S279" s="64"/>
      <c r="T279" s="64"/>
      <c r="U279" s="64"/>
      <c r="V279" s="64"/>
      <c r="W279" s="64"/>
      <c r="X279" s="64"/>
      <c r="Y279" s="64"/>
      <c r="Z279" s="182"/>
      <c r="AA279" s="183"/>
      <c r="AB279" s="182"/>
      <c r="AC279" s="183"/>
      <c r="AD279" s="182"/>
      <c r="AE279" s="183"/>
      <c r="AF279" s="64"/>
      <c r="AG279" s="65"/>
      <c r="AH279" s="55">
        <f>Z279+AB279+AD279</f>
        <v>0</v>
      </c>
      <c r="AI279" s="159"/>
    </row>
    <row r="280" spans="1:35" ht="57" customHeight="1" thickBot="1">
      <c r="A280" s="12"/>
      <c r="B280" s="33" t="s">
        <v>1</v>
      </c>
      <c r="C280" s="11" t="s">
        <v>9</v>
      </c>
      <c r="D280" s="31" t="s">
        <v>81</v>
      </c>
      <c r="E280" s="35" t="s">
        <v>84</v>
      </c>
      <c r="F280" s="30" t="s">
        <v>52</v>
      </c>
      <c r="G280" s="29" t="s">
        <v>53</v>
      </c>
      <c r="H280" s="37" t="s">
        <v>83</v>
      </c>
      <c r="I280" s="38" t="s">
        <v>228</v>
      </c>
      <c r="J280" s="132">
        <v>51.89</v>
      </c>
      <c r="K280" s="123">
        <v>106.7</v>
      </c>
      <c r="L280" s="396"/>
      <c r="M280" s="397"/>
      <c r="N280" s="174"/>
      <c r="O280" s="170"/>
      <c r="P280" s="169"/>
      <c r="Q280" s="170"/>
      <c r="R280" s="169"/>
      <c r="S280" s="170"/>
      <c r="T280" s="169"/>
      <c r="U280" s="170"/>
      <c r="V280" s="171"/>
      <c r="W280" s="172"/>
      <c r="X280" s="172"/>
      <c r="Y280" s="172"/>
      <c r="Z280" s="172"/>
      <c r="AA280" s="172"/>
      <c r="AB280" s="172"/>
      <c r="AC280" s="172"/>
      <c r="AD280" s="172"/>
      <c r="AE280" s="172"/>
      <c r="AF280" s="172"/>
      <c r="AG280" s="173"/>
      <c r="AH280" s="55">
        <f t="shared" ref="AH280:AH286" si="12">N280+P280+R280+T280</f>
        <v>0</v>
      </c>
      <c r="AI280" s="52">
        <f t="shared" ref="AI280:AI286" si="13">J280*AH280</f>
        <v>0</v>
      </c>
    </row>
    <row r="281" spans="1:35" ht="57" customHeight="1" thickBot="1">
      <c r="A281" s="12"/>
      <c r="B281" s="33" t="s">
        <v>1</v>
      </c>
      <c r="C281" s="11" t="s">
        <v>9</v>
      </c>
      <c r="D281" s="31" t="s">
        <v>118</v>
      </c>
      <c r="E281" s="35" t="s">
        <v>120</v>
      </c>
      <c r="F281" s="30" t="s">
        <v>52</v>
      </c>
      <c r="G281" s="29" t="s">
        <v>53</v>
      </c>
      <c r="H281" s="37" t="s">
        <v>83</v>
      </c>
      <c r="I281" s="38" t="s">
        <v>228</v>
      </c>
      <c r="J281" s="132">
        <v>55.1</v>
      </c>
      <c r="K281" s="123">
        <v>113.30000000000001</v>
      </c>
      <c r="L281" s="396"/>
      <c r="M281" s="397"/>
      <c r="N281" s="174"/>
      <c r="O281" s="170"/>
      <c r="P281" s="169"/>
      <c r="Q281" s="170"/>
      <c r="R281" s="169"/>
      <c r="S281" s="170"/>
      <c r="T281" s="169"/>
      <c r="U281" s="170"/>
      <c r="V281" s="171"/>
      <c r="W281" s="172"/>
      <c r="X281" s="172"/>
      <c r="Y281" s="172"/>
      <c r="Z281" s="172"/>
      <c r="AA281" s="172"/>
      <c r="AB281" s="172"/>
      <c r="AC281" s="172"/>
      <c r="AD281" s="172"/>
      <c r="AE281" s="172"/>
      <c r="AF281" s="172"/>
      <c r="AG281" s="173"/>
      <c r="AH281" s="55">
        <f t="shared" si="12"/>
        <v>0</v>
      </c>
      <c r="AI281" s="52">
        <f t="shared" si="13"/>
        <v>0</v>
      </c>
    </row>
    <row r="282" spans="1:35" ht="57" customHeight="1" thickBot="1">
      <c r="A282" s="12"/>
      <c r="B282" s="33" t="s">
        <v>1</v>
      </c>
      <c r="C282" s="11" t="s">
        <v>9</v>
      </c>
      <c r="D282" s="31" t="s">
        <v>126</v>
      </c>
      <c r="E282" s="35" t="s">
        <v>147</v>
      </c>
      <c r="F282" s="30" t="s">
        <v>52</v>
      </c>
      <c r="G282" s="29" t="s">
        <v>53</v>
      </c>
      <c r="H282" s="37" t="s">
        <v>83</v>
      </c>
      <c r="I282" s="38" t="s">
        <v>228</v>
      </c>
      <c r="J282" s="132">
        <v>56.17</v>
      </c>
      <c r="K282" s="123">
        <v>115.50000000000001</v>
      </c>
      <c r="L282" s="396"/>
      <c r="M282" s="397"/>
      <c r="N282" s="174"/>
      <c r="O282" s="170"/>
      <c r="P282" s="169"/>
      <c r="Q282" s="170"/>
      <c r="R282" s="169"/>
      <c r="S282" s="170"/>
      <c r="T282" s="169"/>
      <c r="U282" s="170"/>
      <c r="V282" s="171"/>
      <c r="W282" s="172"/>
      <c r="X282" s="172"/>
      <c r="Y282" s="172"/>
      <c r="Z282" s="172"/>
      <c r="AA282" s="172"/>
      <c r="AB282" s="172"/>
      <c r="AC282" s="172"/>
      <c r="AD282" s="172"/>
      <c r="AE282" s="172"/>
      <c r="AF282" s="172"/>
      <c r="AG282" s="173"/>
      <c r="AH282" s="55">
        <f t="shared" si="12"/>
        <v>0</v>
      </c>
      <c r="AI282" s="52">
        <f t="shared" si="13"/>
        <v>0</v>
      </c>
    </row>
    <row r="283" spans="1:35" ht="57" customHeight="1" thickBot="1">
      <c r="A283" s="12"/>
      <c r="B283" s="33" t="s">
        <v>1</v>
      </c>
      <c r="C283" s="11" t="s">
        <v>9</v>
      </c>
      <c r="D283" s="31" t="s">
        <v>125</v>
      </c>
      <c r="E283" s="35" t="s">
        <v>148</v>
      </c>
      <c r="F283" s="30" t="s">
        <v>52</v>
      </c>
      <c r="G283" s="29" t="s">
        <v>53</v>
      </c>
      <c r="H283" s="37" t="s">
        <v>83</v>
      </c>
      <c r="I283" s="38" t="s">
        <v>228</v>
      </c>
      <c r="J283" s="132">
        <v>56.17</v>
      </c>
      <c r="K283" s="123">
        <v>115.50000000000001</v>
      </c>
      <c r="L283" s="396"/>
      <c r="M283" s="397"/>
      <c r="N283" s="174"/>
      <c r="O283" s="170"/>
      <c r="P283" s="169"/>
      <c r="Q283" s="170"/>
      <c r="R283" s="169"/>
      <c r="S283" s="170"/>
      <c r="T283" s="169"/>
      <c r="U283" s="170"/>
      <c r="V283" s="171"/>
      <c r="W283" s="172"/>
      <c r="X283" s="172"/>
      <c r="Y283" s="172"/>
      <c r="Z283" s="172"/>
      <c r="AA283" s="172"/>
      <c r="AB283" s="172"/>
      <c r="AC283" s="172"/>
      <c r="AD283" s="172"/>
      <c r="AE283" s="172"/>
      <c r="AF283" s="172"/>
      <c r="AG283" s="173"/>
      <c r="AH283" s="55">
        <f t="shared" si="12"/>
        <v>0</v>
      </c>
      <c r="AI283" s="52">
        <f t="shared" si="13"/>
        <v>0</v>
      </c>
    </row>
    <row r="284" spans="1:35" ht="57" customHeight="1" thickBot="1">
      <c r="A284" s="12"/>
      <c r="B284" s="33" t="s">
        <v>1</v>
      </c>
      <c r="C284" s="11" t="s">
        <v>7</v>
      </c>
      <c r="D284" s="31" t="s">
        <v>4</v>
      </c>
      <c r="E284" s="35" t="s">
        <v>226</v>
      </c>
      <c r="F284" s="30" t="s">
        <v>52</v>
      </c>
      <c r="G284" s="29" t="s">
        <v>53</v>
      </c>
      <c r="H284" s="37" t="s">
        <v>83</v>
      </c>
      <c r="I284" s="38" t="s">
        <v>228</v>
      </c>
      <c r="J284" s="132">
        <v>47.08</v>
      </c>
      <c r="K284" s="123">
        <v>96.800000000000011</v>
      </c>
      <c r="L284" s="396"/>
      <c r="M284" s="397"/>
      <c r="N284" s="174"/>
      <c r="O284" s="170"/>
      <c r="P284" s="169"/>
      <c r="Q284" s="170"/>
      <c r="R284" s="169"/>
      <c r="S284" s="170"/>
      <c r="T284" s="169"/>
      <c r="U284" s="170"/>
      <c r="V284" s="171"/>
      <c r="W284" s="172"/>
      <c r="X284" s="172"/>
      <c r="Y284" s="172"/>
      <c r="Z284" s="172"/>
      <c r="AA284" s="172"/>
      <c r="AB284" s="172"/>
      <c r="AC284" s="172"/>
      <c r="AD284" s="172"/>
      <c r="AE284" s="172"/>
      <c r="AF284" s="172"/>
      <c r="AG284" s="173"/>
      <c r="AH284" s="55">
        <f t="shared" si="12"/>
        <v>0</v>
      </c>
      <c r="AI284" s="52">
        <f t="shared" si="13"/>
        <v>0</v>
      </c>
    </row>
    <row r="285" spans="1:35" ht="57" customHeight="1" thickBot="1">
      <c r="A285" s="12"/>
      <c r="B285" s="33" t="s">
        <v>1</v>
      </c>
      <c r="C285" s="11" t="s">
        <v>7</v>
      </c>
      <c r="D285" s="31" t="s">
        <v>98</v>
      </c>
      <c r="E285" s="35" t="s">
        <v>227</v>
      </c>
      <c r="F285" s="30" t="s">
        <v>52</v>
      </c>
      <c r="G285" s="29" t="s">
        <v>53</v>
      </c>
      <c r="H285" s="37" t="s">
        <v>83</v>
      </c>
      <c r="I285" s="38" t="s">
        <v>228</v>
      </c>
      <c r="J285" s="132">
        <v>47.08</v>
      </c>
      <c r="K285" s="123">
        <v>96.800000000000011</v>
      </c>
      <c r="L285" s="396"/>
      <c r="M285" s="397"/>
      <c r="N285" s="174"/>
      <c r="O285" s="170"/>
      <c r="P285" s="169"/>
      <c r="Q285" s="170"/>
      <c r="R285" s="169"/>
      <c r="S285" s="170"/>
      <c r="T285" s="169"/>
      <c r="U285" s="170"/>
      <c r="V285" s="171"/>
      <c r="W285" s="172"/>
      <c r="X285" s="172"/>
      <c r="Y285" s="172"/>
      <c r="Z285" s="172"/>
      <c r="AA285" s="172"/>
      <c r="AB285" s="172"/>
      <c r="AC285" s="172"/>
      <c r="AD285" s="172"/>
      <c r="AE285" s="172"/>
      <c r="AF285" s="172"/>
      <c r="AG285" s="173"/>
      <c r="AH285" s="55">
        <f t="shared" si="12"/>
        <v>0</v>
      </c>
      <c r="AI285" s="52">
        <f t="shared" si="13"/>
        <v>0</v>
      </c>
    </row>
    <row r="286" spans="1:35" ht="57" customHeight="1" thickBot="1">
      <c r="A286" s="12"/>
      <c r="B286" s="33" t="s">
        <v>1</v>
      </c>
      <c r="C286" s="11" t="s">
        <v>7</v>
      </c>
      <c r="D286" s="31" t="s">
        <v>14</v>
      </c>
      <c r="E286" s="35" t="s">
        <v>95</v>
      </c>
      <c r="F286" s="30" t="s">
        <v>52</v>
      </c>
      <c r="G286" s="29" t="s">
        <v>53</v>
      </c>
      <c r="H286" s="37" t="s">
        <v>83</v>
      </c>
      <c r="I286" s="38" t="s">
        <v>228</v>
      </c>
      <c r="J286" s="132">
        <v>47.08</v>
      </c>
      <c r="K286" s="123">
        <v>96.800000000000011</v>
      </c>
      <c r="L286" s="398"/>
      <c r="M286" s="399"/>
      <c r="N286" s="174"/>
      <c r="O286" s="170"/>
      <c r="P286" s="169"/>
      <c r="Q286" s="170"/>
      <c r="R286" s="169"/>
      <c r="S286" s="170"/>
      <c r="T286" s="169"/>
      <c r="U286" s="170"/>
      <c r="V286" s="171"/>
      <c r="W286" s="172"/>
      <c r="X286" s="172"/>
      <c r="Y286" s="172"/>
      <c r="Z286" s="172"/>
      <c r="AA286" s="172"/>
      <c r="AB286" s="172"/>
      <c r="AC286" s="172"/>
      <c r="AD286" s="172"/>
      <c r="AE286" s="172"/>
      <c r="AF286" s="172"/>
      <c r="AG286" s="173"/>
      <c r="AH286" s="55">
        <f t="shared" si="12"/>
        <v>0</v>
      </c>
      <c r="AI286" s="52">
        <f t="shared" si="13"/>
        <v>0</v>
      </c>
    </row>
    <row r="287" spans="1:35" s="3" customFormat="1" ht="27" customHeight="1">
      <c r="A287" s="134" t="s">
        <v>45</v>
      </c>
      <c r="B287" s="135"/>
      <c r="C287" s="135"/>
      <c r="D287" s="135"/>
      <c r="E287" s="135"/>
      <c r="F287" s="135"/>
      <c r="G287" s="135"/>
      <c r="H287" s="135"/>
      <c r="I287" s="135"/>
      <c r="J287" s="135"/>
      <c r="K287" s="135"/>
      <c r="L287" s="135"/>
      <c r="M287" s="136"/>
      <c r="N287" s="367">
        <f>N280+N281+N282+N283+N284+N285+N286</f>
        <v>0</v>
      </c>
      <c r="O287" s="367"/>
      <c r="P287" s="367">
        <f>P280+P281+P282+P283+P284+P285+P286</f>
        <v>0</v>
      </c>
      <c r="Q287" s="367"/>
      <c r="R287" s="357">
        <f>R271+R274+R277+R280+R281+R282+R283+R284+R285+R286</f>
        <v>0</v>
      </c>
      <c r="S287" s="358"/>
      <c r="T287" s="357">
        <f>T271+T274+T277+T280+T281+T282+T283+T284+T285+T286</f>
        <v>0</v>
      </c>
      <c r="U287" s="358"/>
      <c r="V287" s="357">
        <f>V272+V275+V278</f>
        <v>0</v>
      </c>
      <c r="W287" s="358"/>
      <c r="X287" s="357">
        <f>X272+X275+X278</f>
        <v>0</v>
      </c>
      <c r="Y287" s="358"/>
      <c r="Z287" s="357">
        <f>Z273+Z276+Z279</f>
        <v>0</v>
      </c>
      <c r="AA287" s="358"/>
      <c r="AB287" s="357">
        <f t="shared" ref="AB287" si="14">AB273+AB276+AB279</f>
        <v>0</v>
      </c>
      <c r="AC287" s="358"/>
      <c r="AD287" s="357">
        <f t="shared" ref="AD287" si="15">AD273+AD276+AD279</f>
        <v>0</v>
      </c>
      <c r="AE287" s="358"/>
      <c r="AF287" s="357"/>
      <c r="AG287" s="358"/>
      <c r="AH287" s="25">
        <f>AH271+AH272+AH273+AH274+AH275+AH276+AH277+AH278+AH279+AH280+AH281+AH282+AH283+AH284+AH286</f>
        <v>0</v>
      </c>
      <c r="AI287" s="53">
        <f>AI271+AI272+AI273+AI274+AI275+AI276+AI277+AI278+AI279+AI280+AI281+AI282+AI283+AI284+AI286</f>
        <v>0</v>
      </c>
    </row>
    <row r="288" spans="1:35" ht="26.25">
      <c r="A288" s="137"/>
      <c r="B288" s="138"/>
      <c r="C288" s="138"/>
      <c r="D288" s="138"/>
      <c r="E288" s="138"/>
      <c r="F288" s="138"/>
      <c r="G288" s="138"/>
      <c r="H288" s="138"/>
      <c r="I288" s="138"/>
      <c r="J288" s="138"/>
      <c r="K288" s="138"/>
      <c r="L288" s="138"/>
      <c r="M288" s="139"/>
      <c r="N288" s="363" t="s">
        <v>67</v>
      </c>
      <c r="O288" s="364"/>
      <c r="P288" s="363" t="s">
        <v>68</v>
      </c>
      <c r="Q288" s="364"/>
      <c r="R288" s="363" t="s">
        <v>69</v>
      </c>
      <c r="S288" s="364"/>
      <c r="T288" s="363" t="s">
        <v>70</v>
      </c>
      <c r="U288" s="364"/>
      <c r="V288" s="363" t="s">
        <v>60</v>
      </c>
      <c r="W288" s="364"/>
      <c r="X288" s="363" t="s">
        <v>71</v>
      </c>
      <c r="Y288" s="364"/>
      <c r="Z288" s="363" t="s">
        <v>72</v>
      </c>
      <c r="AA288" s="364"/>
      <c r="AB288" s="363" t="s">
        <v>73</v>
      </c>
      <c r="AC288" s="364"/>
      <c r="AD288" s="363" t="s">
        <v>74</v>
      </c>
      <c r="AE288" s="364"/>
      <c r="AF288" s="363"/>
      <c r="AG288" s="364"/>
      <c r="AH288" s="8" t="s">
        <v>17</v>
      </c>
      <c r="AI288" s="41" t="s">
        <v>16</v>
      </c>
    </row>
    <row r="289" spans="1:35">
      <c r="N289" s="27">
        <v>23</v>
      </c>
      <c r="O289" s="27">
        <v>24</v>
      </c>
      <c r="P289" s="27">
        <v>25</v>
      </c>
      <c r="Q289" s="27">
        <v>26</v>
      </c>
      <c r="R289" s="27">
        <v>27</v>
      </c>
      <c r="S289" s="27">
        <v>28</v>
      </c>
      <c r="T289" s="27">
        <v>29</v>
      </c>
      <c r="U289" s="27">
        <v>30</v>
      </c>
      <c r="V289" s="27">
        <v>31</v>
      </c>
      <c r="W289" s="27">
        <v>32</v>
      </c>
      <c r="X289" s="27">
        <v>33</v>
      </c>
      <c r="Y289" s="27">
        <v>34</v>
      </c>
      <c r="Z289" s="27">
        <v>35</v>
      </c>
      <c r="AA289" s="27">
        <v>36</v>
      </c>
      <c r="AB289" s="27">
        <v>37</v>
      </c>
      <c r="AC289" s="27">
        <v>38</v>
      </c>
      <c r="AD289" s="27">
        <v>39</v>
      </c>
      <c r="AE289" s="27">
        <v>40</v>
      </c>
      <c r="AF289" s="27">
        <v>41</v>
      </c>
      <c r="AG289" s="27">
        <v>42</v>
      </c>
    </row>
    <row r="290" spans="1:35" ht="15.75" thickBot="1">
      <c r="N290" s="27">
        <f>N287+N110</f>
        <v>0</v>
      </c>
      <c r="O290" s="27">
        <f>O110</f>
        <v>0</v>
      </c>
      <c r="P290" s="27">
        <f>P287+P110</f>
        <v>0</v>
      </c>
      <c r="Q290" s="27">
        <f>Q110</f>
        <v>0</v>
      </c>
      <c r="R290" s="27">
        <f>R287+R110</f>
        <v>0</v>
      </c>
      <c r="S290" s="27">
        <f>S110</f>
        <v>0</v>
      </c>
      <c r="T290" s="27">
        <f>T287+T241+T110</f>
        <v>0</v>
      </c>
      <c r="U290" s="27">
        <f>U241+U110</f>
        <v>0</v>
      </c>
      <c r="V290" s="28">
        <f>V287+V241+V110</f>
        <v>0</v>
      </c>
      <c r="W290" s="27">
        <f>W241+W110</f>
        <v>0</v>
      </c>
      <c r="X290" s="27">
        <f>X287+X241+X110</f>
        <v>0</v>
      </c>
      <c r="Y290" s="27">
        <f>Y241+Y110</f>
        <v>0</v>
      </c>
      <c r="Z290" s="27">
        <f>Z287+Z241+Z110</f>
        <v>0</v>
      </c>
      <c r="AA290" s="27">
        <f>AA241+AA110</f>
        <v>0</v>
      </c>
      <c r="AB290" s="27">
        <f>AB287+AB241+AB110</f>
        <v>0</v>
      </c>
      <c r="AC290" s="27">
        <f>AC241+AC110</f>
        <v>0</v>
      </c>
      <c r="AD290" s="27">
        <f>AD287+AD241+AD110</f>
        <v>0</v>
      </c>
      <c r="AE290" s="27">
        <f>AE241+AE110</f>
        <v>0</v>
      </c>
      <c r="AF290" s="27">
        <f>AF241</f>
        <v>0</v>
      </c>
      <c r="AG290" s="27">
        <f>AG241</f>
        <v>0</v>
      </c>
    </row>
    <row r="291" spans="1:35" ht="34.5" customHeight="1" thickBot="1">
      <c r="A291" s="322" t="s">
        <v>229</v>
      </c>
      <c r="B291" s="323"/>
      <c r="C291" s="323"/>
      <c r="D291" s="323"/>
      <c r="E291" s="323"/>
      <c r="F291" s="323"/>
      <c r="G291" s="323"/>
      <c r="H291" s="323"/>
      <c r="I291" s="323"/>
      <c r="J291" s="323"/>
      <c r="K291" s="323"/>
      <c r="L291" s="324"/>
      <c r="M291" s="324"/>
      <c r="N291" s="324"/>
      <c r="O291" s="324"/>
      <c r="P291" s="324"/>
      <c r="Q291" s="324"/>
      <c r="R291" s="324"/>
      <c r="S291" s="324"/>
      <c r="T291" s="324"/>
      <c r="U291" s="324"/>
      <c r="V291" s="324"/>
      <c r="W291" s="324"/>
      <c r="X291" s="324"/>
      <c r="Y291" s="324"/>
      <c r="Z291" s="324"/>
      <c r="AA291" s="324"/>
      <c r="AB291" s="324"/>
      <c r="AC291" s="324"/>
      <c r="AD291" s="324"/>
      <c r="AE291" s="324"/>
      <c r="AF291" s="324"/>
      <c r="AG291" s="324"/>
      <c r="AH291" s="32">
        <f>AH287+AH266+AH241+AH110</f>
        <v>0</v>
      </c>
      <c r="AI291" s="56" t="e">
        <f>AI287+AI266+AI241+AI110</f>
        <v>#VALUE!</v>
      </c>
    </row>
  </sheetData>
  <autoFilter ref="L114:M242"/>
  <mergeCells count="2475">
    <mergeCell ref="L8:M8"/>
    <mergeCell ref="L160:M240"/>
    <mergeCell ref="L124:M153"/>
    <mergeCell ref="L60:M109"/>
    <mergeCell ref="L36:M47"/>
    <mergeCell ref="L24:M29"/>
    <mergeCell ref="L271:M286"/>
    <mergeCell ref="L246:M265"/>
    <mergeCell ref="H163:H165"/>
    <mergeCell ref="H166:H168"/>
    <mergeCell ref="H169:H171"/>
    <mergeCell ref="H172:H174"/>
    <mergeCell ref="H175:H177"/>
    <mergeCell ref="H178:H180"/>
    <mergeCell ref="H181:H183"/>
    <mergeCell ref="H184:H186"/>
    <mergeCell ref="H187:H189"/>
    <mergeCell ref="H190:H192"/>
    <mergeCell ref="H193:H195"/>
    <mergeCell ref="H196:H198"/>
    <mergeCell ref="H199:H201"/>
    <mergeCell ref="H202:H204"/>
    <mergeCell ref="H205:H207"/>
    <mergeCell ref="H208:H210"/>
    <mergeCell ref="H211:H213"/>
    <mergeCell ref="H115:H117"/>
    <mergeCell ref="H118:H120"/>
    <mergeCell ref="H121:H123"/>
    <mergeCell ref="H124:H126"/>
    <mergeCell ref="H127:H129"/>
    <mergeCell ref="H130:H132"/>
    <mergeCell ref="H133:H135"/>
    <mergeCell ref="H136:H138"/>
    <mergeCell ref="H139:H141"/>
    <mergeCell ref="H142:H144"/>
    <mergeCell ref="H145:H147"/>
    <mergeCell ref="H148:H150"/>
    <mergeCell ref="H151:H153"/>
    <mergeCell ref="H154:H156"/>
    <mergeCell ref="H157:H159"/>
    <mergeCell ref="H160:H162"/>
    <mergeCell ref="E202:E204"/>
    <mergeCell ref="G187:G189"/>
    <mergeCell ref="G154:G156"/>
    <mergeCell ref="G157:G159"/>
    <mergeCell ref="G160:G162"/>
    <mergeCell ref="G163:G165"/>
    <mergeCell ref="G166:G168"/>
    <mergeCell ref="G169:G171"/>
    <mergeCell ref="G136:G138"/>
    <mergeCell ref="G139:G141"/>
    <mergeCell ref="G142:G144"/>
    <mergeCell ref="G145:G147"/>
    <mergeCell ref="G148:G150"/>
    <mergeCell ref="G151:G153"/>
    <mergeCell ref="E199:E201"/>
    <mergeCell ref="F196:F198"/>
    <mergeCell ref="F199:F201"/>
    <mergeCell ref="F178:F180"/>
    <mergeCell ref="F181:F183"/>
    <mergeCell ref="F184:F186"/>
    <mergeCell ref="F187:F189"/>
    <mergeCell ref="F190:F192"/>
    <mergeCell ref="E205:E207"/>
    <mergeCell ref="E208:E210"/>
    <mergeCell ref="E211:E213"/>
    <mergeCell ref="E214:E216"/>
    <mergeCell ref="E217:E219"/>
    <mergeCell ref="E220:E222"/>
    <mergeCell ref="E223:E225"/>
    <mergeCell ref="E226:E228"/>
    <mergeCell ref="E151:E153"/>
    <mergeCell ref="E154:E156"/>
    <mergeCell ref="E157:E159"/>
    <mergeCell ref="E160:E162"/>
    <mergeCell ref="E163:E165"/>
    <mergeCell ref="E166:E168"/>
    <mergeCell ref="E169:E171"/>
    <mergeCell ref="E172:E174"/>
    <mergeCell ref="E175:E177"/>
    <mergeCell ref="E178:E180"/>
    <mergeCell ref="E181:E183"/>
    <mergeCell ref="E184:E186"/>
    <mergeCell ref="E187:E189"/>
    <mergeCell ref="E190:E192"/>
    <mergeCell ref="E193:E195"/>
    <mergeCell ref="E196:E198"/>
    <mergeCell ref="E104:E105"/>
    <mergeCell ref="E106:E107"/>
    <mergeCell ref="E108:E109"/>
    <mergeCell ref="E115:E117"/>
    <mergeCell ref="E118:E120"/>
    <mergeCell ref="E121:E123"/>
    <mergeCell ref="E124:E126"/>
    <mergeCell ref="E127:E129"/>
    <mergeCell ref="E130:E132"/>
    <mergeCell ref="E133:E135"/>
    <mergeCell ref="E136:E138"/>
    <mergeCell ref="E139:E141"/>
    <mergeCell ref="E142:E144"/>
    <mergeCell ref="G115:G117"/>
    <mergeCell ref="G118:G120"/>
    <mergeCell ref="E145:E147"/>
    <mergeCell ref="E148:E150"/>
    <mergeCell ref="E70:E71"/>
    <mergeCell ref="E72:E73"/>
    <mergeCell ref="E74:E75"/>
    <mergeCell ref="E76:E77"/>
    <mergeCell ref="E78:E79"/>
    <mergeCell ref="E80:E81"/>
    <mergeCell ref="E82:E83"/>
    <mergeCell ref="E84:E85"/>
    <mergeCell ref="E86:E87"/>
    <mergeCell ref="E88:E89"/>
    <mergeCell ref="E90:E91"/>
    <mergeCell ref="E92:E93"/>
    <mergeCell ref="E94:E95"/>
    <mergeCell ref="E96:E97"/>
    <mergeCell ref="E98:E99"/>
    <mergeCell ref="E100:E101"/>
    <mergeCell ref="E102:E103"/>
    <mergeCell ref="H100:H101"/>
    <mergeCell ref="H102:H103"/>
    <mergeCell ref="H104:H105"/>
    <mergeCell ref="H106:H107"/>
    <mergeCell ref="H108:H109"/>
    <mergeCell ref="E12:E13"/>
    <mergeCell ref="E14:E15"/>
    <mergeCell ref="E16:E17"/>
    <mergeCell ref="E18:E19"/>
    <mergeCell ref="E20:E21"/>
    <mergeCell ref="E22:E23"/>
    <mergeCell ref="E24:E25"/>
    <mergeCell ref="E26:E27"/>
    <mergeCell ref="E28:E29"/>
    <mergeCell ref="E30:E31"/>
    <mergeCell ref="E32:E33"/>
    <mergeCell ref="E34:E35"/>
    <mergeCell ref="E36:E37"/>
    <mergeCell ref="E38:E39"/>
    <mergeCell ref="E40:E41"/>
    <mergeCell ref="E42:E43"/>
    <mergeCell ref="E44:E45"/>
    <mergeCell ref="E46:E47"/>
    <mergeCell ref="E52:E53"/>
    <mergeCell ref="E54:E55"/>
    <mergeCell ref="E56:E57"/>
    <mergeCell ref="E58:E59"/>
    <mergeCell ref="E60:E61"/>
    <mergeCell ref="E62:E63"/>
    <mergeCell ref="E64:E65"/>
    <mergeCell ref="E66:E67"/>
    <mergeCell ref="E68:E69"/>
    <mergeCell ref="H58:H59"/>
    <mergeCell ref="H60:H61"/>
    <mergeCell ref="H62:H63"/>
    <mergeCell ref="H64:H65"/>
    <mergeCell ref="H66:H67"/>
    <mergeCell ref="H68:H69"/>
    <mergeCell ref="H70:H71"/>
    <mergeCell ref="H72:H73"/>
    <mergeCell ref="H80:H81"/>
    <mergeCell ref="H82:H83"/>
    <mergeCell ref="H84:H85"/>
    <mergeCell ref="H86:H87"/>
    <mergeCell ref="H88:H89"/>
    <mergeCell ref="H90:H91"/>
    <mergeCell ref="H92:H93"/>
    <mergeCell ref="H96:H97"/>
    <mergeCell ref="H98:H99"/>
    <mergeCell ref="Z108:Z109"/>
    <mergeCell ref="AH108:AH109"/>
    <mergeCell ref="AI108:AI109"/>
    <mergeCell ref="G12:G13"/>
    <mergeCell ref="G14:G15"/>
    <mergeCell ref="G16:G17"/>
    <mergeCell ref="G18:G19"/>
    <mergeCell ref="G20:G21"/>
    <mergeCell ref="G22:G23"/>
    <mergeCell ref="G24:G25"/>
    <mergeCell ref="G26:G27"/>
    <mergeCell ref="G28:G29"/>
    <mergeCell ref="G30:G31"/>
    <mergeCell ref="G32:G33"/>
    <mergeCell ref="G34:G35"/>
    <mergeCell ref="G36:G37"/>
    <mergeCell ref="G38:G39"/>
    <mergeCell ref="G40:G41"/>
    <mergeCell ref="G42:G43"/>
    <mergeCell ref="G44:G45"/>
    <mergeCell ref="G46:G47"/>
    <mergeCell ref="G48:G49"/>
    <mergeCell ref="G50:G51"/>
    <mergeCell ref="G52:G53"/>
    <mergeCell ref="G54:G55"/>
    <mergeCell ref="G56:G57"/>
    <mergeCell ref="G58:G59"/>
    <mergeCell ref="G60:G61"/>
    <mergeCell ref="G62:G63"/>
    <mergeCell ref="G64:G65"/>
    <mergeCell ref="G66:G67"/>
    <mergeCell ref="G68:G69"/>
    <mergeCell ref="A108:A109"/>
    <mergeCell ref="B108:B109"/>
    <mergeCell ref="C108:C109"/>
    <mergeCell ref="D108:D109"/>
    <mergeCell ref="F108:F109"/>
    <mergeCell ref="N108:N109"/>
    <mergeCell ref="O108:O109"/>
    <mergeCell ref="P108:P109"/>
    <mergeCell ref="Q108:Q109"/>
    <mergeCell ref="R108:R109"/>
    <mergeCell ref="S108:S109"/>
    <mergeCell ref="T108:T109"/>
    <mergeCell ref="U108:U109"/>
    <mergeCell ref="V108:V109"/>
    <mergeCell ref="W108:W109"/>
    <mergeCell ref="X108:X109"/>
    <mergeCell ref="Y108:Y109"/>
    <mergeCell ref="G108:G109"/>
    <mergeCell ref="X104:X105"/>
    <mergeCell ref="Y104:Y105"/>
    <mergeCell ref="Z104:Z105"/>
    <mergeCell ref="AH104:AH105"/>
    <mergeCell ref="AI104:AI105"/>
    <mergeCell ref="A106:A107"/>
    <mergeCell ref="B106:B107"/>
    <mergeCell ref="C106:C107"/>
    <mergeCell ref="D106:D107"/>
    <mergeCell ref="F106:F107"/>
    <mergeCell ref="N106:N107"/>
    <mergeCell ref="O106:O107"/>
    <mergeCell ref="P106:P107"/>
    <mergeCell ref="Q106:Q107"/>
    <mergeCell ref="R106:R107"/>
    <mergeCell ref="S106:S107"/>
    <mergeCell ref="T106:T107"/>
    <mergeCell ref="U106:U107"/>
    <mergeCell ref="V106:V107"/>
    <mergeCell ref="W106:W107"/>
    <mergeCell ref="X106:X107"/>
    <mergeCell ref="Y106:Y107"/>
    <mergeCell ref="Z106:Z107"/>
    <mergeCell ref="AH106:AH107"/>
    <mergeCell ref="AI106:AI107"/>
    <mergeCell ref="G104:G105"/>
    <mergeCell ref="G106:G107"/>
    <mergeCell ref="A104:A105"/>
    <mergeCell ref="B104:B105"/>
    <mergeCell ref="C104:C105"/>
    <mergeCell ref="D104:D105"/>
    <mergeCell ref="F104:F105"/>
    <mergeCell ref="Q104:Q105"/>
    <mergeCell ref="R104:R105"/>
    <mergeCell ref="S104:S105"/>
    <mergeCell ref="T104:T105"/>
    <mergeCell ref="U104:U105"/>
    <mergeCell ref="V104:V105"/>
    <mergeCell ref="W104:W105"/>
    <mergeCell ref="G70:G71"/>
    <mergeCell ref="G72:G73"/>
    <mergeCell ref="G74:G75"/>
    <mergeCell ref="G76:G77"/>
    <mergeCell ref="G78:G79"/>
    <mergeCell ref="G80:G81"/>
    <mergeCell ref="G82:G83"/>
    <mergeCell ref="G84:G85"/>
    <mergeCell ref="G86:G87"/>
    <mergeCell ref="G88:G89"/>
    <mergeCell ref="G90:G91"/>
    <mergeCell ref="G92:G93"/>
    <mergeCell ref="G94:G95"/>
    <mergeCell ref="G96:G97"/>
    <mergeCell ref="G98:G99"/>
    <mergeCell ref="G100:G101"/>
    <mergeCell ref="G102:G103"/>
    <mergeCell ref="U76:U77"/>
    <mergeCell ref="V76:V77"/>
    <mergeCell ref="W76:W77"/>
    <mergeCell ref="N72:N73"/>
    <mergeCell ref="O72:O73"/>
    <mergeCell ref="H74:H75"/>
    <mergeCell ref="H76:H77"/>
    <mergeCell ref="H78:H79"/>
    <mergeCell ref="X288:Y288"/>
    <mergeCell ref="Z288:AA288"/>
    <mergeCell ref="AB288:AC288"/>
    <mergeCell ref="AD288:AE288"/>
    <mergeCell ref="AF288:AG288"/>
    <mergeCell ref="AB270:AC270"/>
    <mergeCell ref="AD270:AE270"/>
    <mergeCell ref="U245:V245"/>
    <mergeCell ref="W245:X245"/>
    <mergeCell ref="Y245:Z245"/>
    <mergeCell ref="AA245:AB245"/>
    <mergeCell ref="AC245:AD245"/>
    <mergeCell ref="AE245:AF245"/>
    <mergeCell ref="AA267:AB267"/>
    <mergeCell ref="AC267:AD267"/>
    <mergeCell ref="AE267:AF267"/>
    <mergeCell ref="N270:O270"/>
    <mergeCell ref="P270:Q270"/>
    <mergeCell ref="R270:S270"/>
    <mergeCell ref="T270:U270"/>
    <mergeCell ref="V270:W270"/>
    <mergeCell ref="X270:Y270"/>
    <mergeCell ref="Z270:AA270"/>
    <mergeCell ref="N288:O288"/>
    <mergeCell ref="P288:Q288"/>
    <mergeCell ref="W267:X267"/>
    <mergeCell ref="Y267:Z267"/>
    <mergeCell ref="T274:U274"/>
    <mergeCell ref="N284:O284"/>
    <mergeCell ref="R288:S288"/>
    <mergeCell ref="T288:U288"/>
    <mergeCell ref="V288:W288"/>
    <mergeCell ref="AI8:AI9"/>
    <mergeCell ref="A10:AI10"/>
    <mergeCell ref="AA11:AI11"/>
    <mergeCell ref="N114:S114"/>
    <mergeCell ref="A242:S242"/>
    <mergeCell ref="AF287:AG287"/>
    <mergeCell ref="AA110:AG111"/>
    <mergeCell ref="A241:S241"/>
    <mergeCell ref="AH8:AH9"/>
    <mergeCell ref="AF270:AG270"/>
    <mergeCell ref="A267:T267"/>
    <mergeCell ref="U267:V267"/>
    <mergeCell ref="N287:O287"/>
    <mergeCell ref="P287:Q287"/>
    <mergeCell ref="R287:S287"/>
    <mergeCell ref="T287:U287"/>
    <mergeCell ref="V287:W287"/>
    <mergeCell ref="X287:Y287"/>
    <mergeCell ref="Z287:AA287"/>
    <mergeCell ref="AB287:AC287"/>
    <mergeCell ref="AD287:AE287"/>
    <mergeCell ref="A266:T266"/>
    <mergeCell ref="U266:V266"/>
    <mergeCell ref="W266:X266"/>
    <mergeCell ref="Y266:Z266"/>
    <mergeCell ref="B246:B247"/>
    <mergeCell ref="C246:C247"/>
    <mergeCell ref="D246:D247"/>
    <mergeCell ref="A248:A249"/>
    <mergeCell ref="N104:N105"/>
    <mergeCell ref="O104:O105"/>
    <mergeCell ref="P104:P105"/>
    <mergeCell ref="A232:A234"/>
    <mergeCell ref="B232:B234"/>
    <mergeCell ref="C232:C234"/>
    <mergeCell ref="D232:D234"/>
    <mergeCell ref="C211:C213"/>
    <mergeCell ref="B248:B249"/>
    <mergeCell ref="G252:G253"/>
    <mergeCell ref="G254:G255"/>
    <mergeCell ref="A256:A257"/>
    <mergeCell ref="F214:F216"/>
    <mergeCell ref="F217:F219"/>
    <mergeCell ref="F220:F222"/>
    <mergeCell ref="F223:F225"/>
    <mergeCell ref="F226:F228"/>
    <mergeCell ref="F229:F231"/>
    <mergeCell ref="G235:G237"/>
    <mergeCell ref="E246:E247"/>
    <mergeCell ref="E248:E249"/>
    <mergeCell ref="G256:G257"/>
    <mergeCell ref="E229:E231"/>
    <mergeCell ref="E232:E234"/>
    <mergeCell ref="E235:E237"/>
    <mergeCell ref="E238:E240"/>
    <mergeCell ref="B238:B240"/>
    <mergeCell ref="C238:C240"/>
    <mergeCell ref="D238:D240"/>
    <mergeCell ref="A246:A247"/>
    <mergeCell ref="A252:A253"/>
    <mergeCell ref="B252:B253"/>
    <mergeCell ref="G238:G240"/>
    <mergeCell ref="A238:A240"/>
    <mergeCell ref="D256:D257"/>
    <mergeCell ref="H214:H216"/>
    <mergeCell ref="H217:H219"/>
    <mergeCell ref="H220:H222"/>
    <mergeCell ref="H223:H225"/>
    <mergeCell ref="H226:H228"/>
    <mergeCell ref="H229:H231"/>
    <mergeCell ref="H232:H234"/>
    <mergeCell ref="H235:H237"/>
    <mergeCell ref="H238:H240"/>
    <mergeCell ref="T229:T231"/>
    <mergeCell ref="U229:U231"/>
    <mergeCell ref="V229:V231"/>
    <mergeCell ref="W229:W231"/>
    <mergeCell ref="X229:X231"/>
    <mergeCell ref="T235:T237"/>
    <mergeCell ref="U235:U237"/>
    <mergeCell ref="V235:V237"/>
    <mergeCell ref="W235:W237"/>
    <mergeCell ref="X235:X237"/>
    <mergeCell ref="T232:T234"/>
    <mergeCell ref="U232:U234"/>
    <mergeCell ref="V232:V234"/>
    <mergeCell ref="W232:W234"/>
    <mergeCell ref="X232:X234"/>
    <mergeCell ref="U223:U225"/>
    <mergeCell ref="V223:V225"/>
    <mergeCell ref="W223:W225"/>
    <mergeCell ref="X223:X225"/>
    <mergeCell ref="T238:T240"/>
    <mergeCell ref="U238:U240"/>
    <mergeCell ref="V238:V240"/>
    <mergeCell ref="W238:W240"/>
    <mergeCell ref="G121:G123"/>
    <mergeCell ref="G124:G126"/>
    <mergeCell ref="G127:G129"/>
    <mergeCell ref="G130:G132"/>
    <mergeCell ref="G133:G135"/>
    <mergeCell ref="A199:A201"/>
    <mergeCell ref="B199:B201"/>
    <mergeCell ref="C199:C201"/>
    <mergeCell ref="D199:D201"/>
    <mergeCell ref="D254:D255"/>
    <mergeCell ref="C248:C249"/>
    <mergeCell ref="D248:D249"/>
    <mergeCell ref="A250:A251"/>
    <mergeCell ref="B250:B251"/>
    <mergeCell ref="C250:C251"/>
    <mergeCell ref="D250:D251"/>
    <mergeCell ref="C252:C253"/>
    <mergeCell ref="D252:D253"/>
    <mergeCell ref="A254:A255"/>
    <mergeCell ref="B254:B255"/>
    <mergeCell ref="C254:C255"/>
    <mergeCell ref="G172:G174"/>
    <mergeCell ref="G175:G177"/>
    <mergeCell ref="G178:G180"/>
    <mergeCell ref="G181:G183"/>
    <mergeCell ref="G184:G186"/>
    <mergeCell ref="F232:F234"/>
    <mergeCell ref="F235:F237"/>
    <mergeCell ref="F238:F240"/>
    <mergeCell ref="F208:F210"/>
    <mergeCell ref="F211:F213"/>
    <mergeCell ref="G208:G210"/>
    <mergeCell ref="G190:G192"/>
    <mergeCell ref="G193:G195"/>
    <mergeCell ref="G196:G198"/>
    <mergeCell ref="G199:G201"/>
    <mergeCell ref="G202:G204"/>
    <mergeCell ref="G205:G207"/>
    <mergeCell ref="G226:G228"/>
    <mergeCell ref="G229:G231"/>
    <mergeCell ref="G232:G234"/>
    <mergeCell ref="F202:F204"/>
    <mergeCell ref="F205:F207"/>
    <mergeCell ref="G211:G213"/>
    <mergeCell ref="G214:G216"/>
    <mergeCell ref="G217:G219"/>
    <mergeCell ref="G220:G222"/>
    <mergeCell ref="G223:G225"/>
    <mergeCell ref="F160:F162"/>
    <mergeCell ref="F163:F165"/>
    <mergeCell ref="F166:F168"/>
    <mergeCell ref="F169:F171"/>
    <mergeCell ref="F172:F174"/>
    <mergeCell ref="F175:F177"/>
    <mergeCell ref="F193:F195"/>
    <mergeCell ref="F127:F129"/>
    <mergeCell ref="F130:F132"/>
    <mergeCell ref="F133:F135"/>
    <mergeCell ref="F136:F138"/>
    <mergeCell ref="F139:F141"/>
    <mergeCell ref="F142:F144"/>
    <mergeCell ref="F145:F147"/>
    <mergeCell ref="F148:F150"/>
    <mergeCell ref="F151:F153"/>
    <mergeCell ref="F154:F156"/>
    <mergeCell ref="F102:F103"/>
    <mergeCell ref="F115:F117"/>
    <mergeCell ref="F118:F120"/>
    <mergeCell ref="F121:F123"/>
    <mergeCell ref="F90:F91"/>
    <mergeCell ref="F92:F93"/>
    <mergeCell ref="F94:F95"/>
    <mergeCell ref="F96:F97"/>
    <mergeCell ref="F98:F99"/>
    <mergeCell ref="F100:F101"/>
    <mergeCell ref="J8:J9"/>
    <mergeCell ref="K8:K9"/>
    <mergeCell ref="A14:A15"/>
    <mergeCell ref="B14:B15"/>
    <mergeCell ref="C14:C15"/>
    <mergeCell ref="D14:D15"/>
    <mergeCell ref="A16:A17"/>
    <mergeCell ref="B16:B17"/>
    <mergeCell ref="F68:F69"/>
    <mergeCell ref="F70:F71"/>
    <mergeCell ref="F72:F73"/>
    <mergeCell ref="F74:F75"/>
    <mergeCell ref="F76:F77"/>
    <mergeCell ref="F56:F57"/>
    <mergeCell ref="F58:F59"/>
    <mergeCell ref="F60:F61"/>
    <mergeCell ref="F62:F63"/>
    <mergeCell ref="F64:F65"/>
    <mergeCell ref="F66:F67"/>
    <mergeCell ref="F44:F45"/>
    <mergeCell ref="F46:F47"/>
    <mergeCell ref="F48:F49"/>
    <mergeCell ref="F50:F51"/>
    <mergeCell ref="F52:F53"/>
    <mergeCell ref="F54:F55"/>
    <mergeCell ref="H26:H27"/>
    <mergeCell ref="H28:H29"/>
    <mergeCell ref="H30:H31"/>
    <mergeCell ref="H32:H33"/>
    <mergeCell ref="H34:H35"/>
    <mergeCell ref="H36:H37"/>
    <mergeCell ref="H38:H39"/>
    <mergeCell ref="G8:G9"/>
    <mergeCell ref="F12:F13"/>
    <mergeCell ref="F14:F15"/>
    <mergeCell ref="F16:F17"/>
    <mergeCell ref="A48:A49"/>
    <mergeCell ref="B48:B49"/>
    <mergeCell ref="C48:C49"/>
    <mergeCell ref="D48:D49"/>
    <mergeCell ref="A50:A51"/>
    <mergeCell ref="B50:B51"/>
    <mergeCell ref="C50:C51"/>
    <mergeCell ref="D50:D51"/>
    <mergeCell ref="A44:A45"/>
    <mergeCell ref="B44:B45"/>
    <mergeCell ref="C44:C45"/>
    <mergeCell ref="D44:D45"/>
    <mergeCell ref="E48:E49"/>
    <mergeCell ref="E50:E51"/>
    <mergeCell ref="A40:A41"/>
    <mergeCell ref="B40:B41"/>
    <mergeCell ref="C40:C41"/>
    <mergeCell ref="D40:D41"/>
    <mergeCell ref="A42:A43"/>
    <mergeCell ref="B42:B43"/>
    <mergeCell ref="A22:A23"/>
    <mergeCell ref="B22:B23"/>
    <mergeCell ref="C22:C23"/>
    <mergeCell ref="D22:D23"/>
    <mergeCell ref="A24:A25"/>
    <mergeCell ref="B24:B25"/>
    <mergeCell ref="C24:C25"/>
    <mergeCell ref="C36:C37"/>
    <mergeCell ref="A291:AG291"/>
    <mergeCell ref="N246:T265"/>
    <mergeCell ref="AG246:AG265"/>
    <mergeCell ref="N115:S240"/>
    <mergeCell ref="AA12:AG103"/>
    <mergeCell ref="F18:F19"/>
    <mergeCell ref="F20:F21"/>
    <mergeCell ref="F22:F23"/>
    <mergeCell ref="F24:F25"/>
    <mergeCell ref="A269:AI269"/>
    <mergeCell ref="AH34:AH35"/>
    <mergeCell ref="AI34:AI35"/>
    <mergeCell ref="F38:F39"/>
    <mergeCell ref="F40:F41"/>
    <mergeCell ref="F42:F43"/>
    <mergeCell ref="AH92:AH93"/>
    <mergeCell ref="AI92:AI93"/>
    <mergeCell ref="A94:A95"/>
    <mergeCell ref="AH94:AH95"/>
    <mergeCell ref="AI94:AI95"/>
    <mergeCell ref="Z92:Z93"/>
    <mergeCell ref="T92:T93"/>
    <mergeCell ref="U92:U93"/>
    <mergeCell ref="V92:V93"/>
    <mergeCell ref="F26:F27"/>
    <mergeCell ref="F28:F29"/>
    <mergeCell ref="F30:F31"/>
    <mergeCell ref="F32:F33"/>
    <mergeCell ref="F34:F35"/>
    <mergeCell ref="F36:F37"/>
    <mergeCell ref="F157:F159"/>
    <mergeCell ref="F124:F126"/>
    <mergeCell ref="N92:N93"/>
    <mergeCell ref="O92:O93"/>
    <mergeCell ref="P92:P93"/>
    <mergeCell ref="A7:AI7"/>
    <mergeCell ref="A268:AI268"/>
    <mergeCell ref="A112:AI112"/>
    <mergeCell ref="A244:AI244"/>
    <mergeCell ref="A243:AI243"/>
    <mergeCell ref="C1:AI1"/>
    <mergeCell ref="C2:AI2"/>
    <mergeCell ref="C3:AI3"/>
    <mergeCell ref="C4:AI4"/>
    <mergeCell ref="C5:AI5"/>
    <mergeCell ref="C6:AI6"/>
    <mergeCell ref="Z94:Z95"/>
    <mergeCell ref="A1:B1"/>
    <mergeCell ref="A2:B2"/>
    <mergeCell ref="A3:B3"/>
    <mergeCell ref="A4:B4"/>
    <mergeCell ref="A5:B5"/>
    <mergeCell ref="A6:B6"/>
    <mergeCell ref="T94:T95"/>
    <mergeCell ref="U94:U95"/>
    <mergeCell ref="V94:V95"/>
    <mergeCell ref="W94:W95"/>
    <mergeCell ref="X94:X95"/>
    <mergeCell ref="Y94:Y95"/>
    <mergeCell ref="A52:A53"/>
    <mergeCell ref="B52:B53"/>
    <mergeCell ref="C52:C53"/>
    <mergeCell ref="D52:D53"/>
    <mergeCell ref="A54:A55"/>
    <mergeCell ref="O94:O95"/>
    <mergeCell ref="P94:P95"/>
    <mergeCell ref="Q94:Q95"/>
    <mergeCell ref="R94:R95"/>
    <mergeCell ref="S94:S95"/>
    <mergeCell ref="B94:B95"/>
    <mergeCell ref="C94:C95"/>
    <mergeCell ref="A92:A93"/>
    <mergeCell ref="D92:D93"/>
    <mergeCell ref="D94:D95"/>
    <mergeCell ref="V80:V81"/>
    <mergeCell ref="W80:W81"/>
    <mergeCell ref="X80:X81"/>
    <mergeCell ref="Y80:Y81"/>
    <mergeCell ref="Z80:Z81"/>
    <mergeCell ref="P80:P81"/>
    <mergeCell ref="Q80:Q81"/>
    <mergeCell ref="R80:R81"/>
    <mergeCell ref="S80:S81"/>
    <mergeCell ref="T80:T81"/>
    <mergeCell ref="U80:U81"/>
    <mergeCell ref="A80:A81"/>
    <mergeCell ref="B80:B81"/>
    <mergeCell ref="C80:C81"/>
    <mergeCell ref="D80:D81"/>
    <mergeCell ref="N80:N81"/>
    <mergeCell ref="O80:O81"/>
    <mergeCell ref="Q90:Q91"/>
    <mergeCell ref="R90:R91"/>
    <mergeCell ref="S90:S91"/>
    <mergeCell ref="T90:T91"/>
    <mergeCell ref="W92:W93"/>
    <mergeCell ref="F80:F81"/>
    <mergeCell ref="Z84:Z85"/>
    <mergeCell ref="U84:U85"/>
    <mergeCell ref="V84:V85"/>
    <mergeCell ref="H94:H95"/>
    <mergeCell ref="Q92:Q93"/>
    <mergeCell ref="R92:R93"/>
    <mergeCell ref="S92:S93"/>
    <mergeCell ref="B92:B93"/>
    <mergeCell ref="C92:C93"/>
    <mergeCell ref="F78:F79"/>
    <mergeCell ref="N82:N83"/>
    <mergeCell ref="O82:O83"/>
    <mergeCell ref="P82:P83"/>
    <mergeCell ref="Q82:Q83"/>
    <mergeCell ref="R82:R83"/>
    <mergeCell ref="S82:S83"/>
    <mergeCell ref="T82:T83"/>
    <mergeCell ref="F82:F83"/>
    <mergeCell ref="F84:F85"/>
    <mergeCell ref="F86:F87"/>
    <mergeCell ref="F88:F89"/>
    <mergeCell ref="R84:R85"/>
    <mergeCell ref="S84:S85"/>
    <mergeCell ref="T84:T85"/>
    <mergeCell ref="X78:X79"/>
    <mergeCell ref="Y78:Y79"/>
    <mergeCell ref="U82:U83"/>
    <mergeCell ref="V82:V83"/>
    <mergeCell ref="N78:N79"/>
    <mergeCell ref="O78:O79"/>
    <mergeCell ref="N94:N95"/>
    <mergeCell ref="V102:V103"/>
    <mergeCell ref="W102:W103"/>
    <mergeCell ref="X102:X103"/>
    <mergeCell ref="Y102:Y103"/>
    <mergeCell ref="Z102:Z103"/>
    <mergeCell ref="P102:P103"/>
    <mergeCell ref="Q102:Q103"/>
    <mergeCell ref="R102:R103"/>
    <mergeCell ref="S102:S103"/>
    <mergeCell ref="T102:T103"/>
    <mergeCell ref="U102:U103"/>
    <mergeCell ref="AH100:AH101"/>
    <mergeCell ref="AI100:AI101"/>
    <mergeCell ref="A102:A103"/>
    <mergeCell ref="B102:B103"/>
    <mergeCell ref="C102:C103"/>
    <mergeCell ref="D102:D103"/>
    <mergeCell ref="N102:N103"/>
    <mergeCell ref="O102:O103"/>
    <mergeCell ref="V100:V101"/>
    <mergeCell ref="W100:W101"/>
    <mergeCell ref="X100:X101"/>
    <mergeCell ref="Y100:Y101"/>
    <mergeCell ref="Z100:Z101"/>
    <mergeCell ref="P100:P101"/>
    <mergeCell ref="Q100:Q101"/>
    <mergeCell ref="R100:R101"/>
    <mergeCell ref="S100:S101"/>
    <mergeCell ref="T100:T101"/>
    <mergeCell ref="U100:U101"/>
    <mergeCell ref="A100:A101"/>
    <mergeCell ref="B100:B101"/>
    <mergeCell ref="C100:C101"/>
    <mergeCell ref="D100:D101"/>
    <mergeCell ref="N100:N101"/>
    <mergeCell ref="O100:O101"/>
    <mergeCell ref="AH84:AH85"/>
    <mergeCell ref="AI84:AI85"/>
    <mergeCell ref="AH86:AH87"/>
    <mergeCell ref="AI86:AI87"/>
    <mergeCell ref="AH102:AH103"/>
    <mergeCell ref="AI102:AI103"/>
    <mergeCell ref="AH78:AH79"/>
    <mergeCell ref="AI78:AI79"/>
    <mergeCell ref="AH82:AH83"/>
    <mergeCell ref="AI82:AI83"/>
    <mergeCell ref="AH80:AH81"/>
    <mergeCell ref="AI80:AI81"/>
    <mergeCell ref="AH98:AH99"/>
    <mergeCell ref="AI98:AI99"/>
    <mergeCell ref="N98:N99"/>
    <mergeCell ref="N96:N97"/>
    <mergeCell ref="Z98:Z99"/>
    <mergeCell ref="N90:N91"/>
    <mergeCell ref="U90:U91"/>
    <mergeCell ref="V90:V91"/>
    <mergeCell ref="W90:W91"/>
    <mergeCell ref="X90:X91"/>
    <mergeCell ref="Y90:Y91"/>
    <mergeCell ref="Z90:Z91"/>
    <mergeCell ref="O90:O91"/>
    <mergeCell ref="P90:P91"/>
    <mergeCell ref="Z82:Z83"/>
    <mergeCell ref="X84:X85"/>
    <mergeCell ref="AH68:AH69"/>
    <mergeCell ref="AI68:AI69"/>
    <mergeCell ref="AH70:AH71"/>
    <mergeCell ref="AI70:AI71"/>
    <mergeCell ref="AH74:AH75"/>
    <mergeCell ref="AI74:AI75"/>
    <mergeCell ref="AH76:AH77"/>
    <mergeCell ref="AI76:AI77"/>
    <mergeCell ref="AH88:AH89"/>
    <mergeCell ref="AI88:AI89"/>
    <mergeCell ref="AH90:AH91"/>
    <mergeCell ref="AI90:AI91"/>
    <mergeCell ref="AH96:AH97"/>
    <mergeCell ref="AI96:AI97"/>
    <mergeCell ref="AH62:AH63"/>
    <mergeCell ref="AI62:AI63"/>
    <mergeCell ref="AH64:AH65"/>
    <mergeCell ref="AI64:AI65"/>
    <mergeCell ref="AH66:AH67"/>
    <mergeCell ref="AI66:AI67"/>
    <mergeCell ref="AH72:AH73"/>
    <mergeCell ref="AI72:AI73"/>
    <mergeCell ref="AH56:AH57"/>
    <mergeCell ref="AI56:AI57"/>
    <mergeCell ref="AH58:AH59"/>
    <mergeCell ref="AI58:AI59"/>
    <mergeCell ref="AH60:AH61"/>
    <mergeCell ref="AI60:AI61"/>
    <mergeCell ref="AH50:AH51"/>
    <mergeCell ref="AI50:AI51"/>
    <mergeCell ref="AH52:AH53"/>
    <mergeCell ref="AI52:AI53"/>
    <mergeCell ref="AH54:AH55"/>
    <mergeCell ref="AI54:AI55"/>
    <mergeCell ref="AH44:AH45"/>
    <mergeCell ref="AI44:AI45"/>
    <mergeCell ref="AH46:AH47"/>
    <mergeCell ref="AI46:AI47"/>
    <mergeCell ref="AH48:AH49"/>
    <mergeCell ref="AI48:AI49"/>
    <mergeCell ref="AH38:AH39"/>
    <mergeCell ref="AI38:AI39"/>
    <mergeCell ref="AH40:AH41"/>
    <mergeCell ref="AI40:AI41"/>
    <mergeCell ref="AH42:AH43"/>
    <mergeCell ref="AI42:AI43"/>
    <mergeCell ref="AH30:AH31"/>
    <mergeCell ref="AI30:AI31"/>
    <mergeCell ref="AH32:AH33"/>
    <mergeCell ref="AI32:AI33"/>
    <mergeCell ref="AH36:AH37"/>
    <mergeCell ref="AI36:AI37"/>
    <mergeCell ref="AH24:AH25"/>
    <mergeCell ref="AI24:AI25"/>
    <mergeCell ref="AH26:AH27"/>
    <mergeCell ref="AI26:AI27"/>
    <mergeCell ref="AH28:AH29"/>
    <mergeCell ref="AI28:AI29"/>
    <mergeCell ref="AH18:AH19"/>
    <mergeCell ref="AI18:AI19"/>
    <mergeCell ref="AH20:AH21"/>
    <mergeCell ref="AI20:AI21"/>
    <mergeCell ref="AH22:AH23"/>
    <mergeCell ref="AI22:AI23"/>
    <mergeCell ref="AH12:AH13"/>
    <mergeCell ref="AI12:AI13"/>
    <mergeCell ref="AH14:AH15"/>
    <mergeCell ref="AI14:AI15"/>
    <mergeCell ref="AH16:AH17"/>
    <mergeCell ref="AI16:AI17"/>
    <mergeCell ref="AE115:AE117"/>
    <mergeCell ref="AF115:AF117"/>
    <mergeCell ref="AG115:AG117"/>
    <mergeCell ref="O98:O99"/>
    <mergeCell ref="P98:P99"/>
    <mergeCell ref="Q98:Q99"/>
    <mergeCell ref="R98:R99"/>
    <mergeCell ref="S98:S99"/>
    <mergeCell ref="T98:T99"/>
    <mergeCell ref="U98:U99"/>
    <mergeCell ref="O96:O97"/>
    <mergeCell ref="P96:P97"/>
    <mergeCell ref="Q96:Q97"/>
    <mergeCell ref="R96:R97"/>
    <mergeCell ref="S96:S97"/>
    <mergeCell ref="T96:T97"/>
    <mergeCell ref="V98:V99"/>
    <mergeCell ref="W98:W99"/>
    <mergeCell ref="X98:X99"/>
    <mergeCell ref="Y98:Y99"/>
    <mergeCell ref="W96:W97"/>
    <mergeCell ref="X96:X97"/>
    <mergeCell ref="Y96:Y97"/>
    <mergeCell ref="Z96:Z97"/>
    <mergeCell ref="V86:V87"/>
    <mergeCell ref="W86:W87"/>
    <mergeCell ref="X86:X87"/>
    <mergeCell ref="Y86:Y87"/>
    <mergeCell ref="Z86:Z87"/>
    <mergeCell ref="R86:R87"/>
    <mergeCell ref="S86:S87"/>
    <mergeCell ref="T86:T87"/>
    <mergeCell ref="U86:U87"/>
    <mergeCell ref="Z88:Z89"/>
    <mergeCell ref="T88:T89"/>
    <mergeCell ref="U88:U89"/>
    <mergeCell ref="V88:V89"/>
    <mergeCell ref="W88:W89"/>
    <mergeCell ref="X88:X89"/>
    <mergeCell ref="Y88:Y89"/>
    <mergeCell ref="X92:X93"/>
    <mergeCell ref="Y92:Y93"/>
    <mergeCell ref="P78:P79"/>
    <mergeCell ref="Q78:Q79"/>
    <mergeCell ref="R78:R79"/>
    <mergeCell ref="S78:S79"/>
    <mergeCell ref="O88:O89"/>
    <mergeCell ref="P88:P89"/>
    <mergeCell ref="Q88:Q89"/>
    <mergeCell ref="R88:R89"/>
    <mergeCell ref="S88:S89"/>
    <mergeCell ref="W82:W83"/>
    <mergeCell ref="X82:X83"/>
    <mergeCell ref="Y82:Y83"/>
    <mergeCell ref="P86:P87"/>
    <mergeCell ref="Q86:Q87"/>
    <mergeCell ref="N86:N87"/>
    <mergeCell ref="O86:O87"/>
    <mergeCell ref="N84:N85"/>
    <mergeCell ref="O84:O85"/>
    <mergeCell ref="P84:P85"/>
    <mergeCell ref="Q84:Q85"/>
    <mergeCell ref="W84:W85"/>
    <mergeCell ref="Y84:Y85"/>
    <mergeCell ref="V78:V79"/>
    <mergeCell ref="W78:W79"/>
    <mergeCell ref="N88:N89"/>
    <mergeCell ref="X76:X77"/>
    <mergeCell ref="Y76:Y77"/>
    <mergeCell ref="Z76:Z77"/>
    <mergeCell ref="U74:U75"/>
    <mergeCell ref="V74:V75"/>
    <mergeCell ref="N76:N77"/>
    <mergeCell ref="O76:O77"/>
    <mergeCell ref="P76:P77"/>
    <mergeCell ref="Q76:Q77"/>
    <mergeCell ref="R76:R77"/>
    <mergeCell ref="S76:S77"/>
    <mergeCell ref="T76:T77"/>
    <mergeCell ref="Z78:Z79"/>
    <mergeCell ref="T78:T79"/>
    <mergeCell ref="U78:U79"/>
    <mergeCell ref="W68:W69"/>
    <mergeCell ref="X68:X69"/>
    <mergeCell ref="P74:P75"/>
    <mergeCell ref="Q74:Q75"/>
    <mergeCell ref="R74:R75"/>
    <mergeCell ref="S74:S75"/>
    <mergeCell ref="T74:T75"/>
    <mergeCell ref="Z70:Z71"/>
    <mergeCell ref="T70:T71"/>
    <mergeCell ref="U70:U71"/>
    <mergeCell ref="V70:V71"/>
    <mergeCell ref="W70:W71"/>
    <mergeCell ref="X70:X71"/>
    <mergeCell ref="Y70:Y71"/>
    <mergeCell ref="N74:N75"/>
    <mergeCell ref="O74:O75"/>
    <mergeCell ref="N70:N71"/>
    <mergeCell ref="Z74:Z75"/>
    <mergeCell ref="Y68:Y69"/>
    <mergeCell ref="Z68:Z69"/>
    <mergeCell ref="X74:X75"/>
    <mergeCell ref="Y74:Y75"/>
    <mergeCell ref="X72:X73"/>
    <mergeCell ref="Y72:Y73"/>
    <mergeCell ref="Z72:Z73"/>
    <mergeCell ref="R72:R73"/>
    <mergeCell ref="S72:S73"/>
    <mergeCell ref="P64:P65"/>
    <mergeCell ref="Q64:Q65"/>
    <mergeCell ref="R64:R65"/>
    <mergeCell ref="S64:S65"/>
    <mergeCell ref="T64:T65"/>
    <mergeCell ref="U64:U65"/>
    <mergeCell ref="V64:V65"/>
    <mergeCell ref="T72:T73"/>
    <mergeCell ref="U72:U73"/>
    <mergeCell ref="V72:V73"/>
    <mergeCell ref="W72:W73"/>
    <mergeCell ref="W74:W75"/>
    <mergeCell ref="P72:P73"/>
    <mergeCell ref="Q72:Q73"/>
    <mergeCell ref="T62:T63"/>
    <mergeCell ref="P60:P61"/>
    <mergeCell ref="Q60:Q61"/>
    <mergeCell ref="R60:R61"/>
    <mergeCell ref="S60:S61"/>
    <mergeCell ref="T60:T61"/>
    <mergeCell ref="Z58:Z59"/>
    <mergeCell ref="T58:T59"/>
    <mergeCell ref="U58:U59"/>
    <mergeCell ref="N68:N69"/>
    <mergeCell ref="O68:O69"/>
    <mergeCell ref="P68:P69"/>
    <mergeCell ref="Q68:Q69"/>
    <mergeCell ref="R68:R69"/>
    <mergeCell ref="S68:S69"/>
    <mergeCell ref="T68:T69"/>
    <mergeCell ref="U68:U69"/>
    <mergeCell ref="V68:V69"/>
    <mergeCell ref="N64:N65"/>
    <mergeCell ref="O64:O65"/>
    <mergeCell ref="W64:W65"/>
    <mergeCell ref="X64:X65"/>
    <mergeCell ref="Y64:Y65"/>
    <mergeCell ref="Z64:Z65"/>
    <mergeCell ref="Y66:Y67"/>
    <mergeCell ref="Z66:Z67"/>
    <mergeCell ref="S66:S67"/>
    <mergeCell ref="T66:T67"/>
    <mergeCell ref="U66:U67"/>
    <mergeCell ref="V66:V67"/>
    <mergeCell ref="W66:W67"/>
    <mergeCell ref="X66:X67"/>
    <mergeCell ref="Z60:Z61"/>
    <mergeCell ref="P52:P53"/>
    <mergeCell ref="Q52:Q53"/>
    <mergeCell ref="R52:R53"/>
    <mergeCell ref="S52:S53"/>
    <mergeCell ref="T52:T53"/>
    <mergeCell ref="U52:U53"/>
    <mergeCell ref="V52:V53"/>
    <mergeCell ref="Z52:Z53"/>
    <mergeCell ref="Z54:Z55"/>
    <mergeCell ref="Z56:Z57"/>
    <mergeCell ref="W60:W61"/>
    <mergeCell ref="X60:X61"/>
    <mergeCell ref="Y60:Y61"/>
    <mergeCell ref="N66:N67"/>
    <mergeCell ref="O66:O67"/>
    <mergeCell ref="P66:P67"/>
    <mergeCell ref="Q66:Q67"/>
    <mergeCell ref="R66:R67"/>
    <mergeCell ref="U62:U63"/>
    <mergeCell ref="V62:V63"/>
    <mergeCell ref="W62:W63"/>
    <mergeCell ref="X62:X63"/>
    <mergeCell ref="Y62:Y63"/>
    <mergeCell ref="Z62:Z63"/>
    <mergeCell ref="U60:U61"/>
    <mergeCell ref="V60:V61"/>
    <mergeCell ref="N62:N63"/>
    <mergeCell ref="O62:O63"/>
    <mergeCell ref="P62:P63"/>
    <mergeCell ref="Q62:Q63"/>
    <mergeCell ref="R62:R63"/>
    <mergeCell ref="W54:W55"/>
    <mergeCell ref="X54:X55"/>
    <mergeCell ref="Y54:Y55"/>
    <mergeCell ref="N54:N55"/>
    <mergeCell ref="O54:O55"/>
    <mergeCell ref="P54:P55"/>
    <mergeCell ref="Q54:Q55"/>
    <mergeCell ref="R54:R55"/>
    <mergeCell ref="S54:S55"/>
    <mergeCell ref="T54:T55"/>
    <mergeCell ref="U54:U55"/>
    <mergeCell ref="V54:V55"/>
    <mergeCell ref="V58:V59"/>
    <mergeCell ref="W58:W59"/>
    <mergeCell ref="X58:X59"/>
    <mergeCell ref="Y58:Y59"/>
    <mergeCell ref="O58:O59"/>
    <mergeCell ref="P58:P59"/>
    <mergeCell ref="Q58:Q59"/>
    <mergeCell ref="R58:R59"/>
    <mergeCell ref="S58:S59"/>
    <mergeCell ref="W50:W51"/>
    <mergeCell ref="X50:X51"/>
    <mergeCell ref="Y50:Y51"/>
    <mergeCell ref="Z50:Z51"/>
    <mergeCell ref="N50:N51"/>
    <mergeCell ref="O50:O51"/>
    <mergeCell ref="P50:P51"/>
    <mergeCell ref="Q50:Q51"/>
    <mergeCell ref="R50:R51"/>
    <mergeCell ref="S50:S51"/>
    <mergeCell ref="T50:T51"/>
    <mergeCell ref="U50:U51"/>
    <mergeCell ref="V50:V51"/>
    <mergeCell ref="P48:P49"/>
    <mergeCell ref="Q48:Q49"/>
    <mergeCell ref="N56:N57"/>
    <mergeCell ref="O56:O57"/>
    <mergeCell ref="P56:P57"/>
    <mergeCell ref="Q56:Q57"/>
    <mergeCell ref="R56:R57"/>
    <mergeCell ref="S56:S57"/>
    <mergeCell ref="T56:T57"/>
    <mergeCell ref="U56:U57"/>
    <mergeCell ref="V56:V57"/>
    <mergeCell ref="Y56:Y57"/>
    <mergeCell ref="N52:N53"/>
    <mergeCell ref="O52:O53"/>
    <mergeCell ref="W52:W53"/>
    <mergeCell ref="X52:X53"/>
    <mergeCell ref="Y52:Y53"/>
    <mergeCell ref="W56:W57"/>
    <mergeCell ref="X56:X57"/>
    <mergeCell ref="T42:T43"/>
    <mergeCell ref="U42:U43"/>
    <mergeCell ref="Y40:Y41"/>
    <mergeCell ref="Z40:Z41"/>
    <mergeCell ref="Z44:Z45"/>
    <mergeCell ref="T40:T41"/>
    <mergeCell ref="U40:U41"/>
    <mergeCell ref="V40:V41"/>
    <mergeCell ref="R48:R49"/>
    <mergeCell ref="S48:S49"/>
    <mergeCell ref="T48:T49"/>
    <mergeCell ref="U48:U49"/>
    <mergeCell ref="V48:V49"/>
    <mergeCell ref="W44:W45"/>
    <mergeCell ref="X44:X45"/>
    <mergeCell ref="Y44:Y45"/>
    <mergeCell ref="S46:S47"/>
    <mergeCell ref="T46:T47"/>
    <mergeCell ref="U46:U47"/>
    <mergeCell ref="V46:V47"/>
    <mergeCell ref="W46:W47"/>
    <mergeCell ref="X46:X47"/>
    <mergeCell ref="R46:R47"/>
    <mergeCell ref="U44:U45"/>
    <mergeCell ref="V44:V45"/>
    <mergeCell ref="W48:W49"/>
    <mergeCell ref="X48:X49"/>
    <mergeCell ref="Y48:Y49"/>
    <mergeCell ref="Z38:Z39"/>
    <mergeCell ref="T38:T39"/>
    <mergeCell ref="U38:U39"/>
    <mergeCell ref="V38:V39"/>
    <mergeCell ref="W38:W39"/>
    <mergeCell ref="X38:X39"/>
    <mergeCell ref="Y38:Y39"/>
    <mergeCell ref="N38:N39"/>
    <mergeCell ref="O38:O39"/>
    <mergeCell ref="P38:P39"/>
    <mergeCell ref="Q38:Q39"/>
    <mergeCell ref="R38:R39"/>
    <mergeCell ref="S38:S39"/>
    <mergeCell ref="Z48:Z49"/>
    <mergeCell ref="Y46:Y47"/>
    <mergeCell ref="Z46:Z47"/>
    <mergeCell ref="O44:O45"/>
    <mergeCell ref="P44:P45"/>
    <mergeCell ref="Q44:Q45"/>
    <mergeCell ref="R44:R45"/>
    <mergeCell ref="S44:S45"/>
    <mergeCell ref="T44:T45"/>
    <mergeCell ref="W40:W41"/>
    <mergeCell ref="X40:X41"/>
    <mergeCell ref="V42:V43"/>
    <mergeCell ref="W42:W43"/>
    <mergeCell ref="X42:X43"/>
    <mergeCell ref="Y42:Y43"/>
    <mergeCell ref="Z42:Z43"/>
    <mergeCell ref="N44:N45"/>
    <mergeCell ref="N42:N43"/>
    <mergeCell ref="O42:O43"/>
    <mergeCell ref="V36:V37"/>
    <mergeCell ref="W30:W31"/>
    <mergeCell ref="X30:X31"/>
    <mergeCell ref="Y30:Y31"/>
    <mergeCell ref="Z30:Z31"/>
    <mergeCell ref="W32:W33"/>
    <mergeCell ref="X32:X33"/>
    <mergeCell ref="Y32:Y33"/>
    <mergeCell ref="Z32:Z33"/>
    <mergeCell ref="N32:N33"/>
    <mergeCell ref="O32:O33"/>
    <mergeCell ref="P32:P33"/>
    <mergeCell ref="Q32:Q33"/>
    <mergeCell ref="R32:R33"/>
    <mergeCell ref="S32:S33"/>
    <mergeCell ref="T32:T33"/>
    <mergeCell ref="U32:U33"/>
    <mergeCell ref="V32:V33"/>
    <mergeCell ref="P36:P37"/>
    <mergeCell ref="Q36:Q37"/>
    <mergeCell ref="R36:R37"/>
    <mergeCell ref="S36:S37"/>
    <mergeCell ref="T36:T37"/>
    <mergeCell ref="U36:U37"/>
    <mergeCell ref="W36:W37"/>
    <mergeCell ref="X36:X37"/>
    <mergeCell ref="Y36:Y37"/>
    <mergeCell ref="Z36:Z37"/>
    <mergeCell ref="N36:N37"/>
    <mergeCell ref="O36:O37"/>
    <mergeCell ref="X26:X27"/>
    <mergeCell ref="X28:X29"/>
    <mergeCell ref="Y28:Y29"/>
    <mergeCell ref="Z28:Z29"/>
    <mergeCell ref="N28:N29"/>
    <mergeCell ref="O28:O29"/>
    <mergeCell ref="P28:P29"/>
    <mergeCell ref="Q28:Q29"/>
    <mergeCell ref="R28:R29"/>
    <mergeCell ref="S28:S29"/>
    <mergeCell ref="T28:T29"/>
    <mergeCell ref="U28:U29"/>
    <mergeCell ref="V28:V29"/>
    <mergeCell ref="X22:X23"/>
    <mergeCell ref="Y22:Y23"/>
    <mergeCell ref="Z22:Z23"/>
    <mergeCell ref="Y24:Y25"/>
    <mergeCell ref="Z24:Z25"/>
    <mergeCell ref="S24:S25"/>
    <mergeCell ref="T24:T25"/>
    <mergeCell ref="U24:U25"/>
    <mergeCell ref="V24:V25"/>
    <mergeCell ref="W24:W25"/>
    <mergeCell ref="X24:X25"/>
    <mergeCell ref="P24:P25"/>
    <mergeCell ref="Q24:Q25"/>
    <mergeCell ref="R24:R25"/>
    <mergeCell ref="W28:W29"/>
    <mergeCell ref="Y26:Y27"/>
    <mergeCell ref="Z26:Z27"/>
    <mergeCell ref="Y18:Y19"/>
    <mergeCell ref="Z18:Z19"/>
    <mergeCell ref="V20:V21"/>
    <mergeCell ref="W20:W21"/>
    <mergeCell ref="X20:X21"/>
    <mergeCell ref="Y20:Y21"/>
    <mergeCell ref="Z20:Z21"/>
    <mergeCell ref="N20:N21"/>
    <mergeCell ref="T22:T23"/>
    <mergeCell ref="U22:U23"/>
    <mergeCell ref="V22:V23"/>
    <mergeCell ref="N22:N23"/>
    <mergeCell ref="O22:O23"/>
    <mergeCell ref="X12:X13"/>
    <mergeCell ref="Y12:Y13"/>
    <mergeCell ref="Z12:Z13"/>
    <mergeCell ref="Z14:Z15"/>
    <mergeCell ref="T14:T15"/>
    <mergeCell ref="U14:U15"/>
    <mergeCell ref="V14:V15"/>
    <mergeCell ref="W14:W15"/>
    <mergeCell ref="X14:X15"/>
    <mergeCell ref="Y14:Y15"/>
    <mergeCell ref="N14:N15"/>
    <mergeCell ref="O14:O15"/>
    <mergeCell ref="P14:P15"/>
    <mergeCell ref="Q14:Q15"/>
    <mergeCell ref="R14:R15"/>
    <mergeCell ref="S14:S15"/>
    <mergeCell ref="V16:V17"/>
    <mergeCell ref="P22:P23"/>
    <mergeCell ref="Q22:Q23"/>
    <mergeCell ref="X16:X17"/>
    <mergeCell ref="Y16:Y17"/>
    <mergeCell ref="Z16:Z17"/>
    <mergeCell ref="N16:N17"/>
    <mergeCell ref="O16:O17"/>
    <mergeCell ref="P16:P17"/>
    <mergeCell ref="Q16:Q17"/>
    <mergeCell ref="O20:O21"/>
    <mergeCell ref="P20:P21"/>
    <mergeCell ref="Q20:Q21"/>
    <mergeCell ref="R20:R21"/>
    <mergeCell ref="N60:N61"/>
    <mergeCell ref="O60:O61"/>
    <mergeCell ref="N58:N59"/>
    <mergeCell ref="A68:A69"/>
    <mergeCell ref="T20:T21"/>
    <mergeCell ref="U20:U21"/>
    <mergeCell ref="B68:B69"/>
    <mergeCell ref="D68:D69"/>
    <mergeCell ref="D36:D37"/>
    <mergeCell ref="A38:A39"/>
    <mergeCell ref="B38:B39"/>
    <mergeCell ref="C38:C39"/>
    <mergeCell ref="D38:D39"/>
    <mergeCell ref="D18:D19"/>
    <mergeCell ref="A30:A31"/>
    <mergeCell ref="B30:B31"/>
    <mergeCell ref="C30:C31"/>
    <mergeCell ref="D30:D31"/>
    <mergeCell ref="A32:A33"/>
    <mergeCell ref="W18:W19"/>
    <mergeCell ref="X18:X19"/>
    <mergeCell ref="U12:U13"/>
    <mergeCell ref="V12:V13"/>
    <mergeCell ref="W12:W13"/>
    <mergeCell ref="U18:U19"/>
    <mergeCell ref="V18:V19"/>
    <mergeCell ref="W22:W23"/>
    <mergeCell ref="O30:O31"/>
    <mergeCell ref="P30:P31"/>
    <mergeCell ref="Q30:Q31"/>
    <mergeCell ref="R30:R31"/>
    <mergeCell ref="S30:S31"/>
    <mergeCell ref="N26:N27"/>
    <mergeCell ref="O26:O27"/>
    <mergeCell ref="P26:P27"/>
    <mergeCell ref="Q26:Q27"/>
    <mergeCell ref="R26:R27"/>
    <mergeCell ref="S26:S27"/>
    <mergeCell ref="T26:T27"/>
    <mergeCell ref="N18:N19"/>
    <mergeCell ref="N24:N25"/>
    <mergeCell ref="O24:O25"/>
    <mergeCell ref="W16:W17"/>
    <mergeCell ref="U26:U27"/>
    <mergeCell ref="V26:V27"/>
    <mergeCell ref="W26:W27"/>
    <mergeCell ref="T30:T31"/>
    <mergeCell ref="U30:U31"/>
    <mergeCell ref="V30:V31"/>
    <mergeCell ref="N30:N31"/>
    <mergeCell ref="S20:S21"/>
    <mergeCell ref="R22:R23"/>
    <mergeCell ref="S22:S23"/>
    <mergeCell ref="N40:N41"/>
    <mergeCell ref="O40:O41"/>
    <mergeCell ref="P40:P41"/>
    <mergeCell ref="Q40:Q41"/>
    <mergeCell ref="R40:R41"/>
    <mergeCell ref="S40:S41"/>
    <mergeCell ref="P42:P43"/>
    <mergeCell ref="Q42:Q43"/>
    <mergeCell ref="R42:R43"/>
    <mergeCell ref="S42:S43"/>
    <mergeCell ref="N48:N49"/>
    <mergeCell ref="O48:O49"/>
    <mergeCell ref="O46:O47"/>
    <mergeCell ref="P46:P47"/>
    <mergeCell ref="Q46:Q47"/>
    <mergeCell ref="N46:N47"/>
    <mergeCell ref="D76:D77"/>
    <mergeCell ref="S62:S63"/>
    <mergeCell ref="O70:O71"/>
    <mergeCell ref="P70:P71"/>
    <mergeCell ref="Q70:Q71"/>
    <mergeCell ref="R70:R71"/>
    <mergeCell ref="S70:S71"/>
    <mergeCell ref="H40:H41"/>
    <mergeCell ref="H42:H43"/>
    <mergeCell ref="H44:H45"/>
    <mergeCell ref="H46:H47"/>
    <mergeCell ref="H48:H49"/>
    <mergeCell ref="H50:H51"/>
    <mergeCell ref="H52:H53"/>
    <mergeCell ref="H54:H55"/>
    <mergeCell ref="H56:H57"/>
    <mergeCell ref="C46:C47"/>
    <mergeCell ref="D46:D47"/>
    <mergeCell ref="D58:D59"/>
    <mergeCell ref="B78:B79"/>
    <mergeCell ref="C78:C79"/>
    <mergeCell ref="D78:D79"/>
    <mergeCell ref="A82:A83"/>
    <mergeCell ref="B82:B83"/>
    <mergeCell ref="C82:C83"/>
    <mergeCell ref="D82:D83"/>
    <mergeCell ref="A72:A73"/>
    <mergeCell ref="B72:B73"/>
    <mergeCell ref="C72:C73"/>
    <mergeCell ref="D72:D73"/>
    <mergeCell ref="A78:A79"/>
    <mergeCell ref="B58:B59"/>
    <mergeCell ref="C58:C59"/>
    <mergeCell ref="B54:B55"/>
    <mergeCell ref="A84:A85"/>
    <mergeCell ref="B84:B85"/>
    <mergeCell ref="C84:C85"/>
    <mergeCell ref="D84:D85"/>
    <mergeCell ref="A60:A61"/>
    <mergeCell ref="B60:B61"/>
    <mergeCell ref="C60:C61"/>
    <mergeCell ref="D60:D61"/>
    <mergeCell ref="A62:A63"/>
    <mergeCell ref="B62:B63"/>
    <mergeCell ref="C62:C63"/>
    <mergeCell ref="D62:D63"/>
    <mergeCell ref="A64:A65"/>
    <mergeCell ref="B64:B65"/>
    <mergeCell ref="C64:C65"/>
    <mergeCell ref="D64:D65"/>
    <mergeCell ref="A66:A67"/>
    <mergeCell ref="B66:B67"/>
    <mergeCell ref="C66:C67"/>
    <mergeCell ref="D66:D67"/>
    <mergeCell ref="C68:C69"/>
    <mergeCell ref="A70:A71"/>
    <mergeCell ref="B70:B71"/>
    <mergeCell ref="C70:C71"/>
    <mergeCell ref="D70:D71"/>
    <mergeCell ref="A74:A75"/>
    <mergeCell ref="B74:B75"/>
    <mergeCell ref="C74:C75"/>
    <mergeCell ref="D74:D75"/>
    <mergeCell ref="A76:A77"/>
    <mergeCell ref="B76:B77"/>
    <mergeCell ref="C76:C77"/>
    <mergeCell ref="E8:E9"/>
    <mergeCell ref="H8:H9"/>
    <mergeCell ref="H12:H13"/>
    <mergeCell ref="H14:H15"/>
    <mergeCell ref="H16:H17"/>
    <mergeCell ref="H18:H19"/>
    <mergeCell ref="H20:H21"/>
    <mergeCell ref="H22:H23"/>
    <mergeCell ref="H24:H25"/>
    <mergeCell ref="A20:A21"/>
    <mergeCell ref="B20:B21"/>
    <mergeCell ref="C20:C21"/>
    <mergeCell ref="D20:D21"/>
    <mergeCell ref="B34:B35"/>
    <mergeCell ref="C34:C35"/>
    <mergeCell ref="D34:D35"/>
    <mergeCell ref="D28:D29"/>
    <mergeCell ref="B18:B19"/>
    <mergeCell ref="C18:C19"/>
    <mergeCell ref="D24:D25"/>
    <mergeCell ref="B32:B33"/>
    <mergeCell ref="C32:C33"/>
    <mergeCell ref="D32:D33"/>
    <mergeCell ref="A26:A27"/>
    <mergeCell ref="B26:B27"/>
    <mergeCell ref="C26:C27"/>
    <mergeCell ref="D26:D27"/>
    <mergeCell ref="A28:A29"/>
    <mergeCell ref="B28:B29"/>
    <mergeCell ref="C28:C29"/>
    <mergeCell ref="C16:C17"/>
    <mergeCell ref="F8:F9"/>
    <mergeCell ref="D121:D123"/>
    <mergeCell ref="X118:X120"/>
    <mergeCell ref="Y118:Y120"/>
    <mergeCell ref="Z118:Z120"/>
    <mergeCell ref="AA118:AA120"/>
    <mergeCell ref="A34:A35"/>
    <mergeCell ref="C42:C43"/>
    <mergeCell ref="D42:D43"/>
    <mergeCell ref="C54:C55"/>
    <mergeCell ref="D54:D55"/>
    <mergeCell ref="A56:A57"/>
    <mergeCell ref="B56:B57"/>
    <mergeCell ref="C56:C57"/>
    <mergeCell ref="D56:D57"/>
    <mergeCell ref="A58:A59"/>
    <mergeCell ref="A46:A47"/>
    <mergeCell ref="B46:B47"/>
    <mergeCell ref="A90:A91"/>
    <mergeCell ref="B90:B91"/>
    <mergeCell ref="C90:C91"/>
    <mergeCell ref="D90:D91"/>
    <mergeCell ref="A96:A97"/>
    <mergeCell ref="A86:A87"/>
    <mergeCell ref="B86:B87"/>
    <mergeCell ref="C86:C87"/>
    <mergeCell ref="D86:D87"/>
    <mergeCell ref="A88:A89"/>
    <mergeCell ref="B88:B89"/>
    <mergeCell ref="C88:C89"/>
    <mergeCell ref="D88:D89"/>
    <mergeCell ref="A36:A37"/>
    <mergeCell ref="B36:B37"/>
    <mergeCell ref="N8:AG8"/>
    <mergeCell ref="N12:N13"/>
    <mergeCell ref="O12:O13"/>
    <mergeCell ref="P12:P13"/>
    <mergeCell ref="Q12:Q13"/>
    <mergeCell ref="R12:R13"/>
    <mergeCell ref="S12:S13"/>
    <mergeCell ref="T12:T13"/>
    <mergeCell ref="C98:C99"/>
    <mergeCell ref="D98:D99"/>
    <mergeCell ref="B96:B97"/>
    <mergeCell ref="A12:A13"/>
    <mergeCell ref="B12:B13"/>
    <mergeCell ref="C12:C13"/>
    <mergeCell ref="D12:D13"/>
    <mergeCell ref="D16:D17"/>
    <mergeCell ref="A18:A19"/>
    <mergeCell ref="A8:A9"/>
    <mergeCell ref="B8:B9"/>
    <mergeCell ref="C8:C9"/>
    <mergeCell ref="D8:D9"/>
    <mergeCell ref="I8:I9"/>
    <mergeCell ref="R16:R17"/>
    <mergeCell ref="S16:S17"/>
    <mergeCell ref="T16:T17"/>
    <mergeCell ref="U16:U17"/>
    <mergeCell ref="O18:O19"/>
    <mergeCell ref="P18:P19"/>
    <mergeCell ref="Q18:Q19"/>
    <mergeCell ref="R18:R19"/>
    <mergeCell ref="S18:S19"/>
    <mergeCell ref="T18:T19"/>
    <mergeCell ref="A130:A132"/>
    <mergeCell ref="B130:B132"/>
    <mergeCell ref="C130:C132"/>
    <mergeCell ref="D130:D132"/>
    <mergeCell ref="X121:X123"/>
    <mergeCell ref="Y121:Y123"/>
    <mergeCell ref="Z121:Z123"/>
    <mergeCell ref="AA121:AA123"/>
    <mergeCell ref="C96:C97"/>
    <mergeCell ref="D96:D97"/>
    <mergeCell ref="A98:A99"/>
    <mergeCell ref="B98:B99"/>
    <mergeCell ref="V115:V117"/>
    <mergeCell ref="T121:T123"/>
    <mergeCell ref="U121:U123"/>
    <mergeCell ref="V121:V123"/>
    <mergeCell ref="W121:W123"/>
    <mergeCell ref="A124:A126"/>
    <mergeCell ref="B124:B126"/>
    <mergeCell ref="C124:C126"/>
    <mergeCell ref="D124:D126"/>
    <mergeCell ref="A113:AI113"/>
    <mergeCell ref="A114:K114"/>
    <mergeCell ref="T115:T117"/>
    <mergeCell ref="U115:U117"/>
    <mergeCell ref="C118:C120"/>
    <mergeCell ref="D118:D120"/>
    <mergeCell ref="A121:A123"/>
    <mergeCell ref="B121:B123"/>
    <mergeCell ref="C121:C123"/>
    <mergeCell ref="U96:U97"/>
    <mergeCell ref="V96:V97"/>
    <mergeCell ref="C145:C147"/>
    <mergeCell ref="D145:D147"/>
    <mergeCell ref="A148:A150"/>
    <mergeCell ref="B148:B150"/>
    <mergeCell ref="C148:C150"/>
    <mergeCell ref="D148:D150"/>
    <mergeCell ref="A169:A171"/>
    <mergeCell ref="B169:B171"/>
    <mergeCell ref="C169:C171"/>
    <mergeCell ref="D169:D171"/>
    <mergeCell ref="A139:A141"/>
    <mergeCell ref="B139:B141"/>
    <mergeCell ref="C139:C141"/>
    <mergeCell ref="D139:D141"/>
    <mergeCell ref="A115:A117"/>
    <mergeCell ref="B115:B117"/>
    <mergeCell ref="C115:C117"/>
    <mergeCell ref="D115:D117"/>
    <mergeCell ref="A118:A120"/>
    <mergeCell ref="B118:B120"/>
    <mergeCell ref="A133:A135"/>
    <mergeCell ref="B133:B135"/>
    <mergeCell ref="C133:C135"/>
    <mergeCell ref="D133:D135"/>
    <mergeCell ref="A136:A138"/>
    <mergeCell ref="B136:B138"/>
    <mergeCell ref="C136:C138"/>
    <mergeCell ref="D136:D138"/>
    <mergeCell ref="A127:A129"/>
    <mergeCell ref="B127:B129"/>
    <mergeCell ref="C127:C129"/>
    <mergeCell ref="D127:D129"/>
    <mergeCell ref="C178:C180"/>
    <mergeCell ref="D178:D180"/>
    <mergeCell ref="A142:A144"/>
    <mergeCell ref="B142:B144"/>
    <mergeCell ref="C142:C144"/>
    <mergeCell ref="D142:D144"/>
    <mergeCell ref="A145:A147"/>
    <mergeCell ref="B145:B147"/>
    <mergeCell ref="A163:A165"/>
    <mergeCell ref="B163:B165"/>
    <mergeCell ref="C163:C165"/>
    <mergeCell ref="D163:D165"/>
    <mergeCell ref="A166:A168"/>
    <mergeCell ref="B166:B168"/>
    <mergeCell ref="C166:C168"/>
    <mergeCell ref="D166:D168"/>
    <mergeCell ref="A157:A159"/>
    <mergeCell ref="B157:B159"/>
    <mergeCell ref="C157:C159"/>
    <mergeCell ref="D157:D159"/>
    <mergeCell ref="A160:A162"/>
    <mergeCell ref="B160:B162"/>
    <mergeCell ref="C160:C162"/>
    <mergeCell ref="D160:D162"/>
    <mergeCell ref="A151:A153"/>
    <mergeCell ref="B151:B153"/>
    <mergeCell ref="C151:C153"/>
    <mergeCell ref="D151:D153"/>
    <mergeCell ref="A154:A156"/>
    <mergeCell ref="B154:B156"/>
    <mergeCell ref="C154:C156"/>
    <mergeCell ref="D154:D156"/>
    <mergeCell ref="C172:C174"/>
    <mergeCell ref="D172:D174"/>
    <mergeCell ref="A175:A177"/>
    <mergeCell ref="B175:B177"/>
    <mergeCell ref="A193:A195"/>
    <mergeCell ref="B193:B195"/>
    <mergeCell ref="C193:C195"/>
    <mergeCell ref="D193:D195"/>
    <mergeCell ref="A196:A198"/>
    <mergeCell ref="B196:B198"/>
    <mergeCell ref="C196:C198"/>
    <mergeCell ref="D196:D198"/>
    <mergeCell ref="A187:A189"/>
    <mergeCell ref="B187:B189"/>
    <mergeCell ref="C187:C189"/>
    <mergeCell ref="D187:D189"/>
    <mergeCell ref="A190:A192"/>
    <mergeCell ref="B190:B192"/>
    <mergeCell ref="C190:C192"/>
    <mergeCell ref="D190:D192"/>
    <mergeCell ref="A181:A183"/>
    <mergeCell ref="B181:B183"/>
    <mergeCell ref="C181:C183"/>
    <mergeCell ref="D181:D183"/>
    <mergeCell ref="A184:A186"/>
    <mergeCell ref="B184:B186"/>
    <mergeCell ref="C184:C186"/>
    <mergeCell ref="D184:D186"/>
    <mergeCell ref="C175:C177"/>
    <mergeCell ref="D175:D177"/>
    <mergeCell ref="A178:A180"/>
    <mergeCell ref="B178:B180"/>
    <mergeCell ref="AC115:AC117"/>
    <mergeCell ref="AD115:AD117"/>
    <mergeCell ref="AB118:AB120"/>
    <mergeCell ref="AC118:AC120"/>
    <mergeCell ref="AD118:AD120"/>
    <mergeCell ref="AE118:AE120"/>
    <mergeCell ref="AF118:AF120"/>
    <mergeCell ref="AG118:AG120"/>
    <mergeCell ref="V118:V120"/>
    <mergeCell ref="W118:W120"/>
    <mergeCell ref="T124:T126"/>
    <mergeCell ref="U124:U126"/>
    <mergeCell ref="V124:V126"/>
    <mergeCell ref="D211:D213"/>
    <mergeCell ref="A214:A216"/>
    <mergeCell ref="B214:B216"/>
    <mergeCell ref="C214:C216"/>
    <mergeCell ref="D214:D216"/>
    <mergeCell ref="C205:C207"/>
    <mergeCell ref="D205:D207"/>
    <mergeCell ref="A208:A210"/>
    <mergeCell ref="B208:B210"/>
    <mergeCell ref="C208:C210"/>
    <mergeCell ref="D208:D210"/>
    <mergeCell ref="A202:A204"/>
    <mergeCell ref="B202:B204"/>
    <mergeCell ref="C202:C204"/>
    <mergeCell ref="D202:D204"/>
    <mergeCell ref="A205:A207"/>
    <mergeCell ref="B205:B207"/>
    <mergeCell ref="A172:A174"/>
    <mergeCell ref="B172:B174"/>
    <mergeCell ref="T127:T129"/>
    <mergeCell ref="U127:U129"/>
    <mergeCell ref="V127:V129"/>
    <mergeCell ref="W127:W129"/>
    <mergeCell ref="X127:X129"/>
    <mergeCell ref="D217:D219"/>
    <mergeCell ref="A220:A222"/>
    <mergeCell ref="B220:B222"/>
    <mergeCell ref="C220:C222"/>
    <mergeCell ref="D220:D222"/>
    <mergeCell ref="A211:A213"/>
    <mergeCell ref="B211:B213"/>
    <mergeCell ref="A235:A237"/>
    <mergeCell ref="B235:B237"/>
    <mergeCell ref="C235:C237"/>
    <mergeCell ref="D235:D237"/>
    <mergeCell ref="AH118:AH120"/>
    <mergeCell ref="A229:A231"/>
    <mergeCell ref="B229:B231"/>
    <mergeCell ref="C229:C231"/>
    <mergeCell ref="D229:D231"/>
    <mergeCell ref="A223:A225"/>
    <mergeCell ref="B223:B225"/>
    <mergeCell ref="C223:C225"/>
    <mergeCell ref="D223:D225"/>
    <mergeCell ref="A226:A228"/>
    <mergeCell ref="B226:B228"/>
    <mergeCell ref="C226:C228"/>
    <mergeCell ref="D226:D228"/>
    <mergeCell ref="A217:A219"/>
    <mergeCell ref="B217:B219"/>
    <mergeCell ref="C217:C219"/>
    <mergeCell ref="AI115:AI117"/>
    <mergeCell ref="T118:T120"/>
    <mergeCell ref="U118:U120"/>
    <mergeCell ref="AH124:AH126"/>
    <mergeCell ref="AI124:AI126"/>
    <mergeCell ref="AB121:AB123"/>
    <mergeCell ref="AC121:AC123"/>
    <mergeCell ref="AD121:AD123"/>
    <mergeCell ref="AE121:AE123"/>
    <mergeCell ref="AF121:AF123"/>
    <mergeCell ref="Z124:Z126"/>
    <mergeCell ref="AA124:AA126"/>
    <mergeCell ref="AB124:AB126"/>
    <mergeCell ref="AC124:AC126"/>
    <mergeCell ref="AD124:AD126"/>
    <mergeCell ref="AE124:AE126"/>
    <mergeCell ref="AH115:AH117"/>
    <mergeCell ref="W124:W126"/>
    <mergeCell ref="X124:X126"/>
    <mergeCell ref="Y124:Y126"/>
    <mergeCell ref="AG121:AG123"/>
    <mergeCell ref="AH121:AH123"/>
    <mergeCell ref="AI121:AI123"/>
    <mergeCell ref="AF124:AF126"/>
    <mergeCell ref="AG124:AG126"/>
    <mergeCell ref="AI118:AI120"/>
    <mergeCell ref="W115:W117"/>
    <mergeCell ref="X115:X117"/>
    <mergeCell ref="Y115:Y117"/>
    <mergeCell ref="Z115:Z117"/>
    <mergeCell ref="AA115:AA117"/>
    <mergeCell ref="AB115:AB117"/>
    <mergeCell ref="AE130:AE132"/>
    <mergeCell ref="AF130:AF132"/>
    <mergeCell ref="AG130:AG132"/>
    <mergeCell ref="AH130:AH132"/>
    <mergeCell ref="AI130:AI132"/>
    <mergeCell ref="X130:X132"/>
    <mergeCell ref="Y130:Y132"/>
    <mergeCell ref="Z130:Z132"/>
    <mergeCell ref="AA130:AA132"/>
    <mergeCell ref="AB130:AB132"/>
    <mergeCell ref="AC130:AC132"/>
    <mergeCell ref="Z133:Z135"/>
    <mergeCell ref="AA133:AA135"/>
    <mergeCell ref="AB133:AB135"/>
    <mergeCell ref="AC133:AC135"/>
    <mergeCell ref="AD133:AD135"/>
    <mergeCell ref="AE127:AE129"/>
    <mergeCell ref="AF127:AF129"/>
    <mergeCell ref="AG127:AG129"/>
    <mergeCell ref="AH127:AH129"/>
    <mergeCell ref="AI127:AI129"/>
    <mergeCell ref="Y127:Y129"/>
    <mergeCell ref="Z127:Z129"/>
    <mergeCell ref="AA127:AA129"/>
    <mergeCell ref="AB127:AB129"/>
    <mergeCell ref="AC127:AC129"/>
    <mergeCell ref="AD127:AD129"/>
    <mergeCell ref="T130:T132"/>
    <mergeCell ref="U130:U132"/>
    <mergeCell ref="V130:V132"/>
    <mergeCell ref="W130:W132"/>
    <mergeCell ref="T133:T135"/>
    <mergeCell ref="U133:U135"/>
    <mergeCell ref="V133:V135"/>
    <mergeCell ref="W133:W135"/>
    <mergeCell ref="X133:X135"/>
    <mergeCell ref="Y133:Y135"/>
    <mergeCell ref="Y136:Y138"/>
    <mergeCell ref="Z136:Z138"/>
    <mergeCell ref="AA136:AA138"/>
    <mergeCell ref="AB136:AB138"/>
    <mergeCell ref="AC136:AC138"/>
    <mergeCell ref="AD136:AD138"/>
    <mergeCell ref="T136:T138"/>
    <mergeCell ref="U136:U138"/>
    <mergeCell ref="V136:V138"/>
    <mergeCell ref="W136:W138"/>
    <mergeCell ref="X136:X138"/>
    <mergeCell ref="AD130:AD132"/>
    <mergeCell ref="AE139:AE141"/>
    <mergeCell ref="AF139:AF141"/>
    <mergeCell ref="AG139:AG141"/>
    <mergeCell ref="AH139:AH141"/>
    <mergeCell ref="AI139:AI141"/>
    <mergeCell ref="AE133:AE135"/>
    <mergeCell ref="AF133:AF135"/>
    <mergeCell ref="AG133:AG135"/>
    <mergeCell ref="AH133:AH135"/>
    <mergeCell ref="AI133:AI135"/>
    <mergeCell ref="AE136:AE138"/>
    <mergeCell ref="AF136:AF138"/>
    <mergeCell ref="AG136:AG138"/>
    <mergeCell ref="AH136:AH138"/>
    <mergeCell ref="AI136:AI138"/>
    <mergeCell ref="Y139:Y141"/>
    <mergeCell ref="Z139:Z141"/>
    <mergeCell ref="AA139:AA141"/>
    <mergeCell ref="AB139:AB141"/>
    <mergeCell ref="AC139:AC141"/>
    <mergeCell ref="AD139:AD141"/>
    <mergeCell ref="T139:T141"/>
    <mergeCell ref="U139:U141"/>
    <mergeCell ref="V139:V141"/>
    <mergeCell ref="W139:W141"/>
    <mergeCell ref="X139:X141"/>
    <mergeCell ref="Y142:Y144"/>
    <mergeCell ref="Z142:Z144"/>
    <mergeCell ref="AA142:AA144"/>
    <mergeCell ref="AB142:AB144"/>
    <mergeCell ref="AC142:AC144"/>
    <mergeCell ref="AD142:AD144"/>
    <mergeCell ref="T142:T144"/>
    <mergeCell ref="U142:U144"/>
    <mergeCell ref="V142:V144"/>
    <mergeCell ref="W142:W144"/>
    <mergeCell ref="X142:X144"/>
    <mergeCell ref="Z145:Z147"/>
    <mergeCell ref="AA145:AA147"/>
    <mergeCell ref="AB145:AB147"/>
    <mergeCell ref="AC145:AC147"/>
    <mergeCell ref="AD145:AD147"/>
    <mergeCell ref="T145:T147"/>
    <mergeCell ref="U145:U147"/>
    <mergeCell ref="V145:V147"/>
    <mergeCell ref="W145:W147"/>
    <mergeCell ref="X145:X147"/>
    <mergeCell ref="Y145:Y147"/>
    <mergeCell ref="AE142:AE144"/>
    <mergeCell ref="AF142:AF144"/>
    <mergeCell ref="AG142:AG144"/>
    <mergeCell ref="AH142:AH144"/>
    <mergeCell ref="AI142:AI144"/>
    <mergeCell ref="Y148:Y150"/>
    <mergeCell ref="Z148:Z150"/>
    <mergeCell ref="AA148:AA150"/>
    <mergeCell ref="AB148:AB150"/>
    <mergeCell ref="AC148:AC150"/>
    <mergeCell ref="AD148:AD150"/>
    <mergeCell ref="T148:T150"/>
    <mergeCell ref="U148:U150"/>
    <mergeCell ref="V148:V150"/>
    <mergeCell ref="W148:W150"/>
    <mergeCell ref="X148:X150"/>
    <mergeCell ref="AE151:AE153"/>
    <mergeCell ref="AF151:AF153"/>
    <mergeCell ref="AG151:AG153"/>
    <mergeCell ref="AH151:AH153"/>
    <mergeCell ref="AI151:AI153"/>
    <mergeCell ref="AE145:AE147"/>
    <mergeCell ref="AF145:AF147"/>
    <mergeCell ref="AG145:AG147"/>
    <mergeCell ref="AH145:AH147"/>
    <mergeCell ref="AI145:AI147"/>
    <mergeCell ref="AE148:AE150"/>
    <mergeCell ref="AF148:AF150"/>
    <mergeCell ref="AG148:AG150"/>
    <mergeCell ref="AH148:AH150"/>
    <mergeCell ref="AI148:AI150"/>
    <mergeCell ref="Y151:Y153"/>
    <mergeCell ref="Z151:Z153"/>
    <mergeCell ref="AA151:AA153"/>
    <mergeCell ref="AB151:AB153"/>
    <mergeCell ref="AC151:AC153"/>
    <mergeCell ref="AD151:AD153"/>
    <mergeCell ref="T151:T153"/>
    <mergeCell ref="U151:U153"/>
    <mergeCell ref="V151:V153"/>
    <mergeCell ref="W151:W153"/>
    <mergeCell ref="X151:X153"/>
    <mergeCell ref="Y154:Y156"/>
    <mergeCell ref="Z154:Z156"/>
    <mergeCell ref="AA154:AA156"/>
    <mergeCell ref="AB154:AB156"/>
    <mergeCell ref="AC154:AC156"/>
    <mergeCell ref="AD154:AD156"/>
    <mergeCell ref="T154:T156"/>
    <mergeCell ref="U154:U156"/>
    <mergeCell ref="V154:V156"/>
    <mergeCell ref="W154:W156"/>
    <mergeCell ref="X154:X156"/>
    <mergeCell ref="T157:T159"/>
    <mergeCell ref="U157:U159"/>
    <mergeCell ref="V157:V159"/>
    <mergeCell ref="W157:W159"/>
    <mergeCell ref="X157:X159"/>
    <mergeCell ref="Y157:Y159"/>
    <mergeCell ref="AE154:AE156"/>
    <mergeCell ref="AF154:AF156"/>
    <mergeCell ref="AG154:AG156"/>
    <mergeCell ref="AH154:AH156"/>
    <mergeCell ref="AI154:AI156"/>
    <mergeCell ref="Y160:Y162"/>
    <mergeCell ref="Z160:Z162"/>
    <mergeCell ref="AA160:AA162"/>
    <mergeCell ref="AB160:AB162"/>
    <mergeCell ref="AC160:AC162"/>
    <mergeCell ref="AD160:AD162"/>
    <mergeCell ref="T160:T162"/>
    <mergeCell ref="U160:U162"/>
    <mergeCell ref="V160:V162"/>
    <mergeCell ref="W160:W162"/>
    <mergeCell ref="X160:X162"/>
    <mergeCell ref="AE163:AE165"/>
    <mergeCell ref="AF163:AF165"/>
    <mergeCell ref="AG163:AG165"/>
    <mergeCell ref="AH163:AH165"/>
    <mergeCell ref="AI163:AI165"/>
    <mergeCell ref="AE157:AE159"/>
    <mergeCell ref="AF157:AF159"/>
    <mergeCell ref="AG157:AG159"/>
    <mergeCell ref="AH157:AH159"/>
    <mergeCell ref="AI157:AI159"/>
    <mergeCell ref="AE160:AE162"/>
    <mergeCell ref="AF160:AF162"/>
    <mergeCell ref="AG160:AG162"/>
    <mergeCell ref="AH160:AH162"/>
    <mergeCell ref="AI160:AI162"/>
    <mergeCell ref="Y163:Y165"/>
    <mergeCell ref="Z163:Z165"/>
    <mergeCell ref="AA163:AA165"/>
    <mergeCell ref="AB163:AB165"/>
    <mergeCell ref="AC163:AC165"/>
    <mergeCell ref="AD163:AD165"/>
    <mergeCell ref="Z157:Z159"/>
    <mergeCell ref="AA157:AA159"/>
    <mergeCell ref="AB157:AB159"/>
    <mergeCell ref="AC157:AC159"/>
    <mergeCell ref="AD157:AD159"/>
    <mergeCell ref="T163:T165"/>
    <mergeCell ref="U163:U165"/>
    <mergeCell ref="V163:V165"/>
    <mergeCell ref="W163:W165"/>
    <mergeCell ref="X163:X165"/>
    <mergeCell ref="Y166:Y168"/>
    <mergeCell ref="Z166:Z168"/>
    <mergeCell ref="AA166:AA168"/>
    <mergeCell ref="AB166:AB168"/>
    <mergeCell ref="AC166:AC168"/>
    <mergeCell ref="AD166:AD168"/>
    <mergeCell ref="T166:T168"/>
    <mergeCell ref="U166:U168"/>
    <mergeCell ref="V166:V168"/>
    <mergeCell ref="W166:W168"/>
    <mergeCell ref="X166:X168"/>
    <mergeCell ref="Z169:Z171"/>
    <mergeCell ref="AA169:AA171"/>
    <mergeCell ref="AB169:AB171"/>
    <mergeCell ref="AC169:AC171"/>
    <mergeCell ref="AD169:AD171"/>
    <mergeCell ref="T169:T171"/>
    <mergeCell ref="U169:U171"/>
    <mergeCell ref="V169:V171"/>
    <mergeCell ref="W169:W171"/>
    <mergeCell ref="X169:X171"/>
    <mergeCell ref="Y169:Y171"/>
    <mergeCell ref="AE166:AE168"/>
    <mergeCell ref="AF166:AF168"/>
    <mergeCell ref="AG166:AG168"/>
    <mergeCell ref="AH166:AH168"/>
    <mergeCell ref="AI166:AI168"/>
    <mergeCell ref="Y172:Y174"/>
    <mergeCell ref="Z172:Z174"/>
    <mergeCell ref="AA172:AA174"/>
    <mergeCell ref="AB172:AB174"/>
    <mergeCell ref="AC172:AC174"/>
    <mergeCell ref="AD172:AD174"/>
    <mergeCell ref="T172:T174"/>
    <mergeCell ref="U172:U174"/>
    <mergeCell ref="V172:V174"/>
    <mergeCell ref="W172:W174"/>
    <mergeCell ref="X172:X174"/>
    <mergeCell ref="AE175:AE177"/>
    <mergeCell ref="AF175:AF177"/>
    <mergeCell ref="AG175:AG177"/>
    <mergeCell ref="AH175:AH177"/>
    <mergeCell ref="AI175:AI177"/>
    <mergeCell ref="AE169:AE171"/>
    <mergeCell ref="AF169:AF171"/>
    <mergeCell ref="AG169:AG171"/>
    <mergeCell ref="AH169:AH171"/>
    <mergeCell ref="AI169:AI171"/>
    <mergeCell ref="AE172:AE174"/>
    <mergeCell ref="AF172:AF174"/>
    <mergeCell ref="AG172:AG174"/>
    <mergeCell ref="AH172:AH174"/>
    <mergeCell ref="AI172:AI174"/>
    <mergeCell ref="Y175:Y177"/>
    <mergeCell ref="Z175:Z177"/>
    <mergeCell ref="AA175:AA177"/>
    <mergeCell ref="AB175:AB177"/>
    <mergeCell ref="AC175:AC177"/>
    <mergeCell ref="AD175:AD177"/>
    <mergeCell ref="T175:T177"/>
    <mergeCell ref="U175:U177"/>
    <mergeCell ref="V175:V177"/>
    <mergeCell ref="W175:W177"/>
    <mergeCell ref="X175:X177"/>
    <mergeCell ref="Y178:Y180"/>
    <mergeCell ref="Z178:Z180"/>
    <mergeCell ref="AA178:AA180"/>
    <mergeCell ref="AB178:AB180"/>
    <mergeCell ref="AC178:AC180"/>
    <mergeCell ref="AD178:AD180"/>
    <mergeCell ref="T178:T180"/>
    <mergeCell ref="U178:U180"/>
    <mergeCell ref="V178:V180"/>
    <mergeCell ref="W178:W180"/>
    <mergeCell ref="X178:X180"/>
    <mergeCell ref="T181:T183"/>
    <mergeCell ref="U181:U183"/>
    <mergeCell ref="V181:V183"/>
    <mergeCell ref="W181:W183"/>
    <mergeCell ref="X181:X183"/>
    <mergeCell ref="Y181:Y183"/>
    <mergeCell ref="AE178:AE180"/>
    <mergeCell ref="AF178:AF180"/>
    <mergeCell ref="AG178:AG180"/>
    <mergeCell ref="AH178:AH180"/>
    <mergeCell ref="AI178:AI180"/>
    <mergeCell ref="Y184:Y186"/>
    <mergeCell ref="Z184:Z186"/>
    <mergeCell ref="AA184:AA186"/>
    <mergeCell ref="AB184:AB186"/>
    <mergeCell ref="AC184:AC186"/>
    <mergeCell ref="AD184:AD186"/>
    <mergeCell ref="T184:T186"/>
    <mergeCell ref="U184:U186"/>
    <mergeCell ref="V184:V186"/>
    <mergeCell ref="W184:W186"/>
    <mergeCell ref="X184:X186"/>
    <mergeCell ref="AE187:AE189"/>
    <mergeCell ref="AF187:AF189"/>
    <mergeCell ref="AG187:AG189"/>
    <mergeCell ref="AH187:AH189"/>
    <mergeCell ref="AI187:AI189"/>
    <mergeCell ref="AE181:AE183"/>
    <mergeCell ref="AF181:AF183"/>
    <mergeCell ref="AG181:AG183"/>
    <mergeCell ref="AH181:AH183"/>
    <mergeCell ref="AI181:AI183"/>
    <mergeCell ref="AE184:AE186"/>
    <mergeCell ref="AF184:AF186"/>
    <mergeCell ref="AG184:AG186"/>
    <mergeCell ref="AH184:AH186"/>
    <mergeCell ref="AI184:AI186"/>
    <mergeCell ref="Y187:Y189"/>
    <mergeCell ref="Z187:Z189"/>
    <mergeCell ref="AA187:AA189"/>
    <mergeCell ref="AB187:AB189"/>
    <mergeCell ref="AC187:AC189"/>
    <mergeCell ref="AD187:AD189"/>
    <mergeCell ref="Z181:Z183"/>
    <mergeCell ref="AA181:AA183"/>
    <mergeCell ref="AB181:AB183"/>
    <mergeCell ref="AC181:AC183"/>
    <mergeCell ref="AD181:AD183"/>
    <mergeCell ref="T187:T189"/>
    <mergeCell ref="U187:U189"/>
    <mergeCell ref="V187:V189"/>
    <mergeCell ref="W187:W189"/>
    <mergeCell ref="X187:X189"/>
    <mergeCell ref="Y190:Y192"/>
    <mergeCell ref="Z190:Z192"/>
    <mergeCell ref="AA190:AA192"/>
    <mergeCell ref="AB190:AB192"/>
    <mergeCell ref="AC190:AC192"/>
    <mergeCell ref="AD190:AD192"/>
    <mergeCell ref="T190:T192"/>
    <mergeCell ref="U190:U192"/>
    <mergeCell ref="V190:V192"/>
    <mergeCell ref="W190:W192"/>
    <mergeCell ref="X190:X192"/>
    <mergeCell ref="Z193:Z195"/>
    <mergeCell ref="AA193:AA195"/>
    <mergeCell ref="AB193:AB195"/>
    <mergeCell ref="AC193:AC195"/>
    <mergeCell ref="AD193:AD195"/>
    <mergeCell ref="T193:T195"/>
    <mergeCell ref="U193:U195"/>
    <mergeCell ref="V193:V195"/>
    <mergeCell ref="W193:W195"/>
    <mergeCell ref="X193:X195"/>
    <mergeCell ref="Y193:Y195"/>
    <mergeCell ref="AE190:AE192"/>
    <mergeCell ref="AF190:AF192"/>
    <mergeCell ref="AG190:AG192"/>
    <mergeCell ref="AH190:AH192"/>
    <mergeCell ref="AI190:AI192"/>
    <mergeCell ref="Y196:Y198"/>
    <mergeCell ref="Z196:Z198"/>
    <mergeCell ref="AA196:AA198"/>
    <mergeCell ref="AB196:AB198"/>
    <mergeCell ref="AC196:AC198"/>
    <mergeCell ref="AD196:AD198"/>
    <mergeCell ref="T196:T198"/>
    <mergeCell ref="U196:U198"/>
    <mergeCell ref="V196:V198"/>
    <mergeCell ref="W196:W198"/>
    <mergeCell ref="X196:X198"/>
    <mergeCell ref="AE199:AE201"/>
    <mergeCell ref="AF199:AF201"/>
    <mergeCell ref="AG199:AG201"/>
    <mergeCell ref="AH199:AH201"/>
    <mergeCell ref="AI199:AI201"/>
    <mergeCell ref="AE193:AE195"/>
    <mergeCell ref="AF193:AF195"/>
    <mergeCell ref="AG193:AG195"/>
    <mergeCell ref="AH193:AH195"/>
    <mergeCell ref="AI193:AI195"/>
    <mergeCell ref="AE196:AE198"/>
    <mergeCell ref="AF196:AF198"/>
    <mergeCell ref="AG196:AG198"/>
    <mergeCell ref="AH196:AH198"/>
    <mergeCell ref="AI196:AI198"/>
    <mergeCell ref="Y199:Y201"/>
    <mergeCell ref="Z199:Z201"/>
    <mergeCell ref="AA199:AA201"/>
    <mergeCell ref="AB199:AB201"/>
    <mergeCell ref="AC199:AC201"/>
    <mergeCell ref="AD199:AD201"/>
    <mergeCell ref="T199:T201"/>
    <mergeCell ref="U199:U201"/>
    <mergeCell ref="V199:V201"/>
    <mergeCell ref="W199:W201"/>
    <mergeCell ref="X199:X201"/>
    <mergeCell ref="Y202:Y204"/>
    <mergeCell ref="Z202:Z204"/>
    <mergeCell ref="AA202:AA204"/>
    <mergeCell ref="AB202:AB204"/>
    <mergeCell ref="AC202:AC204"/>
    <mergeCell ref="AD202:AD204"/>
    <mergeCell ref="T202:T204"/>
    <mergeCell ref="U202:U204"/>
    <mergeCell ref="V202:V204"/>
    <mergeCell ref="W202:W204"/>
    <mergeCell ref="X202:X204"/>
    <mergeCell ref="T205:T207"/>
    <mergeCell ref="U205:U207"/>
    <mergeCell ref="V205:V207"/>
    <mergeCell ref="W205:W207"/>
    <mergeCell ref="X205:X207"/>
    <mergeCell ref="Y205:Y207"/>
    <mergeCell ref="AE202:AE204"/>
    <mergeCell ref="AF202:AF204"/>
    <mergeCell ref="AG202:AG204"/>
    <mergeCell ref="AH202:AH204"/>
    <mergeCell ref="AI202:AI204"/>
    <mergeCell ref="Y208:Y210"/>
    <mergeCell ref="Z208:Z210"/>
    <mergeCell ref="AA208:AA210"/>
    <mergeCell ref="AB208:AB210"/>
    <mergeCell ref="AC208:AC210"/>
    <mergeCell ref="AD208:AD210"/>
    <mergeCell ref="T208:T210"/>
    <mergeCell ref="U208:U210"/>
    <mergeCell ref="V208:V210"/>
    <mergeCell ref="W208:W210"/>
    <mergeCell ref="X208:X210"/>
    <mergeCell ref="AE211:AE213"/>
    <mergeCell ref="AF211:AF213"/>
    <mergeCell ref="AG211:AG213"/>
    <mergeCell ref="AH211:AH213"/>
    <mergeCell ref="AI211:AI213"/>
    <mergeCell ref="AE205:AE207"/>
    <mergeCell ref="AF205:AF207"/>
    <mergeCell ref="AG205:AG207"/>
    <mergeCell ref="AH205:AH207"/>
    <mergeCell ref="AI205:AI207"/>
    <mergeCell ref="AE208:AE210"/>
    <mergeCell ref="AF208:AF210"/>
    <mergeCell ref="AG208:AG210"/>
    <mergeCell ref="AH208:AH210"/>
    <mergeCell ref="AI208:AI210"/>
    <mergeCell ref="Y211:Y213"/>
    <mergeCell ref="Z211:Z213"/>
    <mergeCell ref="AA211:AA213"/>
    <mergeCell ref="AB211:AB213"/>
    <mergeCell ref="AC211:AC213"/>
    <mergeCell ref="AD211:AD213"/>
    <mergeCell ref="Z205:Z207"/>
    <mergeCell ref="AA205:AA207"/>
    <mergeCell ref="AB205:AB207"/>
    <mergeCell ref="AC205:AC207"/>
    <mergeCell ref="AD205:AD207"/>
    <mergeCell ref="W211:W213"/>
    <mergeCell ref="X211:X213"/>
    <mergeCell ref="Y214:Y216"/>
    <mergeCell ref="Z214:Z216"/>
    <mergeCell ref="AA214:AA216"/>
    <mergeCell ref="AB214:AB216"/>
    <mergeCell ref="AC214:AC216"/>
    <mergeCell ref="AD214:AD216"/>
    <mergeCell ref="T214:T216"/>
    <mergeCell ref="U214:U216"/>
    <mergeCell ref="V214:V216"/>
    <mergeCell ref="W214:W216"/>
    <mergeCell ref="X214:X216"/>
    <mergeCell ref="Z217:Z219"/>
    <mergeCell ref="AA217:AA219"/>
    <mergeCell ref="AB217:AB219"/>
    <mergeCell ref="AC217:AC219"/>
    <mergeCell ref="AD217:AD219"/>
    <mergeCell ref="T217:T219"/>
    <mergeCell ref="U217:U219"/>
    <mergeCell ref="V217:V219"/>
    <mergeCell ref="W217:W219"/>
    <mergeCell ref="X217:X219"/>
    <mergeCell ref="Y217:Y219"/>
    <mergeCell ref="T211:T213"/>
    <mergeCell ref="U211:U213"/>
    <mergeCell ref="V211:V213"/>
    <mergeCell ref="AI214:AI216"/>
    <mergeCell ref="Y220:Y222"/>
    <mergeCell ref="Z220:Z222"/>
    <mergeCell ref="AA220:AA222"/>
    <mergeCell ref="AB220:AB222"/>
    <mergeCell ref="AC220:AC222"/>
    <mergeCell ref="AD220:AD222"/>
    <mergeCell ref="T220:T222"/>
    <mergeCell ref="U220:U222"/>
    <mergeCell ref="V220:V222"/>
    <mergeCell ref="W220:W222"/>
    <mergeCell ref="X220:X222"/>
    <mergeCell ref="AE223:AE225"/>
    <mergeCell ref="AF223:AF225"/>
    <mergeCell ref="AG223:AG225"/>
    <mergeCell ref="AH223:AH225"/>
    <mergeCell ref="AI223:AI225"/>
    <mergeCell ref="AE217:AE219"/>
    <mergeCell ref="AF217:AF219"/>
    <mergeCell ref="AG217:AG219"/>
    <mergeCell ref="AH217:AH219"/>
    <mergeCell ref="AI217:AI219"/>
    <mergeCell ref="AE220:AE222"/>
    <mergeCell ref="AF220:AF222"/>
    <mergeCell ref="AG220:AG222"/>
    <mergeCell ref="AH220:AH222"/>
    <mergeCell ref="AI220:AI222"/>
    <mergeCell ref="Y223:Y225"/>
    <mergeCell ref="T223:T225"/>
    <mergeCell ref="Y226:Y228"/>
    <mergeCell ref="Z226:Z228"/>
    <mergeCell ref="AA226:AA228"/>
    <mergeCell ref="AB226:AB228"/>
    <mergeCell ref="AC226:AC228"/>
    <mergeCell ref="AD226:AD228"/>
    <mergeCell ref="T226:T228"/>
    <mergeCell ref="U226:U228"/>
    <mergeCell ref="V226:V228"/>
    <mergeCell ref="W226:W228"/>
    <mergeCell ref="X226:X228"/>
    <mergeCell ref="AE214:AE216"/>
    <mergeCell ref="Y229:Y231"/>
    <mergeCell ref="AE226:AE228"/>
    <mergeCell ref="AF226:AF228"/>
    <mergeCell ref="AG226:AG228"/>
    <mergeCell ref="AH226:AH228"/>
    <mergeCell ref="AD229:AD231"/>
    <mergeCell ref="AF214:AF216"/>
    <mergeCell ref="AG214:AG216"/>
    <mergeCell ref="AH214:AH216"/>
    <mergeCell ref="AI226:AI228"/>
    <mergeCell ref="Y232:Y234"/>
    <mergeCell ref="Z232:Z234"/>
    <mergeCell ref="AA232:AA234"/>
    <mergeCell ref="AB232:AB234"/>
    <mergeCell ref="AC232:AC234"/>
    <mergeCell ref="AD232:AD234"/>
    <mergeCell ref="Z223:Z225"/>
    <mergeCell ref="AA223:AA225"/>
    <mergeCell ref="AB223:AB225"/>
    <mergeCell ref="AC223:AC225"/>
    <mergeCell ref="AD223:AD225"/>
    <mergeCell ref="AH238:AH240"/>
    <mergeCell ref="AI238:AI240"/>
    <mergeCell ref="AF235:AF237"/>
    <mergeCell ref="AG235:AG237"/>
    <mergeCell ref="AH235:AH237"/>
    <mergeCell ref="AI235:AI237"/>
    <mergeCell ref="AE229:AE231"/>
    <mergeCell ref="AF229:AF231"/>
    <mergeCell ref="AG229:AG231"/>
    <mergeCell ref="AH229:AH231"/>
    <mergeCell ref="AI229:AI231"/>
    <mergeCell ref="AE232:AE234"/>
    <mergeCell ref="AF232:AF234"/>
    <mergeCell ref="AG232:AG234"/>
    <mergeCell ref="AH232:AH234"/>
    <mergeCell ref="AI232:AI234"/>
    <mergeCell ref="Z229:Z231"/>
    <mergeCell ref="AA229:AA231"/>
    <mergeCell ref="AB229:AB231"/>
    <mergeCell ref="AC229:AC231"/>
    <mergeCell ref="AF238:AF240"/>
    <mergeCell ref="Y235:Y237"/>
    <mergeCell ref="Z235:Z237"/>
    <mergeCell ref="AA235:AA237"/>
    <mergeCell ref="AB235:AB237"/>
    <mergeCell ref="AC235:AC237"/>
    <mergeCell ref="AD235:AD237"/>
    <mergeCell ref="W252:X253"/>
    <mergeCell ref="W246:X247"/>
    <mergeCell ref="AG238:AG240"/>
    <mergeCell ref="Y238:Y240"/>
    <mergeCell ref="Z238:Z240"/>
    <mergeCell ref="AA238:AA240"/>
    <mergeCell ref="AB238:AB240"/>
    <mergeCell ref="AC238:AC240"/>
    <mergeCell ref="AC246:AD247"/>
    <mergeCell ref="AD238:AD240"/>
    <mergeCell ref="AE246:AF247"/>
    <mergeCell ref="AC248:AD249"/>
    <mergeCell ref="AE248:AF249"/>
    <mergeCell ref="AA248:AB249"/>
    <mergeCell ref="Y246:Z247"/>
    <mergeCell ref="AA246:AB247"/>
    <mergeCell ref="U250:V251"/>
    <mergeCell ref="W250:X251"/>
    <mergeCell ref="U248:V249"/>
    <mergeCell ref="W248:X249"/>
    <mergeCell ref="U246:V247"/>
    <mergeCell ref="Y250:Z251"/>
    <mergeCell ref="A260:A261"/>
    <mergeCell ref="B260:B261"/>
    <mergeCell ref="C260:C261"/>
    <mergeCell ref="D260:D261"/>
    <mergeCell ref="F260:F261"/>
    <mergeCell ref="X238:X240"/>
    <mergeCell ref="AE238:AE240"/>
    <mergeCell ref="AE235:AE237"/>
    <mergeCell ref="AC250:AD251"/>
    <mergeCell ref="AE250:AF251"/>
    <mergeCell ref="AE254:AF255"/>
    <mergeCell ref="AE252:AF253"/>
    <mergeCell ref="AA256:AB257"/>
    <mergeCell ref="AC256:AD257"/>
    <mergeCell ref="AE256:AF257"/>
    <mergeCell ref="AA252:AB253"/>
    <mergeCell ref="G260:G261"/>
    <mergeCell ref="B256:B257"/>
    <mergeCell ref="C256:C257"/>
    <mergeCell ref="A258:A259"/>
    <mergeCell ref="B258:B259"/>
    <mergeCell ref="U254:V255"/>
    <mergeCell ref="W254:X255"/>
    <mergeCell ref="U252:V253"/>
    <mergeCell ref="F250:F251"/>
    <mergeCell ref="D258:D259"/>
    <mergeCell ref="AH260:AH261"/>
    <mergeCell ref="AH264:AH265"/>
    <mergeCell ref="AA264:AB265"/>
    <mergeCell ref="AC264:AD265"/>
    <mergeCell ref="AE264:AF265"/>
    <mergeCell ref="AA262:AB263"/>
    <mergeCell ref="AC262:AD263"/>
    <mergeCell ref="AE262:AF263"/>
    <mergeCell ref="AH262:AH263"/>
    <mergeCell ref="AI262:AI263"/>
    <mergeCell ref="B271:B273"/>
    <mergeCell ref="A271:A273"/>
    <mergeCell ref="V272:W272"/>
    <mergeCell ref="X272:Y272"/>
    <mergeCell ref="Z273:AA273"/>
    <mergeCell ref="AB273:AC273"/>
    <mergeCell ref="AD273:AE273"/>
    <mergeCell ref="F264:F265"/>
    <mergeCell ref="E260:E261"/>
    <mergeCell ref="E264:E265"/>
    <mergeCell ref="E262:E263"/>
    <mergeCell ref="F262:F263"/>
    <mergeCell ref="G262:G263"/>
    <mergeCell ref="H262:H263"/>
    <mergeCell ref="G264:G265"/>
    <mergeCell ref="AC260:AD261"/>
    <mergeCell ref="AE260:AF261"/>
    <mergeCell ref="A274:A276"/>
    <mergeCell ref="B274:B276"/>
    <mergeCell ref="C274:C276"/>
    <mergeCell ref="D274:D276"/>
    <mergeCell ref="E274:E276"/>
    <mergeCell ref="V275:W275"/>
    <mergeCell ref="X275:Y275"/>
    <mergeCell ref="Z276:AA276"/>
    <mergeCell ref="AB276:AC276"/>
    <mergeCell ref="AI246:AI247"/>
    <mergeCell ref="AI248:AI249"/>
    <mergeCell ref="AI250:AI251"/>
    <mergeCell ref="AI252:AI253"/>
    <mergeCell ref="AI254:AI255"/>
    <mergeCell ref="AI256:AI257"/>
    <mergeCell ref="AH246:AH247"/>
    <mergeCell ref="AH248:AH249"/>
    <mergeCell ref="AH250:AH251"/>
    <mergeCell ref="AH252:AH253"/>
    <mergeCell ref="AH254:AH255"/>
    <mergeCell ref="AA254:AB255"/>
    <mergeCell ref="AC254:AD255"/>
    <mergeCell ref="AH256:AH257"/>
    <mergeCell ref="AC252:AD253"/>
    <mergeCell ref="AA250:AB251"/>
    <mergeCell ref="F246:F247"/>
    <mergeCell ref="F248:F249"/>
    <mergeCell ref="G246:G247"/>
    <mergeCell ref="E250:E251"/>
    <mergeCell ref="E252:E253"/>
    <mergeCell ref="E254:E255"/>
    <mergeCell ref="E256:E257"/>
    <mergeCell ref="G248:G249"/>
    <mergeCell ref="G250:G251"/>
    <mergeCell ref="H246:H247"/>
    <mergeCell ref="AI260:AI261"/>
    <mergeCell ref="F277:F279"/>
    <mergeCell ref="H248:H249"/>
    <mergeCell ref="H250:H251"/>
    <mergeCell ref="H252:H253"/>
    <mergeCell ref="H254:H255"/>
    <mergeCell ref="H256:H257"/>
    <mergeCell ref="H260:H261"/>
    <mergeCell ref="U256:V257"/>
    <mergeCell ref="W256:X257"/>
    <mergeCell ref="Y254:Z255"/>
    <mergeCell ref="Y256:Z257"/>
    <mergeCell ref="Y252:Z253"/>
    <mergeCell ref="U262:V263"/>
    <mergeCell ref="W262:X263"/>
    <mergeCell ref="R274:S274"/>
    <mergeCell ref="R271:S271"/>
    <mergeCell ref="T271:U271"/>
    <mergeCell ref="F254:F255"/>
    <mergeCell ref="F256:F257"/>
    <mergeCell ref="Y262:Z263"/>
    <mergeCell ref="F252:F253"/>
    <mergeCell ref="Y248:Z249"/>
    <mergeCell ref="AI277:AI279"/>
    <mergeCell ref="U260:V261"/>
    <mergeCell ref="W260:X261"/>
    <mergeCell ref="Y260:Z261"/>
    <mergeCell ref="AA260:AB261"/>
    <mergeCell ref="AI264:AI265"/>
    <mergeCell ref="A277:A279"/>
    <mergeCell ref="B277:B279"/>
    <mergeCell ref="C277:C279"/>
    <mergeCell ref="D277:D279"/>
    <mergeCell ref="E277:E279"/>
    <mergeCell ref="R277:S277"/>
    <mergeCell ref="T277:U277"/>
    <mergeCell ref="V278:W278"/>
    <mergeCell ref="X278:Y278"/>
    <mergeCell ref="Z279:AA279"/>
    <mergeCell ref="AB279:AC279"/>
    <mergeCell ref="AD279:AE279"/>
    <mergeCell ref="N280:O280"/>
    <mergeCell ref="P280:Q280"/>
    <mergeCell ref="R280:S280"/>
    <mergeCell ref="T280:U280"/>
    <mergeCell ref="AH258:AH259"/>
    <mergeCell ref="C258:C259"/>
    <mergeCell ref="H274:H276"/>
    <mergeCell ref="C262:C263"/>
    <mergeCell ref="D262:D263"/>
    <mergeCell ref="AA266:AB266"/>
    <mergeCell ref="AC266:AD266"/>
    <mergeCell ref="AE266:AF266"/>
    <mergeCell ref="U264:V265"/>
    <mergeCell ref="W264:X265"/>
    <mergeCell ref="H264:H265"/>
    <mergeCell ref="A262:A263"/>
    <mergeCell ref="B262:B263"/>
    <mergeCell ref="E271:E273"/>
    <mergeCell ref="D271:D273"/>
    <mergeCell ref="C271:C273"/>
    <mergeCell ref="N281:O281"/>
    <mergeCell ref="P281:Q281"/>
    <mergeCell ref="R281:S281"/>
    <mergeCell ref="T281:U281"/>
    <mergeCell ref="V281:AG281"/>
    <mergeCell ref="N282:O282"/>
    <mergeCell ref="N286:O286"/>
    <mergeCell ref="P286:Q286"/>
    <mergeCell ref="R286:S286"/>
    <mergeCell ref="T286:U286"/>
    <mergeCell ref="V286:AG286"/>
    <mergeCell ref="V280:AG280"/>
    <mergeCell ref="E258:E259"/>
    <mergeCell ref="F258:F259"/>
    <mergeCell ref="G258:G259"/>
    <mergeCell ref="H258:H259"/>
    <mergeCell ref="U258:V259"/>
    <mergeCell ref="W258:X259"/>
    <mergeCell ref="Y258:Z259"/>
    <mergeCell ref="AA258:AB259"/>
    <mergeCell ref="AC258:AD259"/>
    <mergeCell ref="AE258:AF259"/>
    <mergeCell ref="P282:Q282"/>
    <mergeCell ref="R282:S282"/>
    <mergeCell ref="T282:U282"/>
    <mergeCell ref="V282:AG282"/>
    <mergeCell ref="N283:O283"/>
    <mergeCell ref="P283:Q283"/>
    <mergeCell ref="R283:S283"/>
    <mergeCell ref="T283:U283"/>
    <mergeCell ref="V283:AG283"/>
    <mergeCell ref="A287:M287"/>
    <mergeCell ref="A288:M288"/>
    <mergeCell ref="A11:M11"/>
    <mergeCell ref="A110:M110"/>
    <mergeCell ref="A111:M111"/>
    <mergeCell ref="A245:T245"/>
    <mergeCell ref="A270:M270"/>
    <mergeCell ref="AI258:AI259"/>
    <mergeCell ref="G274:G276"/>
    <mergeCell ref="AI271:AI273"/>
    <mergeCell ref="AI274:AI276"/>
    <mergeCell ref="F274:F276"/>
    <mergeCell ref="A264:A265"/>
    <mergeCell ref="B264:B265"/>
    <mergeCell ref="C264:C265"/>
    <mergeCell ref="D264:D265"/>
    <mergeCell ref="P284:Q284"/>
    <mergeCell ref="R284:S284"/>
    <mergeCell ref="T284:U284"/>
    <mergeCell ref="V284:AG284"/>
    <mergeCell ref="N285:O285"/>
    <mergeCell ref="P285:Q285"/>
    <mergeCell ref="R285:S285"/>
    <mergeCell ref="T285:U285"/>
    <mergeCell ref="V285:AG285"/>
    <mergeCell ref="G277:G279"/>
    <mergeCell ref="H277:H279"/>
    <mergeCell ref="Y264:Z265"/>
    <mergeCell ref="AD276:AE276"/>
    <mergeCell ref="F271:F273"/>
    <mergeCell ref="G271:G273"/>
    <mergeCell ref="H271:H27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00"/>
  <sheetViews>
    <sheetView topLeftCell="A113" zoomScale="90" zoomScaleNormal="90" workbookViewId="0">
      <selection activeCell="H182" sqref="H182:H184"/>
    </sheetView>
  </sheetViews>
  <sheetFormatPr defaultRowHeight="15"/>
  <cols>
    <col min="1" max="1" width="11.7109375" customWidth="1"/>
    <col min="2" max="2" width="0.28515625" customWidth="1"/>
    <col min="3" max="3" width="7.42578125" customWidth="1"/>
    <col min="4" max="4" width="10.42578125" customWidth="1"/>
    <col min="5" max="5" width="17" customWidth="1"/>
    <col min="6" max="6" width="6.7109375" style="93" customWidth="1"/>
    <col min="7" max="7" width="8.7109375" customWidth="1"/>
    <col min="8" max="8" width="8" customWidth="1"/>
    <col min="10" max="10" width="10" style="88" bestFit="1" customWidth="1"/>
  </cols>
  <sheetData>
    <row r="1" spans="1:12" s="66" customFormat="1" ht="28.5" customHeight="1">
      <c r="A1" s="400" t="s">
        <v>233</v>
      </c>
      <c r="B1" s="401"/>
      <c r="C1" s="401"/>
      <c r="D1" s="401"/>
      <c r="E1" s="401"/>
      <c r="F1" s="401"/>
      <c r="G1" s="401"/>
      <c r="H1" s="401"/>
      <c r="I1" s="401"/>
      <c r="J1" s="401"/>
      <c r="K1" s="402"/>
    </row>
    <row r="2" spans="1:12" s="66" customFormat="1" ht="26.25" customHeight="1" thickBot="1">
      <c r="A2" s="407" t="s">
        <v>234</v>
      </c>
      <c r="B2" s="408"/>
      <c r="C2" s="408"/>
      <c r="D2" s="408"/>
      <c r="E2" s="408"/>
      <c r="F2" s="408"/>
      <c r="G2" s="408"/>
      <c r="H2" s="408"/>
      <c r="I2" s="408"/>
      <c r="J2" s="408"/>
      <c r="K2" s="409"/>
    </row>
    <row r="3" spans="1:12" ht="22.5" customHeight="1" thickBot="1">
      <c r="A3" s="403"/>
      <c r="B3" s="233" t="s">
        <v>8</v>
      </c>
      <c r="C3" s="258" t="s">
        <v>85</v>
      </c>
      <c r="D3" s="221" t="s">
        <v>81</v>
      </c>
      <c r="E3" s="221" t="s">
        <v>84</v>
      </c>
      <c r="F3" s="405" t="s">
        <v>52</v>
      </c>
      <c r="G3" s="297" t="s">
        <v>82</v>
      </c>
      <c r="H3" s="271" t="s">
        <v>83</v>
      </c>
      <c r="I3" s="21" t="s">
        <v>30</v>
      </c>
      <c r="J3" s="78">
        <v>50.5</v>
      </c>
      <c r="K3" s="48">
        <f>J3*2.2</f>
        <v>111.10000000000001</v>
      </c>
      <c r="L3" s="50"/>
    </row>
    <row r="4" spans="1:12" ht="22.5" customHeight="1" thickBot="1">
      <c r="A4" s="404"/>
      <c r="B4" s="225"/>
      <c r="C4" s="236"/>
      <c r="D4" s="207"/>
      <c r="E4" s="207"/>
      <c r="F4" s="406"/>
      <c r="G4" s="272"/>
      <c r="H4" s="272"/>
      <c r="I4" s="23" t="s">
        <v>29</v>
      </c>
      <c r="J4" s="78">
        <v>54.5</v>
      </c>
      <c r="K4" s="48">
        <f t="shared" ref="K4:K68" si="0">J4*2.2</f>
        <v>119.9</v>
      </c>
    </row>
    <row r="5" spans="1:12" ht="22.5" customHeight="1" thickBot="1">
      <c r="A5" s="410"/>
      <c r="B5" s="223" t="s">
        <v>8</v>
      </c>
      <c r="C5" s="235" t="s">
        <v>85</v>
      </c>
      <c r="D5" s="205" t="s">
        <v>4</v>
      </c>
      <c r="E5" s="377" t="s">
        <v>86</v>
      </c>
      <c r="F5" s="405" t="s">
        <v>52</v>
      </c>
      <c r="G5" s="297" t="s">
        <v>82</v>
      </c>
      <c r="H5" s="271" t="s">
        <v>83</v>
      </c>
      <c r="I5" s="20" t="s">
        <v>30</v>
      </c>
      <c r="J5" s="78">
        <v>50.5</v>
      </c>
      <c r="K5" s="48">
        <f t="shared" si="0"/>
        <v>111.10000000000001</v>
      </c>
    </row>
    <row r="6" spans="1:12" ht="22.5" customHeight="1" thickBot="1">
      <c r="A6" s="411"/>
      <c r="B6" s="225"/>
      <c r="C6" s="236"/>
      <c r="D6" s="207"/>
      <c r="E6" s="378"/>
      <c r="F6" s="406"/>
      <c r="G6" s="272"/>
      <c r="H6" s="272"/>
      <c r="I6" s="23" t="s">
        <v>29</v>
      </c>
      <c r="J6" s="78">
        <v>54.5</v>
      </c>
      <c r="K6" s="48">
        <f t="shared" si="0"/>
        <v>119.9</v>
      </c>
    </row>
    <row r="7" spans="1:12" ht="22.5" customHeight="1" thickBot="1">
      <c r="A7" s="410"/>
      <c r="B7" s="223" t="s">
        <v>8</v>
      </c>
      <c r="C7" s="235" t="s">
        <v>89</v>
      </c>
      <c r="D7" s="205" t="s">
        <v>26</v>
      </c>
      <c r="E7" s="377" t="s">
        <v>87</v>
      </c>
      <c r="F7" s="405" t="s">
        <v>52</v>
      </c>
      <c r="G7" s="297" t="s">
        <v>82</v>
      </c>
      <c r="H7" s="271" t="s">
        <v>83</v>
      </c>
      <c r="I7" s="20" t="s">
        <v>30</v>
      </c>
      <c r="J7" s="78">
        <v>51.5</v>
      </c>
      <c r="K7" s="48">
        <f t="shared" si="0"/>
        <v>113.30000000000001</v>
      </c>
    </row>
    <row r="8" spans="1:12" ht="22.5" customHeight="1" thickBot="1">
      <c r="A8" s="411"/>
      <c r="B8" s="225"/>
      <c r="C8" s="236"/>
      <c r="D8" s="207"/>
      <c r="E8" s="378"/>
      <c r="F8" s="406"/>
      <c r="G8" s="272"/>
      <c r="H8" s="272"/>
      <c r="I8" s="23" t="s">
        <v>29</v>
      </c>
      <c r="J8" s="78">
        <v>56</v>
      </c>
      <c r="K8" s="48">
        <f t="shared" si="0"/>
        <v>123.20000000000002</v>
      </c>
    </row>
    <row r="9" spans="1:12" ht="22.5" customHeight="1" thickBot="1">
      <c r="A9" s="410"/>
      <c r="B9" s="223" t="s">
        <v>8</v>
      </c>
      <c r="C9" s="235" t="s">
        <v>89</v>
      </c>
      <c r="D9" s="205" t="s">
        <v>23</v>
      </c>
      <c r="E9" s="377" t="s">
        <v>88</v>
      </c>
      <c r="F9" s="405" t="s">
        <v>52</v>
      </c>
      <c r="G9" s="297" t="s">
        <v>82</v>
      </c>
      <c r="H9" s="271" t="s">
        <v>83</v>
      </c>
      <c r="I9" s="20" t="s">
        <v>30</v>
      </c>
      <c r="J9" s="78">
        <v>50</v>
      </c>
      <c r="K9" s="48">
        <f t="shared" si="0"/>
        <v>110.00000000000001</v>
      </c>
    </row>
    <row r="10" spans="1:12" ht="22.5" customHeight="1" thickBot="1">
      <c r="A10" s="411"/>
      <c r="B10" s="225"/>
      <c r="C10" s="236"/>
      <c r="D10" s="207"/>
      <c r="E10" s="378"/>
      <c r="F10" s="406"/>
      <c r="G10" s="272"/>
      <c r="H10" s="272"/>
      <c r="I10" s="23" t="s">
        <v>29</v>
      </c>
      <c r="J10" s="78">
        <v>54</v>
      </c>
      <c r="K10" s="48">
        <f t="shared" si="0"/>
        <v>118.80000000000001</v>
      </c>
    </row>
    <row r="11" spans="1:12" ht="22.5" customHeight="1" thickBot="1">
      <c r="A11" s="410"/>
      <c r="B11" s="223" t="s">
        <v>8</v>
      </c>
      <c r="C11" s="235" t="s">
        <v>89</v>
      </c>
      <c r="D11" s="205" t="s">
        <v>90</v>
      </c>
      <c r="E11" s="377" t="s">
        <v>91</v>
      </c>
      <c r="F11" s="405" t="s">
        <v>52</v>
      </c>
      <c r="G11" s="297" t="s">
        <v>82</v>
      </c>
      <c r="H11" s="271" t="s">
        <v>83</v>
      </c>
      <c r="I11" s="20" t="s">
        <v>30</v>
      </c>
      <c r="J11" s="78">
        <v>50</v>
      </c>
      <c r="K11" s="48">
        <f t="shared" si="0"/>
        <v>110.00000000000001</v>
      </c>
    </row>
    <row r="12" spans="1:12" ht="22.5" customHeight="1" thickBot="1">
      <c r="A12" s="411"/>
      <c r="B12" s="225"/>
      <c r="C12" s="236"/>
      <c r="D12" s="207"/>
      <c r="E12" s="378"/>
      <c r="F12" s="406"/>
      <c r="G12" s="272"/>
      <c r="H12" s="272"/>
      <c r="I12" s="23" t="s">
        <v>29</v>
      </c>
      <c r="J12" s="78">
        <v>54</v>
      </c>
      <c r="K12" s="48">
        <f t="shared" si="0"/>
        <v>118.80000000000001</v>
      </c>
    </row>
    <row r="13" spans="1:12" ht="22.5" customHeight="1" thickBot="1">
      <c r="A13" s="410"/>
      <c r="B13" s="223" t="s">
        <v>8</v>
      </c>
      <c r="C13" s="235" t="s">
        <v>89</v>
      </c>
      <c r="D13" s="205" t="s">
        <v>92</v>
      </c>
      <c r="E13" s="377" t="s">
        <v>93</v>
      </c>
      <c r="F13" s="405" t="s">
        <v>52</v>
      </c>
      <c r="G13" s="297" t="s">
        <v>82</v>
      </c>
      <c r="H13" s="271" t="s">
        <v>83</v>
      </c>
      <c r="I13" s="20" t="s">
        <v>30</v>
      </c>
      <c r="J13" s="78">
        <v>50</v>
      </c>
      <c r="K13" s="48">
        <f t="shared" si="0"/>
        <v>110.00000000000001</v>
      </c>
    </row>
    <row r="14" spans="1:12" ht="22.5" customHeight="1" thickBot="1">
      <c r="A14" s="411"/>
      <c r="B14" s="225"/>
      <c r="C14" s="236"/>
      <c r="D14" s="207"/>
      <c r="E14" s="378"/>
      <c r="F14" s="406"/>
      <c r="G14" s="272"/>
      <c r="H14" s="272"/>
      <c r="I14" s="23" t="s">
        <v>29</v>
      </c>
      <c r="J14" s="78">
        <v>54</v>
      </c>
      <c r="K14" s="48">
        <f t="shared" si="0"/>
        <v>118.80000000000001</v>
      </c>
    </row>
    <row r="15" spans="1:12" ht="22.5" customHeight="1" thickBot="1">
      <c r="A15" s="410"/>
      <c r="B15" s="223" t="s">
        <v>8</v>
      </c>
      <c r="C15" s="235" t="s">
        <v>96</v>
      </c>
      <c r="D15" s="205" t="s">
        <v>6</v>
      </c>
      <c r="E15" s="377" t="s">
        <v>94</v>
      </c>
      <c r="F15" s="405" t="s">
        <v>52</v>
      </c>
      <c r="G15" s="297" t="s">
        <v>82</v>
      </c>
      <c r="H15" s="271" t="s">
        <v>83</v>
      </c>
      <c r="I15" s="20" t="s">
        <v>30</v>
      </c>
      <c r="J15" s="78">
        <v>50.5</v>
      </c>
      <c r="K15" s="48">
        <f t="shared" si="0"/>
        <v>111.10000000000001</v>
      </c>
    </row>
    <row r="16" spans="1:12" ht="22.5" customHeight="1" thickBot="1">
      <c r="A16" s="411"/>
      <c r="B16" s="225"/>
      <c r="C16" s="236"/>
      <c r="D16" s="207"/>
      <c r="E16" s="378"/>
      <c r="F16" s="406"/>
      <c r="G16" s="272"/>
      <c r="H16" s="272"/>
      <c r="I16" s="23" t="s">
        <v>29</v>
      </c>
      <c r="J16" s="78">
        <v>55</v>
      </c>
      <c r="K16" s="48">
        <f t="shared" si="0"/>
        <v>121.00000000000001</v>
      </c>
    </row>
    <row r="17" spans="1:11" ht="22.5" customHeight="1" thickBot="1">
      <c r="A17" s="410"/>
      <c r="B17" s="223" t="s">
        <v>8</v>
      </c>
      <c r="C17" s="235" t="s">
        <v>96</v>
      </c>
      <c r="D17" s="205" t="s">
        <v>14</v>
      </c>
      <c r="E17" s="377" t="s">
        <v>95</v>
      </c>
      <c r="F17" s="405" t="s">
        <v>52</v>
      </c>
      <c r="G17" s="297" t="s">
        <v>82</v>
      </c>
      <c r="H17" s="271" t="s">
        <v>83</v>
      </c>
      <c r="I17" s="20" t="s">
        <v>30</v>
      </c>
      <c r="J17" s="78">
        <v>50.5</v>
      </c>
      <c r="K17" s="48">
        <f t="shared" si="0"/>
        <v>111.10000000000001</v>
      </c>
    </row>
    <row r="18" spans="1:11" ht="22.5" customHeight="1" thickBot="1">
      <c r="A18" s="411"/>
      <c r="B18" s="225"/>
      <c r="C18" s="236"/>
      <c r="D18" s="207"/>
      <c r="E18" s="378"/>
      <c r="F18" s="406"/>
      <c r="G18" s="272"/>
      <c r="H18" s="272"/>
      <c r="I18" s="23" t="s">
        <v>29</v>
      </c>
      <c r="J18" s="78">
        <v>55</v>
      </c>
      <c r="K18" s="48">
        <f t="shared" si="0"/>
        <v>121.00000000000001</v>
      </c>
    </row>
    <row r="19" spans="1:11" ht="22.5" customHeight="1" thickBot="1">
      <c r="A19" s="410"/>
      <c r="B19" s="223" t="s">
        <v>8</v>
      </c>
      <c r="C19" s="235" t="s">
        <v>96</v>
      </c>
      <c r="D19" s="205" t="s">
        <v>35</v>
      </c>
      <c r="E19" s="377" t="s">
        <v>97</v>
      </c>
      <c r="F19" s="405" t="s">
        <v>52</v>
      </c>
      <c r="G19" s="297" t="s">
        <v>82</v>
      </c>
      <c r="H19" s="271" t="s">
        <v>83</v>
      </c>
      <c r="I19" s="20" t="s">
        <v>30</v>
      </c>
      <c r="J19" s="78">
        <v>50.5</v>
      </c>
      <c r="K19" s="48">
        <f t="shared" si="0"/>
        <v>111.10000000000001</v>
      </c>
    </row>
    <row r="20" spans="1:11" ht="22.5" customHeight="1" thickBot="1">
      <c r="A20" s="411"/>
      <c r="B20" s="225"/>
      <c r="C20" s="236"/>
      <c r="D20" s="207"/>
      <c r="E20" s="378"/>
      <c r="F20" s="406"/>
      <c r="G20" s="272"/>
      <c r="H20" s="272"/>
      <c r="I20" s="23" t="s">
        <v>29</v>
      </c>
      <c r="J20" s="78">
        <v>55</v>
      </c>
      <c r="K20" s="48">
        <f t="shared" si="0"/>
        <v>121.00000000000001</v>
      </c>
    </row>
    <row r="21" spans="1:11" ht="22.5" customHeight="1" thickBot="1">
      <c r="A21" s="410"/>
      <c r="B21" s="223" t="s">
        <v>8</v>
      </c>
      <c r="C21" s="235" t="s">
        <v>99</v>
      </c>
      <c r="D21" s="205" t="s">
        <v>2</v>
      </c>
      <c r="E21" s="377" t="s">
        <v>100</v>
      </c>
      <c r="F21" s="405" t="s">
        <v>52</v>
      </c>
      <c r="G21" s="297" t="s">
        <v>82</v>
      </c>
      <c r="H21" s="271" t="s">
        <v>83</v>
      </c>
      <c r="I21" s="20" t="s">
        <v>30</v>
      </c>
      <c r="J21" s="78">
        <v>50.5</v>
      </c>
      <c r="K21" s="48">
        <f t="shared" si="0"/>
        <v>111.10000000000001</v>
      </c>
    </row>
    <row r="22" spans="1:11" ht="22.5" customHeight="1" thickBot="1">
      <c r="A22" s="411"/>
      <c r="B22" s="225"/>
      <c r="C22" s="236"/>
      <c r="D22" s="207"/>
      <c r="E22" s="378"/>
      <c r="F22" s="406"/>
      <c r="G22" s="272"/>
      <c r="H22" s="272"/>
      <c r="I22" s="23" t="s">
        <v>29</v>
      </c>
      <c r="J22" s="78">
        <v>55</v>
      </c>
      <c r="K22" s="48">
        <f t="shared" si="0"/>
        <v>121.00000000000001</v>
      </c>
    </row>
    <row r="23" spans="1:11" ht="22.5" customHeight="1" thickBot="1">
      <c r="A23" s="410"/>
      <c r="B23" s="223" t="s">
        <v>8</v>
      </c>
      <c r="C23" s="235" t="s">
        <v>99</v>
      </c>
      <c r="D23" s="205" t="s">
        <v>4</v>
      </c>
      <c r="E23" s="377" t="s">
        <v>101</v>
      </c>
      <c r="F23" s="405" t="s">
        <v>52</v>
      </c>
      <c r="G23" s="297" t="s">
        <v>82</v>
      </c>
      <c r="H23" s="271" t="s">
        <v>83</v>
      </c>
      <c r="I23" s="20" t="s">
        <v>30</v>
      </c>
      <c r="J23" s="78">
        <v>50.5</v>
      </c>
      <c r="K23" s="48">
        <f t="shared" si="0"/>
        <v>111.10000000000001</v>
      </c>
    </row>
    <row r="24" spans="1:11" ht="22.5" customHeight="1" thickBot="1">
      <c r="A24" s="411"/>
      <c r="B24" s="224"/>
      <c r="C24" s="274"/>
      <c r="D24" s="206"/>
      <c r="E24" s="378"/>
      <c r="F24" s="412"/>
      <c r="G24" s="272"/>
      <c r="H24" s="272"/>
      <c r="I24" s="24" t="s">
        <v>29</v>
      </c>
      <c r="J24" s="78">
        <v>55</v>
      </c>
      <c r="K24" s="48">
        <f t="shared" si="0"/>
        <v>121.00000000000001</v>
      </c>
    </row>
    <row r="25" spans="1:11" ht="22.5" customHeight="1" thickBot="1">
      <c r="A25" s="410"/>
      <c r="B25" s="223" t="s">
        <v>8</v>
      </c>
      <c r="C25" s="235" t="s">
        <v>99</v>
      </c>
      <c r="D25" s="205" t="s">
        <v>98</v>
      </c>
      <c r="E25" s="377" t="s">
        <v>102</v>
      </c>
      <c r="F25" s="414" t="s">
        <v>52</v>
      </c>
      <c r="G25" s="297" t="s">
        <v>82</v>
      </c>
      <c r="H25" s="271" t="s">
        <v>83</v>
      </c>
      <c r="I25" s="20" t="s">
        <v>30</v>
      </c>
      <c r="J25" s="78">
        <v>50.5</v>
      </c>
      <c r="K25" s="48">
        <f t="shared" si="0"/>
        <v>111.10000000000001</v>
      </c>
    </row>
    <row r="26" spans="1:11" ht="22.5" customHeight="1" thickBot="1">
      <c r="A26" s="413"/>
      <c r="B26" s="225"/>
      <c r="C26" s="236"/>
      <c r="D26" s="207"/>
      <c r="E26" s="378"/>
      <c r="F26" s="406"/>
      <c r="G26" s="272"/>
      <c r="H26" s="272"/>
      <c r="I26" s="23" t="s">
        <v>29</v>
      </c>
      <c r="J26" s="78">
        <v>55</v>
      </c>
      <c r="K26" s="48">
        <f t="shared" si="0"/>
        <v>121.00000000000001</v>
      </c>
    </row>
    <row r="27" spans="1:11" ht="22.5" customHeight="1" thickBot="1">
      <c r="A27" s="410"/>
      <c r="B27" s="223" t="s">
        <v>8</v>
      </c>
      <c r="C27" s="235" t="s">
        <v>109</v>
      </c>
      <c r="D27" s="205" t="s">
        <v>103</v>
      </c>
      <c r="E27" s="377" t="s">
        <v>106</v>
      </c>
      <c r="F27" s="405" t="s">
        <v>52</v>
      </c>
      <c r="G27" s="297" t="s">
        <v>82</v>
      </c>
      <c r="H27" s="271" t="s">
        <v>83</v>
      </c>
      <c r="I27" s="20" t="s">
        <v>30</v>
      </c>
      <c r="J27" s="78">
        <v>55.5</v>
      </c>
      <c r="K27" s="48">
        <f t="shared" si="0"/>
        <v>122.10000000000001</v>
      </c>
    </row>
    <row r="28" spans="1:11" ht="22.5" customHeight="1" thickBot="1">
      <c r="A28" s="411"/>
      <c r="B28" s="225"/>
      <c r="C28" s="236"/>
      <c r="D28" s="207"/>
      <c r="E28" s="378"/>
      <c r="F28" s="406"/>
      <c r="G28" s="272"/>
      <c r="H28" s="272"/>
      <c r="I28" s="23" t="s">
        <v>29</v>
      </c>
      <c r="J28" s="78">
        <v>59.5</v>
      </c>
      <c r="K28" s="48">
        <f t="shared" si="0"/>
        <v>130.9</v>
      </c>
    </row>
    <row r="29" spans="1:11" ht="22.5" customHeight="1" thickBot="1">
      <c r="A29" s="410"/>
      <c r="B29" s="223" t="s">
        <v>8</v>
      </c>
      <c r="C29" s="235" t="s">
        <v>109</v>
      </c>
      <c r="D29" s="205" t="s">
        <v>104</v>
      </c>
      <c r="E29" s="377" t="s">
        <v>107</v>
      </c>
      <c r="F29" s="405" t="s">
        <v>52</v>
      </c>
      <c r="G29" s="297" t="s">
        <v>82</v>
      </c>
      <c r="H29" s="271" t="s">
        <v>83</v>
      </c>
      <c r="I29" s="20" t="s">
        <v>30</v>
      </c>
      <c r="J29" s="78">
        <v>55.5</v>
      </c>
      <c r="K29" s="48">
        <f t="shared" si="0"/>
        <v>122.10000000000001</v>
      </c>
    </row>
    <row r="30" spans="1:11" ht="22.5" customHeight="1" thickBot="1">
      <c r="A30" s="411"/>
      <c r="B30" s="225"/>
      <c r="C30" s="236"/>
      <c r="D30" s="207"/>
      <c r="E30" s="378"/>
      <c r="F30" s="406"/>
      <c r="G30" s="272"/>
      <c r="H30" s="272"/>
      <c r="I30" s="23" t="s">
        <v>29</v>
      </c>
      <c r="J30" s="78">
        <v>59.5</v>
      </c>
      <c r="K30" s="48">
        <f t="shared" si="0"/>
        <v>130.9</v>
      </c>
    </row>
    <row r="31" spans="1:11" ht="22.5" customHeight="1" thickBot="1">
      <c r="A31" s="410"/>
      <c r="B31" s="223" t="s">
        <v>8</v>
      </c>
      <c r="C31" s="235" t="s">
        <v>109</v>
      </c>
      <c r="D31" s="205" t="s">
        <v>105</v>
      </c>
      <c r="E31" s="377" t="s">
        <v>108</v>
      </c>
      <c r="F31" s="405" t="s">
        <v>52</v>
      </c>
      <c r="G31" s="297" t="s">
        <v>82</v>
      </c>
      <c r="H31" s="271" t="s">
        <v>83</v>
      </c>
      <c r="I31" s="20" t="s">
        <v>30</v>
      </c>
      <c r="J31" s="78">
        <v>65.5</v>
      </c>
      <c r="K31" s="48">
        <f t="shared" si="0"/>
        <v>144.10000000000002</v>
      </c>
    </row>
    <row r="32" spans="1:11" ht="22.5" customHeight="1" thickBot="1">
      <c r="A32" s="411"/>
      <c r="B32" s="225"/>
      <c r="C32" s="236"/>
      <c r="D32" s="207"/>
      <c r="E32" s="378"/>
      <c r="F32" s="406"/>
      <c r="G32" s="272"/>
      <c r="H32" s="272"/>
      <c r="I32" s="23" t="s">
        <v>29</v>
      </c>
      <c r="J32" s="78">
        <v>70.5</v>
      </c>
      <c r="K32" s="48">
        <f t="shared" si="0"/>
        <v>155.10000000000002</v>
      </c>
    </row>
    <row r="33" spans="1:11" ht="22.5" customHeight="1" thickBot="1">
      <c r="A33" s="410"/>
      <c r="B33" s="223" t="s">
        <v>8</v>
      </c>
      <c r="C33" s="235" t="s">
        <v>110</v>
      </c>
      <c r="D33" s="205" t="s">
        <v>13</v>
      </c>
      <c r="E33" s="377" t="s">
        <v>112</v>
      </c>
      <c r="F33" s="405" t="s">
        <v>52</v>
      </c>
      <c r="G33" s="375" t="s">
        <v>230</v>
      </c>
      <c r="H33" s="271" t="s">
        <v>83</v>
      </c>
      <c r="I33" s="20" t="s">
        <v>30</v>
      </c>
      <c r="J33" s="78">
        <v>59.5</v>
      </c>
      <c r="K33" s="48">
        <f t="shared" si="0"/>
        <v>130.9</v>
      </c>
    </row>
    <row r="34" spans="1:11" ht="22.5" customHeight="1" thickBot="1">
      <c r="A34" s="411"/>
      <c r="B34" s="225"/>
      <c r="C34" s="236"/>
      <c r="D34" s="207"/>
      <c r="E34" s="378"/>
      <c r="F34" s="406"/>
      <c r="G34" s="376"/>
      <c r="H34" s="272"/>
      <c r="I34" s="23" t="s">
        <v>29</v>
      </c>
      <c r="J34" s="78">
        <v>67.5</v>
      </c>
      <c r="K34" s="48">
        <f t="shared" si="0"/>
        <v>148.5</v>
      </c>
    </row>
    <row r="35" spans="1:11" ht="22.5" customHeight="1" thickBot="1">
      <c r="A35" s="410"/>
      <c r="B35" s="223" t="s">
        <v>8</v>
      </c>
      <c r="C35" s="235" t="s">
        <v>110</v>
      </c>
      <c r="D35" s="205" t="s">
        <v>105</v>
      </c>
      <c r="E35" s="377" t="s">
        <v>108</v>
      </c>
      <c r="F35" s="405" t="s">
        <v>52</v>
      </c>
      <c r="G35" s="375" t="s">
        <v>230</v>
      </c>
      <c r="H35" s="271" t="s">
        <v>83</v>
      </c>
      <c r="I35" s="20" t="s">
        <v>30</v>
      </c>
      <c r="J35" s="78">
        <v>62.5</v>
      </c>
      <c r="K35" s="48">
        <f t="shared" si="0"/>
        <v>137.5</v>
      </c>
    </row>
    <row r="36" spans="1:11" ht="22.5" customHeight="1" thickBot="1">
      <c r="A36" s="413"/>
      <c r="B36" s="225"/>
      <c r="C36" s="236"/>
      <c r="D36" s="207"/>
      <c r="E36" s="378"/>
      <c r="F36" s="406"/>
      <c r="G36" s="376"/>
      <c r="H36" s="272"/>
      <c r="I36" s="23" t="s">
        <v>29</v>
      </c>
      <c r="J36" s="79">
        <v>70.5</v>
      </c>
      <c r="K36" s="58">
        <f t="shared" si="0"/>
        <v>155.10000000000002</v>
      </c>
    </row>
    <row r="37" spans="1:11" s="66" customFormat="1" ht="28.5" customHeight="1" thickBot="1">
      <c r="A37" s="400" t="s">
        <v>233</v>
      </c>
      <c r="B37" s="401"/>
      <c r="C37" s="401"/>
      <c r="D37" s="401"/>
      <c r="E37" s="401"/>
      <c r="F37" s="401"/>
      <c r="G37" s="401"/>
      <c r="H37" s="401"/>
      <c r="I37" s="401"/>
      <c r="J37" s="401"/>
      <c r="K37" s="402"/>
    </row>
    <row r="38" spans="1:11" ht="22.5" customHeight="1" thickBot="1">
      <c r="A38" s="410"/>
      <c r="B38" s="223" t="s">
        <v>8</v>
      </c>
      <c r="C38" s="235" t="s">
        <v>110</v>
      </c>
      <c r="D38" s="205" t="s">
        <v>111</v>
      </c>
      <c r="E38" s="377" t="s">
        <v>113</v>
      </c>
      <c r="F38" s="405" t="s">
        <v>52</v>
      </c>
      <c r="G38" s="375" t="s">
        <v>230</v>
      </c>
      <c r="H38" s="271" t="s">
        <v>83</v>
      </c>
      <c r="I38" s="20" t="s">
        <v>30</v>
      </c>
      <c r="J38" s="78">
        <v>62.5</v>
      </c>
      <c r="K38" s="48">
        <f t="shared" si="0"/>
        <v>137.5</v>
      </c>
    </row>
    <row r="39" spans="1:11" ht="22.5" customHeight="1" thickBot="1">
      <c r="A39" s="411"/>
      <c r="B39" s="225"/>
      <c r="C39" s="236"/>
      <c r="D39" s="207"/>
      <c r="E39" s="378"/>
      <c r="F39" s="406"/>
      <c r="G39" s="376"/>
      <c r="H39" s="272"/>
      <c r="I39" s="23" t="s">
        <v>29</v>
      </c>
      <c r="J39" s="78">
        <v>70.5</v>
      </c>
      <c r="K39" s="48">
        <f t="shared" si="0"/>
        <v>155.10000000000002</v>
      </c>
    </row>
    <row r="40" spans="1:11" ht="22.5" customHeight="1" thickBot="1">
      <c r="A40" s="410"/>
      <c r="B40" s="223" t="s">
        <v>8</v>
      </c>
      <c r="C40" s="235" t="s">
        <v>116</v>
      </c>
      <c r="D40" s="205" t="s">
        <v>21</v>
      </c>
      <c r="E40" s="377" t="s">
        <v>114</v>
      </c>
      <c r="F40" s="405" t="s">
        <v>52</v>
      </c>
      <c r="G40" s="297" t="s">
        <v>82</v>
      </c>
      <c r="H40" s="271" t="s">
        <v>83</v>
      </c>
      <c r="I40" s="20" t="s">
        <v>30</v>
      </c>
      <c r="J40" s="78">
        <v>50.5</v>
      </c>
      <c r="K40" s="48">
        <f t="shared" si="0"/>
        <v>111.10000000000001</v>
      </c>
    </row>
    <row r="41" spans="1:11" ht="22.5" customHeight="1" thickBot="1">
      <c r="A41" s="411"/>
      <c r="B41" s="225"/>
      <c r="C41" s="236"/>
      <c r="D41" s="207"/>
      <c r="E41" s="378"/>
      <c r="F41" s="406"/>
      <c r="G41" s="272"/>
      <c r="H41" s="272"/>
      <c r="I41" s="23" t="s">
        <v>29</v>
      </c>
      <c r="J41" s="78">
        <v>54.5</v>
      </c>
      <c r="K41" s="48">
        <f t="shared" si="0"/>
        <v>119.9</v>
      </c>
    </row>
    <row r="42" spans="1:11" ht="22.5" customHeight="1" thickBot="1">
      <c r="A42" s="410"/>
      <c r="B42" s="223" t="s">
        <v>8</v>
      </c>
      <c r="C42" s="235" t="s">
        <v>116</v>
      </c>
      <c r="D42" s="205" t="s">
        <v>34</v>
      </c>
      <c r="E42" s="377" t="s">
        <v>115</v>
      </c>
      <c r="F42" s="405" t="s">
        <v>52</v>
      </c>
      <c r="G42" s="297" t="s">
        <v>82</v>
      </c>
      <c r="H42" s="271" t="s">
        <v>83</v>
      </c>
      <c r="I42" s="20" t="s">
        <v>30</v>
      </c>
      <c r="J42" s="78">
        <v>50.5</v>
      </c>
      <c r="K42" s="48">
        <f t="shared" si="0"/>
        <v>111.10000000000001</v>
      </c>
    </row>
    <row r="43" spans="1:11" ht="22.5" customHeight="1" thickBot="1">
      <c r="A43" s="411"/>
      <c r="B43" s="225"/>
      <c r="C43" s="236"/>
      <c r="D43" s="207"/>
      <c r="E43" s="378"/>
      <c r="F43" s="406"/>
      <c r="G43" s="272"/>
      <c r="H43" s="272"/>
      <c r="I43" s="23" t="s">
        <v>29</v>
      </c>
      <c r="J43" s="78">
        <v>54.5</v>
      </c>
      <c r="K43" s="48">
        <f t="shared" si="0"/>
        <v>119.9</v>
      </c>
    </row>
    <row r="44" spans="1:11" ht="22.5" customHeight="1" thickBot="1">
      <c r="A44" s="410"/>
      <c r="B44" s="223" t="s">
        <v>8</v>
      </c>
      <c r="C44" s="235" t="s">
        <v>116</v>
      </c>
      <c r="D44" s="205" t="s">
        <v>81</v>
      </c>
      <c r="E44" s="377" t="s">
        <v>84</v>
      </c>
      <c r="F44" s="405" t="s">
        <v>52</v>
      </c>
      <c r="G44" s="297" t="s">
        <v>82</v>
      </c>
      <c r="H44" s="271" t="s">
        <v>83</v>
      </c>
      <c r="I44" s="20" t="s">
        <v>30</v>
      </c>
      <c r="J44" s="78">
        <v>51</v>
      </c>
      <c r="K44" s="48">
        <f t="shared" si="0"/>
        <v>112.2</v>
      </c>
    </row>
    <row r="45" spans="1:11" ht="22.5" customHeight="1" thickBot="1">
      <c r="A45" s="411"/>
      <c r="B45" s="225"/>
      <c r="C45" s="236"/>
      <c r="D45" s="207"/>
      <c r="E45" s="378"/>
      <c r="F45" s="406"/>
      <c r="G45" s="272"/>
      <c r="H45" s="272"/>
      <c r="I45" s="23" t="s">
        <v>29</v>
      </c>
      <c r="J45" s="78">
        <v>55.5</v>
      </c>
      <c r="K45" s="48">
        <f t="shared" si="0"/>
        <v>122.10000000000001</v>
      </c>
    </row>
    <row r="46" spans="1:11" ht="22.5" customHeight="1" thickBot="1">
      <c r="A46" s="410"/>
      <c r="B46" s="223" t="s">
        <v>8</v>
      </c>
      <c r="C46" s="235" t="s">
        <v>117</v>
      </c>
      <c r="D46" s="205" t="s">
        <v>32</v>
      </c>
      <c r="E46" s="377" t="s">
        <v>119</v>
      </c>
      <c r="F46" s="405" t="s">
        <v>52</v>
      </c>
      <c r="G46" s="297" t="s">
        <v>82</v>
      </c>
      <c r="H46" s="271" t="s">
        <v>83</v>
      </c>
      <c r="I46" s="20" t="s">
        <v>30</v>
      </c>
      <c r="J46" s="78">
        <v>54</v>
      </c>
      <c r="K46" s="48">
        <f t="shared" si="0"/>
        <v>118.80000000000001</v>
      </c>
    </row>
    <row r="47" spans="1:11" ht="22.5" customHeight="1" thickBot="1">
      <c r="A47" s="411"/>
      <c r="B47" s="225"/>
      <c r="C47" s="236"/>
      <c r="D47" s="207"/>
      <c r="E47" s="378"/>
      <c r="F47" s="406"/>
      <c r="G47" s="272"/>
      <c r="H47" s="272"/>
      <c r="I47" s="23" t="s">
        <v>29</v>
      </c>
      <c r="J47" s="78">
        <v>59</v>
      </c>
      <c r="K47" s="48">
        <f t="shared" si="0"/>
        <v>129.80000000000001</v>
      </c>
    </row>
    <row r="48" spans="1:11" ht="22.5" customHeight="1" thickBot="1">
      <c r="A48" s="410"/>
      <c r="B48" s="223" t="s">
        <v>24</v>
      </c>
      <c r="C48" s="235" t="s">
        <v>117</v>
      </c>
      <c r="D48" s="205" t="s">
        <v>118</v>
      </c>
      <c r="E48" s="377" t="s">
        <v>120</v>
      </c>
      <c r="F48" s="405" t="s">
        <v>52</v>
      </c>
      <c r="G48" s="297" t="s">
        <v>82</v>
      </c>
      <c r="H48" s="271" t="s">
        <v>83</v>
      </c>
      <c r="I48" s="20" t="s">
        <v>30</v>
      </c>
      <c r="J48" s="78">
        <v>54.5</v>
      </c>
      <c r="K48" s="48">
        <f t="shared" si="0"/>
        <v>119.9</v>
      </c>
    </row>
    <row r="49" spans="1:11" ht="22.5" customHeight="1" thickBot="1">
      <c r="A49" s="411"/>
      <c r="B49" s="225"/>
      <c r="C49" s="236"/>
      <c r="D49" s="207"/>
      <c r="E49" s="378"/>
      <c r="F49" s="406"/>
      <c r="G49" s="272"/>
      <c r="H49" s="272"/>
      <c r="I49" s="23" t="s">
        <v>29</v>
      </c>
      <c r="J49" s="78">
        <v>60</v>
      </c>
      <c r="K49" s="48">
        <f t="shared" si="0"/>
        <v>132</v>
      </c>
    </row>
    <row r="50" spans="1:11" ht="22.5" customHeight="1" thickBot="1">
      <c r="A50" s="410"/>
      <c r="B50" s="223" t="s">
        <v>24</v>
      </c>
      <c r="C50" s="235" t="s">
        <v>117</v>
      </c>
      <c r="D50" s="205" t="s">
        <v>90</v>
      </c>
      <c r="E50" s="377" t="s">
        <v>91</v>
      </c>
      <c r="F50" s="405" t="s">
        <v>52</v>
      </c>
      <c r="G50" s="297" t="s">
        <v>82</v>
      </c>
      <c r="H50" s="271" t="s">
        <v>83</v>
      </c>
      <c r="I50" s="20" t="s">
        <v>30</v>
      </c>
      <c r="J50" s="78">
        <v>51.5</v>
      </c>
      <c r="K50" s="48">
        <f t="shared" si="0"/>
        <v>113.30000000000001</v>
      </c>
    </row>
    <row r="51" spans="1:11" ht="22.5" customHeight="1" thickBot="1">
      <c r="A51" s="411"/>
      <c r="B51" s="225"/>
      <c r="C51" s="236"/>
      <c r="D51" s="207"/>
      <c r="E51" s="378"/>
      <c r="F51" s="406"/>
      <c r="G51" s="272"/>
      <c r="H51" s="272"/>
      <c r="I51" s="23" t="s">
        <v>29</v>
      </c>
      <c r="J51" s="78">
        <v>55</v>
      </c>
      <c r="K51" s="48">
        <f t="shared" si="0"/>
        <v>121.00000000000001</v>
      </c>
    </row>
    <row r="52" spans="1:11" ht="22.5" customHeight="1" thickBot="1">
      <c r="A52" s="410"/>
      <c r="B52" s="223" t="s">
        <v>24</v>
      </c>
      <c r="C52" s="235" t="s">
        <v>121</v>
      </c>
      <c r="D52" s="205" t="s">
        <v>23</v>
      </c>
      <c r="E52" s="377" t="s">
        <v>122</v>
      </c>
      <c r="F52" s="405" t="s">
        <v>52</v>
      </c>
      <c r="G52" s="297" t="s">
        <v>82</v>
      </c>
      <c r="H52" s="271" t="s">
        <v>83</v>
      </c>
      <c r="I52" s="20" t="s">
        <v>30</v>
      </c>
      <c r="J52" s="78">
        <v>56</v>
      </c>
      <c r="K52" s="48">
        <f t="shared" si="0"/>
        <v>123.20000000000002</v>
      </c>
    </row>
    <row r="53" spans="1:11" ht="22.5" customHeight="1" thickBot="1">
      <c r="A53" s="411"/>
      <c r="B53" s="225"/>
      <c r="C53" s="236"/>
      <c r="D53" s="207"/>
      <c r="E53" s="378"/>
      <c r="F53" s="406"/>
      <c r="G53" s="272"/>
      <c r="H53" s="272"/>
      <c r="I53" s="23" t="s">
        <v>29</v>
      </c>
      <c r="J53" s="78">
        <v>60.5</v>
      </c>
      <c r="K53" s="48">
        <f t="shared" si="0"/>
        <v>133.10000000000002</v>
      </c>
    </row>
    <row r="54" spans="1:11" ht="22.5" customHeight="1" thickBot="1">
      <c r="A54" s="410"/>
      <c r="B54" s="223" t="s">
        <v>8</v>
      </c>
      <c r="C54" s="235" t="s">
        <v>121</v>
      </c>
      <c r="D54" s="205" t="s">
        <v>4</v>
      </c>
      <c r="E54" s="377" t="s">
        <v>123</v>
      </c>
      <c r="F54" s="405" t="s">
        <v>52</v>
      </c>
      <c r="G54" s="297" t="s">
        <v>82</v>
      </c>
      <c r="H54" s="271" t="s">
        <v>83</v>
      </c>
      <c r="I54" s="20" t="s">
        <v>30</v>
      </c>
      <c r="J54" s="78">
        <v>57.5</v>
      </c>
      <c r="K54" s="48">
        <f t="shared" si="0"/>
        <v>126.50000000000001</v>
      </c>
    </row>
    <row r="55" spans="1:11" ht="22.5" customHeight="1" thickBot="1">
      <c r="A55" s="411"/>
      <c r="B55" s="225"/>
      <c r="C55" s="236"/>
      <c r="D55" s="207"/>
      <c r="E55" s="378"/>
      <c r="F55" s="406"/>
      <c r="G55" s="272"/>
      <c r="H55" s="272"/>
      <c r="I55" s="23" t="s">
        <v>29</v>
      </c>
      <c r="J55" s="78">
        <v>63</v>
      </c>
      <c r="K55" s="48">
        <f t="shared" si="0"/>
        <v>138.60000000000002</v>
      </c>
    </row>
    <row r="56" spans="1:11" ht="22.5" customHeight="1" thickBot="1">
      <c r="A56" s="410"/>
      <c r="B56" s="223" t="s">
        <v>8</v>
      </c>
      <c r="C56" s="235" t="s">
        <v>129</v>
      </c>
      <c r="D56" s="205" t="s">
        <v>124</v>
      </c>
      <c r="E56" s="377" t="s">
        <v>155</v>
      </c>
      <c r="F56" s="405" t="s">
        <v>52</v>
      </c>
      <c r="G56" s="297" t="s">
        <v>82</v>
      </c>
      <c r="H56" s="271" t="s">
        <v>83</v>
      </c>
      <c r="I56" s="20" t="s">
        <v>30</v>
      </c>
      <c r="J56" s="78">
        <v>80.5</v>
      </c>
      <c r="K56" s="48">
        <f t="shared" si="0"/>
        <v>177.10000000000002</v>
      </c>
    </row>
    <row r="57" spans="1:11" ht="22.5" customHeight="1" thickBot="1">
      <c r="A57" s="411"/>
      <c r="B57" s="225"/>
      <c r="C57" s="236"/>
      <c r="D57" s="207"/>
      <c r="E57" s="378"/>
      <c r="F57" s="406"/>
      <c r="G57" s="272"/>
      <c r="H57" s="272"/>
      <c r="I57" s="23" t="s">
        <v>29</v>
      </c>
      <c r="J57" s="78">
        <v>84.5</v>
      </c>
      <c r="K57" s="48">
        <f t="shared" si="0"/>
        <v>185.9</v>
      </c>
    </row>
    <row r="58" spans="1:11" ht="22.5" customHeight="1" thickBot="1">
      <c r="A58" s="410"/>
      <c r="B58" s="223" t="s">
        <v>8</v>
      </c>
      <c r="C58" s="235" t="s">
        <v>129</v>
      </c>
      <c r="D58" s="205" t="s">
        <v>105</v>
      </c>
      <c r="E58" s="377" t="s">
        <v>108</v>
      </c>
      <c r="F58" s="405" t="s">
        <v>52</v>
      </c>
      <c r="G58" s="297" t="s">
        <v>82</v>
      </c>
      <c r="H58" s="271" t="s">
        <v>83</v>
      </c>
      <c r="I58" s="20" t="s">
        <v>30</v>
      </c>
      <c r="J58" s="78">
        <v>83</v>
      </c>
      <c r="K58" s="48">
        <f t="shared" si="0"/>
        <v>182.60000000000002</v>
      </c>
    </row>
    <row r="59" spans="1:11" ht="22.5" customHeight="1" thickBot="1">
      <c r="A59" s="411"/>
      <c r="B59" s="225"/>
      <c r="C59" s="236"/>
      <c r="D59" s="207"/>
      <c r="E59" s="378"/>
      <c r="F59" s="406"/>
      <c r="G59" s="272"/>
      <c r="H59" s="272"/>
      <c r="I59" s="23" t="s">
        <v>29</v>
      </c>
      <c r="J59" s="78">
        <v>88</v>
      </c>
      <c r="K59" s="48">
        <f t="shared" si="0"/>
        <v>193.60000000000002</v>
      </c>
    </row>
    <row r="60" spans="1:11" ht="22.5" customHeight="1" thickBot="1">
      <c r="A60" s="410"/>
      <c r="B60" s="223" t="s">
        <v>8</v>
      </c>
      <c r="C60" s="235" t="s">
        <v>130</v>
      </c>
      <c r="D60" s="205" t="s">
        <v>15</v>
      </c>
      <c r="E60" s="377" t="s">
        <v>154</v>
      </c>
      <c r="F60" s="405" t="s">
        <v>52</v>
      </c>
      <c r="G60" s="297" t="s">
        <v>82</v>
      </c>
      <c r="H60" s="271" t="s">
        <v>83</v>
      </c>
      <c r="I60" s="20" t="s">
        <v>30</v>
      </c>
      <c r="J60" s="78">
        <v>57.5</v>
      </c>
      <c r="K60" s="48">
        <f t="shared" si="0"/>
        <v>126.50000000000001</v>
      </c>
    </row>
    <row r="61" spans="1:11" ht="22.5" customHeight="1" thickBot="1">
      <c r="A61" s="411"/>
      <c r="B61" s="225"/>
      <c r="C61" s="236"/>
      <c r="D61" s="237"/>
      <c r="E61" s="378"/>
      <c r="F61" s="406"/>
      <c r="G61" s="272"/>
      <c r="H61" s="272"/>
      <c r="I61" s="23" t="s">
        <v>29</v>
      </c>
      <c r="J61" s="78">
        <v>62.5</v>
      </c>
      <c r="K61" s="48">
        <f t="shared" si="0"/>
        <v>137.5</v>
      </c>
    </row>
    <row r="62" spans="1:11" ht="22.5" customHeight="1" thickBot="1">
      <c r="A62" s="410"/>
      <c r="B62" s="223" t="s">
        <v>8</v>
      </c>
      <c r="C62" s="235" t="s">
        <v>130</v>
      </c>
      <c r="D62" s="205" t="s">
        <v>26</v>
      </c>
      <c r="E62" s="377" t="s">
        <v>153</v>
      </c>
      <c r="F62" s="405" t="s">
        <v>52</v>
      </c>
      <c r="G62" s="297" t="s">
        <v>82</v>
      </c>
      <c r="H62" s="271" t="s">
        <v>83</v>
      </c>
      <c r="I62" s="20" t="s">
        <v>30</v>
      </c>
      <c r="J62" s="78">
        <v>55</v>
      </c>
      <c r="K62" s="48">
        <f t="shared" si="0"/>
        <v>121.00000000000001</v>
      </c>
    </row>
    <row r="63" spans="1:11" ht="22.5" customHeight="1" thickBot="1">
      <c r="A63" s="411"/>
      <c r="B63" s="225"/>
      <c r="C63" s="236"/>
      <c r="D63" s="237"/>
      <c r="E63" s="378"/>
      <c r="F63" s="406"/>
      <c r="G63" s="272"/>
      <c r="H63" s="272"/>
      <c r="I63" s="23" t="s">
        <v>29</v>
      </c>
      <c r="J63" s="78">
        <v>59</v>
      </c>
      <c r="K63" s="48">
        <f t="shared" si="0"/>
        <v>129.80000000000001</v>
      </c>
    </row>
    <row r="64" spans="1:11" ht="22.5" customHeight="1" thickBot="1">
      <c r="A64" s="415"/>
      <c r="B64" s="223" t="s">
        <v>8</v>
      </c>
      <c r="C64" s="235" t="s">
        <v>131</v>
      </c>
      <c r="D64" s="205" t="s">
        <v>32</v>
      </c>
      <c r="E64" s="377" t="s">
        <v>152</v>
      </c>
      <c r="F64" s="405" t="s">
        <v>52</v>
      </c>
      <c r="G64" s="297" t="s">
        <v>82</v>
      </c>
      <c r="H64" s="271" t="s">
        <v>83</v>
      </c>
      <c r="I64" s="20" t="s">
        <v>30</v>
      </c>
      <c r="J64" s="78">
        <v>67.5</v>
      </c>
      <c r="K64" s="48">
        <f t="shared" si="0"/>
        <v>148.5</v>
      </c>
    </row>
    <row r="65" spans="1:11" ht="22.5" customHeight="1" thickBot="1">
      <c r="A65" s="416"/>
      <c r="B65" s="225"/>
      <c r="C65" s="236"/>
      <c r="D65" s="237"/>
      <c r="E65" s="378"/>
      <c r="F65" s="406"/>
      <c r="G65" s="272"/>
      <c r="H65" s="272"/>
      <c r="I65" s="23" t="s">
        <v>29</v>
      </c>
      <c r="J65" s="78">
        <v>72.5</v>
      </c>
      <c r="K65" s="48">
        <f t="shared" si="0"/>
        <v>159.5</v>
      </c>
    </row>
    <row r="66" spans="1:11" ht="22.5" customHeight="1" thickBot="1">
      <c r="A66" s="410"/>
      <c r="B66" s="223" t="s">
        <v>8</v>
      </c>
      <c r="C66" s="235" t="s">
        <v>131</v>
      </c>
      <c r="D66" s="205" t="s">
        <v>31</v>
      </c>
      <c r="E66" s="377" t="s">
        <v>151</v>
      </c>
      <c r="F66" s="405" t="s">
        <v>52</v>
      </c>
      <c r="G66" s="297" t="s">
        <v>82</v>
      </c>
      <c r="H66" s="271" t="s">
        <v>83</v>
      </c>
      <c r="I66" s="20" t="s">
        <v>30</v>
      </c>
      <c r="J66" s="78">
        <v>63</v>
      </c>
      <c r="K66" s="48">
        <f t="shared" si="0"/>
        <v>138.60000000000002</v>
      </c>
    </row>
    <row r="67" spans="1:11" ht="22.5" customHeight="1" thickBot="1">
      <c r="A67" s="411"/>
      <c r="B67" s="225"/>
      <c r="C67" s="236"/>
      <c r="D67" s="237"/>
      <c r="E67" s="378"/>
      <c r="F67" s="406"/>
      <c r="G67" s="272"/>
      <c r="H67" s="272"/>
      <c r="I67" s="23" t="s">
        <v>29</v>
      </c>
      <c r="J67" s="78">
        <v>68</v>
      </c>
      <c r="K67" s="48">
        <f t="shared" si="0"/>
        <v>149.60000000000002</v>
      </c>
    </row>
    <row r="68" spans="1:11" ht="22.5" customHeight="1" thickBot="1">
      <c r="A68" s="410"/>
      <c r="B68" s="223" t="s">
        <v>8</v>
      </c>
      <c r="C68" s="235" t="s">
        <v>131</v>
      </c>
      <c r="D68" s="205" t="s">
        <v>124</v>
      </c>
      <c r="E68" s="377" t="s">
        <v>150</v>
      </c>
      <c r="F68" s="405" t="s">
        <v>52</v>
      </c>
      <c r="G68" s="297" t="s">
        <v>82</v>
      </c>
      <c r="H68" s="271" t="s">
        <v>83</v>
      </c>
      <c r="I68" s="20" t="s">
        <v>30</v>
      </c>
      <c r="J68" s="78">
        <v>64</v>
      </c>
      <c r="K68" s="48">
        <f t="shared" si="0"/>
        <v>140.80000000000001</v>
      </c>
    </row>
    <row r="69" spans="1:11" ht="22.5" customHeight="1" thickBot="1">
      <c r="A69" s="411"/>
      <c r="B69" s="225"/>
      <c r="C69" s="236"/>
      <c r="D69" s="237"/>
      <c r="E69" s="378"/>
      <c r="F69" s="406"/>
      <c r="G69" s="272"/>
      <c r="H69" s="272"/>
      <c r="I69" s="23" t="s">
        <v>29</v>
      </c>
      <c r="J69" s="78">
        <v>69</v>
      </c>
      <c r="K69" s="48">
        <f t="shared" ref="K69:K102" si="1">J69*2.2</f>
        <v>151.80000000000001</v>
      </c>
    </row>
    <row r="70" spans="1:11" ht="22.5" customHeight="1" thickBot="1">
      <c r="A70" s="410"/>
      <c r="B70" s="223" t="s">
        <v>8</v>
      </c>
      <c r="C70" s="235" t="s">
        <v>131</v>
      </c>
      <c r="D70" s="205" t="s">
        <v>104</v>
      </c>
      <c r="E70" s="377" t="s">
        <v>149</v>
      </c>
      <c r="F70" s="405" t="s">
        <v>52</v>
      </c>
      <c r="G70" s="297" t="s">
        <v>82</v>
      </c>
      <c r="H70" s="271" t="s">
        <v>83</v>
      </c>
      <c r="I70" s="20" t="s">
        <v>30</v>
      </c>
      <c r="J70" s="78">
        <v>64</v>
      </c>
      <c r="K70" s="48">
        <f t="shared" si="1"/>
        <v>140.80000000000001</v>
      </c>
    </row>
    <row r="71" spans="1:11" ht="22.5" customHeight="1" thickBot="1">
      <c r="A71" s="411"/>
      <c r="B71" s="225"/>
      <c r="C71" s="236"/>
      <c r="D71" s="237"/>
      <c r="E71" s="378"/>
      <c r="F71" s="406"/>
      <c r="G71" s="272"/>
      <c r="H71" s="272"/>
      <c r="I71" s="23" t="s">
        <v>29</v>
      </c>
      <c r="J71" s="78">
        <v>69</v>
      </c>
      <c r="K71" s="48">
        <f t="shared" si="1"/>
        <v>151.80000000000001</v>
      </c>
    </row>
    <row r="72" spans="1:11" ht="22.5" customHeight="1" thickBot="1">
      <c r="A72" s="415"/>
      <c r="B72" s="223" t="s">
        <v>8</v>
      </c>
      <c r="C72" s="235" t="s">
        <v>131</v>
      </c>
      <c r="D72" s="205" t="s">
        <v>125</v>
      </c>
      <c r="E72" s="377" t="s">
        <v>148</v>
      </c>
      <c r="F72" s="405" t="s">
        <v>52</v>
      </c>
      <c r="G72" s="297" t="s">
        <v>82</v>
      </c>
      <c r="H72" s="271" t="s">
        <v>83</v>
      </c>
      <c r="I72" s="20" t="s">
        <v>30</v>
      </c>
      <c r="J72" s="78">
        <v>67</v>
      </c>
      <c r="K72" s="48">
        <f t="shared" si="1"/>
        <v>147.4</v>
      </c>
    </row>
    <row r="73" spans="1:11" ht="22.5" customHeight="1" thickBot="1">
      <c r="A73" s="417"/>
      <c r="B73" s="225"/>
      <c r="C73" s="236"/>
      <c r="D73" s="237"/>
      <c r="E73" s="378"/>
      <c r="F73" s="406"/>
      <c r="G73" s="272"/>
      <c r="H73" s="272"/>
      <c r="I73" s="23" t="s">
        <v>29</v>
      </c>
      <c r="J73" s="79">
        <v>73.5</v>
      </c>
      <c r="K73" s="58">
        <f t="shared" si="1"/>
        <v>161.70000000000002</v>
      </c>
    </row>
    <row r="74" spans="1:11" s="66" customFormat="1" ht="28.5" customHeight="1" thickBot="1">
      <c r="A74" s="400" t="s">
        <v>233</v>
      </c>
      <c r="B74" s="401"/>
      <c r="C74" s="401"/>
      <c r="D74" s="401"/>
      <c r="E74" s="401"/>
      <c r="F74" s="401"/>
      <c r="G74" s="401"/>
      <c r="H74" s="401"/>
      <c r="I74" s="401"/>
      <c r="J74" s="401"/>
      <c r="K74" s="402"/>
    </row>
    <row r="75" spans="1:11" ht="22.5" customHeight="1" thickBot="1">
      <c r="A75" s="410"/>
      <c r="B75" s="223" t="s">
        <v>24</v>
      </c>
      <c r="C75" s="235" t="s">
        <v>131</v>
      </c>
      <c r="D75" s="205" t="s">
        <v>126</v>
      </c>
      <c r="E75" s="377" t="s">
        <v>147</v>
      </c>
      <c r="F75" s="405" t="s">
        <v>52</v>
      </c>
      <c r="G75" s="297" t="s">
        <v>82</v>
      </c>
      <c r="H75" s="271" t="s">
        <v>83</v>
      </c>
      <c r="I75" s="20" t="s">
        <v>30</v>
      </c>
      <c r="J75" s="78">
        <v>67</v>
      </c>
      <c r="K75" s="48">
        <f t="shared" si="1"/>
        <v>147.4</v>
      </c>
    </row>
    <row r="76" spans="1:11" ht="22.5" customHeight="1" thickBot="1">
      <c r="A76" s="411"/>
      <c r="B76" s="225"/>
      <c r="C76" s="236"/>
      <c r="D76" s="237"/>
      <c r="E76" s="378"/>
      <c r="F76" s="406"/>
      <c r="G76" s="272"/>
      <c r="H76" s="272"/>
      <c r="I76" s="23" t="s">
        <v>29</v>
      </c>
      <c r="J76" s="78">
        <v>73.5</v>
      </c>
      <c r="K76" s="48">
        <f t="shared" si="1"/>
        <v>161.70000000000002</v>
      </c>
    </row>
    <row r="77" spans="1:11" ht="22.5" customHeight="1" thickBot="1">
      <c r="A77" s="410"/>
      <c r="B77" s="223" t="s">
        <v>24</v>
      </c>
      <c r="C77" s="235" t="s">
        <v>132</v>
      </c>
      <c r="D77" s="205" t="s">
        <v>5</v>
      </c>
      <c r="E77" s="377" t="s">
        <v>145</v>
      </c>
      <c r="F77" s="405" t="s">
        <v>52</v>
      </c>
      <c r="G77" s="297" t="s">
        <v>82</v>
      </c>
      <c r="H77" s="271" t="s">
        <v>83</v>
      </c>
      <c r="I77" s="20" t="s">
        <v>30</v>
      </c>
      <c r="J77" s="78">
        <v>95.5</v>
      </c>
      <c r="K77" s="48">
        <f t="shared" si="1"/>
        <v>210.10000000000002</v>
      </c>
    </row>
    <row r="78" spans="1:11" ht="22.5" customHeight="1" thickBot="1">
      <c r="A78" s="411"/>
      <c r="B78" s="225"/>
      <c r="C78" s="236"/>
      <c r="D78" s="237"/>
      <c r="E78" s="378"/>
      <c r="F78" s="406"/>
      <c r="G78" s="272"/>
      <c r="H78" s="272"/>
      <c r="I78" s="23" t="s">
        <v>29</v>
      </c>
      <c r="J78" s="78">
        <v>110</v>
      </c>
      <c r="K78" s="48">
        <f t="shared" si="1"/>
        <v>242.00000000000003</v>
      </c>
    </row>
    <row r="79" spans="1:11" ht="22.5" customHeight="1" thickBot="1">
      <c r="A79" s="410"/>
      <c r="B79" s="223" t="s">
        <v>24</v>
      </c>
      <c r="C79" s="235" t="s">
        <v>132</v>
      </c>
      <c r="D79" s="205" t="s">
        <v>90</v>
      </c>
      <c r="E79" s="377" t="s">
        <v>146</v>
      </c>
      <c r="F79" s="405" t="s">
        <v>52</v>
      </c>
      <c r="G79" s="297" t="s">
        <v>82</v>
      </c>
      <c r="H79" s="271" t="s">
        <v>83</v>
      </c>
      <c r="I79" s="20" t="s">
        <v>30</v>
      </c>
      <c r="J79" s="78">
        <v>93</v>
      </c>
      <c r="K79" s="48">
        <f t="shared" si="1"/>
        <v>204.60000000000002</v>
      </c>
    </row>
    <row r="80" spans="1:11" ht="22.5" customHeight="1" thickBot="1">
      <c r="A80" s="411"/>
      <c r="B80" s="225"/>
      <c r="C80" s="236"/>
      <c r="D80" s="237"/>
      <c r="E80" s="378"/>
      <c r="F80" s="406"/>
      <c r="G80" s="272"/>
      <c r="H80" s="272"/>
      <c r="I80" s="23" t="s">
        <v>29</v>
      </c>
      <c r="J80" s="78">
        <v>106.5</v>
      </c>
      <c r="K80" s="48">
        <f t="shared" si="1"/>
        <v>234.3</v>
      </c>
    </row>
    <row r="81" spans="1:11" ht="22.5" customHeight="1" thickBot="1">
      <c r="A81" s="410"/>
      <c r="B81" s="223" t="s">
        <v>24</v>
      </c>
      <c r="C81" s="235" t="s">
        <v>133</v>
      </c>
      <c r="D81" s="205" t="s">
        <v>13</v>
      </c>
      <c r="E81" s="377" t="s">
        <v>112</v>
      </c>
      <c r="F81" s="405" t="s">
        <v>52</v>
      </c>
      <c r="G81" s="297" t="s">
        <v>82</v>
      </c>
      <c r="H81" s="271" t="s">
        <v>83</v>
      </c>
      <c r="I81" s="20" t="s">
        <v>30</v>
      </c>
      <c r="J81" s="78">
        <v>84.5</v>
      </c>
      <c r="K81" s="48">
        <f t="shared" si="1"/>
        <v>185.9</v>
      </c>
    </row>
    <row r="82" spans="1:11" ht="22.5" customHeight="1" thickBot="1">
      <c r="A82" s="411"/>
      <c r="B82" s="225"/>
      <c r="C82" s="236"/>
      <c r="D82" s="237"/>
      <c r="E82" s="378"/>
      <c r="F82" s="406"/>
      <c r="G82" s="272"/>
      <c r="H82" s="272"/>
      <c r="I82" s="23" t="s">
        <v>29</v>
      </c>
      <c r="J82" s="78">
        <v>92.5</v>
      </c>
      <c r="K82" s="48">
        <f t="shared" si="1"/>
        <v>203.50000000000003</v>
      </c>
    </row>
    <row r="83" spans="1:11" ht="22.5" customHeight="1" thickBot="1">
      <c r="A83" s="410"/>
      <c r="B83" s="223" t="s">
        <v>24</v>
      </c>
      <c r="C83" s="235" t="s">
        <v>133</v>
      </c>
      <c r="D83" s="205" t="s">
        <v>5</v>
      </c>
      <c r="E83" s="377" t="s">
        <v>145</v>
      </c>
      <c r="F83" s="405" t="s">
        <v>52</v>
      </c>
      <c r="G83" s="297" t="s">
        <v>82</v>
      </c>
      <c r="H83" s="271" t="s">
        <v>83</v>
      </c>
      <c r="I83" s="20" t="s">
        <v>30</v>
      </c>
      <c r="J83" s="78">
        <v>85.5</v>
      </c>
      <c r="K83" s="48">
        <f t="shared" si="1"/>
        <v>188.10000000000002</v>
      </c>
    </row>
    <row r="84" spans="1:11" ht="22.5" customHeight="1" thickBot="1">
      <c r="A84" s="411"/>
      <c r="B84" s="225"/>
      <c r="C84" s="236"/>
      <c r="D84" s="237"/>
      <c r="E84" s="378"/>
      <c r="F84" s="406"/>
      <c r="G84" s="272"/>
      <c r="H84" s="272"/>
      <c r="I84" s="23" t="s">
        <v>29</v>
      </c>
      <c r="J84" s="78">
        <v>93.5</v>
      </c>
      <c r="K84" s="48">
        <f t="shared" si="1"/>
        <v>205.70000000000002</v>
      </c>
    </row>
    <row r="85" spans="1:11" ht="22.5" customHeight="1" thickBot="1">
      <c r="A85" s="415"/>
      <c r="B85" s="223" t="s">
        <v>24</v>
      </c>
      <c r="C85" s="235" t="s">
        <v>133</v>
      </c>
      <c r="D85" s="205" t="s">
        <v>26</v>
      </c>
      <c r="E85" s="377" t="s">
        <v>144</v>
      </c>
      <c r="F85" s="405" t="s">
        <v>52</v>
      </c>
      <c r="G85" s="297" t="s">
        <v>82</v>
      </c>
      <c r="H85" s="271" t="s">
        <v>83</v>
      </c>
      <c r="I85" s="20" t="s">
        <v>30</v>
      </c>
      <c r="J85" s="78">
        <v>83.5</v>
      </c>
      <c r="K85" s="48">
        <f t="shared" si="1"/>
        <v>183.70000000000002</v>
      </c>
    </row>
    <row r="86" spans="1:11" ht="22.5" customHeight="1" thickBot="1">
      <c r="A86" s="416"/>
      <c r="B86" s="225"/>
      <c r="C86" s="236"/>
      <c r="D86" s="237"/>
      <c r="E86" s="378"/>
      <c r="F86" s="406"/>
      <c r="G86" s="272"/>
      <c r="H86" s="272"/>
      <c r="I86" s="23" t="s">
        <v>29</v>
      </c>
      <c r="J86" s="78">
        <v>91</v>
      </c>
      <c r="K86" s="48">
        <f t="shared" si="1"/>
        <v>200.20000000000002</v>
      </c>
    </row>
    <row r="87" spans="1:11" ht="22.5" customHeight="1" thickBot="1">
      <c r="A87" s="415"/>
      <c r="B87" s="223" t="s">
        <v>24</v>
      </c>
      <c r="C87" s="235" t="s">
        <v>134</v>
      </c>
      <c r="D87" s="205" t="s">
        <v>23</v>
      </c>
      <c r="E87" s="377" t="s">
        <v>142</v>
      </c>
      <c r="F87" s="405" t="s">
        <v>52</v>
      </c>
      <c r="G87" s="297" t="s">
        <v>82</v>
      </c>
      <c r="H87" s="271" t="s">
        <v>83</v>
      </c>
      <c r="I87" s="20" t="s">
        <v>30</v>
      </c>
      <c r="J87" s="78">
        <v>78.5</v>
      </c>
      <c r="K87" s="48">
        <f t="shared" si="1"/>
        <v>172.70000000000002</v>
      </c>
    </row>
    <row r="88" spans="1:11" ht="22.5" customHeight="1" thickBot="1">
      <c r="A88" s="416"/>
      <c r="B88" s="225"/>
      <c r="C88" s="236"/>
      <c r="D88" s="237"/>
      <c r="E88" s="378"/>
      <c r="F88" s="406"/>
      <c r="G88" s="272"/>
      <c r="H88" s="272"/>
      <c r="I88" s="23" t="s">
        <v>29</v>
      </c>
      <c r="J88" s="78">
        <v>83.5</v>
      </c>
      <c r="K88" s="48">
        <f t="shared" si="1"/>
        <v>183.70000000000002</v>
      </c>
    </row>
    <row r="89" spans="1:11" ht="22.5" customHeight="1" thickBot="1">
      <c r="A89" s="410"/>
      <c r="B89" s="223" t="s">
        <v>24</v>
      </c>
      <c r="C89" s="235" t="s">
        <v>134</v>
      </c>
      <c r="D89" s="205" t="s">
        <v>26</v>
      </c>
      <c r="E89" s="377" t="s">
        <v>141</v>
      </c>
      <c r="F89" s="405" t="s">
        <v>52</v>
      </c>
      <c r="G89" s="297" t="s">
        <v>82</v>
      </c>
      <c r="H89" s="271" t="s">
        <v>83</v>
      </c>
      <c r="I89" s="20" t="s">
        <v>30</v>
      </c>
      <c r="J89" s="78">
        <v>78.5</v>
      </c>
      <c r="K89" s="48">
        <f t="shared" si="1"/>
        <v>172.70000000000002</v>
      </c>
    </row>
    <row r="90" spans="1:11" ht="22.5" customHeight="1" thickBot="1">
      <c r="A90" s="411"/>
      <c r="B90" s="225"/>
      <c r="C90" s="236"/>
      <c r="D90" s="237"/>
      <c r="E90" s="378"/>
      <c r="F90" s="406"/>
      <c r="G90" s="272"/>
      <c r="H90" s="272"/>
      <c r="I90" s="23" t="s">
        <v>29</v>
      </c>
      <c r="J90" s="78">
        <v>83.5</v>
      </c>
      <c r="K90" s="48">
        <f t="shared" si="1"/>
        <v>183.70000000000002</v>
      </c>
    </row>
    <row r="91" spans="1:11" ht="22.5" customHeight="1" thickBot="1">
      <c r="A91" s="238"/>
      <c r="B91" s="223" t="s">
        <v>24</v>
      </c>
      <c r="C91" s="235" t="s">
        <v>135</v>
      </c>
      <c r="D91" s="205" t="s">
        <v>2</v>
      </c>
      <c r="E91" s="377" t="s">
        <v>143</v>
      </c>
      <c r="F91" s="405" t="s">
        <v>52</v>
      </c>
      <c r="G91" s="297" t="s">
        <v>82</v>
      </c>
      <c r="H91" s="271" t="s">
        <v>83</v>
      </c>
      <c r="I91" s="20" t="s">
        <v>30</v>
      </c>
      <c r="J91" s="78">
        <v>71</v>
      </c>
      <c r="K91" s="48">
        <f t="shared" si="1"/>
        <v>156.20000000000002</v>
      </c>
    </row>
    <row r="92" spans="1:11" ht="22.5" customHeight="1" thickBot="1">
      <c r="A92" s="239"/>
      <c r="B92" s="225"/>
      <c r="C92" s="236"/>
      <c r="D92" s="237"/>
      <c r="E92" s="378"/>
      <c r="F92" s="406"/>
      <c r="G92" s="272"/>
      <c r="H92" s="272"/>
      <c r="I92" s="23" t="s">
        <v>29</v>
      </c>
      <c r="J92" s="78">
        <v>77</v>
      </c>
      <c r="K92" s="48">
        <f t="shared" si="1"/>
        <v>169.4</v>
      </c>
    </row>
    <row r="93" spans="1:11" ht="22.5" customHeight="1" thickBot="1">
      <c r="A93" s="410"/>
      <c r="B93" s="223" t="s">
        <v>24</v>
      </c>
      <c r="C93" s="235" t="s">
        <v>135</v>
      </c>
      <c r="D93" s="205" t="s">
        <v>111</v>
      </c>
      <c r="E93" s="377" t="s">
        <v>140</v>
      </c>
      <c r="F93" s="405" t="s">
        <v>52</v>
      </c>
      <c r="G93" s="297" t="s">
        <v>82</v>
      </c>
      <c r="H93" s="271" t="s">
        <v>83</v>
      </c>
      <c r="I93" s="20" t="s">
        <v>30</v>
      </c>
      <c r="J93" s="78">
        <v>77.5</v>
      </c>
      <c r="K93" s="48">
        <f t="shared" si="1"/>
        <v>170.5</v>
      </c>
    </row>
    <row r="94" spans="1:11" ht="22.5" customHeight="1" thickBot="1">
      <c r="A94" s="411"/>
      <c r="B94" s="225"/>
      <c r="C94" s="236"/>
      <c r="D94" s="237"/>
      <c r="E94" s="378"/>
      <c r="F94" s="406"/>
      <c r="G94" s="272"/>
      <c r="H94" s="272"/>
      <c r="I94" s="23" t="s">
        <v>29</v>
      </c>
      <c r="J94" s="78">
        <v>84.5</v>
      </c>
      <c r="K94" s="48">
        <f t="shared" si="1"/>
        <v>185.9</v>
      </c>
    </row>
    <row r="95" spans="1:11" ht="22.5" customHeight="1" thickBot="1">
      <c r="A95" s="410"/>
      <c r="B95" s="223" t="s">
        <v>24</v>
      </c>
      <c r="C95" s="235" t="s">
        <v>135</v>
      </c>
      <c r="D95" s="205" t="s">
        <v>127</v>
      </c>
      <c r="E95" s="377" t="s">
        <v>139</v>
      </c>
      <c r="F95" s="405" t="s">
        <v>52</v>
      </c>
      <c r="G95" s="297" t="s">
        <v>230</v>
      </c>
      <c r="H95" s="271" t="s">
        <v>83</v>
      </c>
      <c r="I95" s="20" t="s">
        <v>30</v>
      </c>
      <c r="J95" s="78">
        <v>82.5</v>
      </c>
      <c r="K95" s="48">
        <f t="shared" si="1"/>
        <v>181.50000000000003</v>
      </c>
    </row>
    <row r="96" spans="1:11" ht="22.5" customHeight="1" thickBot="1">
      <c r="A96" s="411"/>
      <c r="B96" s="224"/>
      <c r="C96" s="274"/>
      <c r="D96" s="237"/>
      <c r="E96" s="378"/>
      <c r="F96" s="406"/>
      <c r="G96" s="272"/>
      <c r="H96" s="272"/>
      <c r="I96" s="24" t="s">
        <v>29</v>
      </c>
      <c r="J96" s="78">
        <v>92</v>
      </c>
      <c r="K96" s="48">
        <f t="shared" si="1"/>
        <v>202.4</v>
      </c>
    </row>
    <row r="97" spans="1:12" ht="22.5" customHeight="1" thickBot="1">
      <c r="A97" s="410"/>
      <c r="B97" s="223" t="s">
        <v>24</v>
      </c>
      <c r="C97" s="235" t="s">
        <v>135</v>
      </c>
      <c r="D97" s="205" t="s">
        <v>128</v>
      </c>
      <c r="E97" s="377" t="s">
        <v>138</v>
      </c>
      <c r="F97" s="405" t="s">
        <v>52</v>
      </c>
      <c r="G97" s="297" t="s">
        <v>230</v>
      </c>
      <c r="H97" s="271" t="s">
        <v>83</v>
      </c>
      <c r="I97" s="20" t="s">
        <v>30</v>
      </c>
      <c r="J97" s="78">
        <v>79.5</v>
      </c>
      <c r="K97" s="48">
        <f t="shared" si="1"/>
        <v>174.9</v>
      </c>
    </row>
    <row r="98" spans="1:12" ht="22.5" customHeight="1" thickBot="1">
      <c r="A98" s="411"/>
      <c r="B98" s="224"/>
      <c r="C98" s="274"/>
      <c r="D98" s="237"/>
      <c r="E98" s="378"/>
      <c r="F98" s="406"/>
      <c r="G98" s="272"/>
      <c r="H98" s="272"/>
      <c r="I98" s="24" t="s">
        <v>29</v>
      </c>
      <c r="J98" s="78">
        <v>88.5</v>
      </c>
      <c r="K98" s="48">
        <f t="shared" si="1"/>
        <v>194.70000000000002</v>
      </c>
    </row>
    <row r="99" spans="1:12" ht="22.5" customHeight="1" thickBot="1">
      <c r="A99" s="410"/>
      <c r="B99" s="223" t="s">
        <v>24</v>
      </c>
      <c r="C99" s="235" t="s">
        <v>136</v>
      </c>
      <c r="D99" s="205" t="s">
        <v>13</v>
      </c>
      <c r="E99" s="377" t="s">
        <v>112</v>
      </c>
      <c r="F99" s="405" t="s">
        <v>52</v>
      </c>
      <c r="G99" s="297" t="s">
        <v>82</v>
      </c>
      <c r="H99" s="271" t="s">
        <v>83</v>
      </c>
      <c r="I99" s="20" t="s">
        <v>30</v>
      </c>
      <c r="J99" s="78">
        <v>59</v>
      </c>
      <c r="K99" s="48">
        <f t="shared" si="1"/>
        <v>129.80000000000001</v>
      </c>
    </row>
    <row r="100" spans="1:12" ht="22.5" customHeight="1" thickBot="1">
      <c r="A100" s="411"/>
      <c r="B100" s="224"/>
      <c r="C100" s="274"/>
      <c r="D100" s="237"/>
      <c r="E100" s="378"/>
      <c r="F100" s="406"/>
      <c r="G100" s="272"/>
      <c r="H100" s="272"/>
      <c r="I100" s="24" t="s">
        <v>29</v>
      </c>
      <c r="J100" s="78">
        <v>63</v>
      </c>
      <c r="K100" s="48">
        <f t="shared" si="1"/>
        <v>138.60000000000002</v>
      </c>
    </row>
    <row r="101" spans="1:12" ht="22.5" customHeight="1" thickBot="1">
      <c r="A101" s="410"/>
      <c r="B101" s="223" t="s">
        <v>24</v>
      </c>
      <c r="C101" s="235" t="s">
        <v>136</v>
      </c>
      <c r="D101" s="205" t="s">
        <v>0</v>
      </c>
      <c r="E101" s="377" t="s">
        <v>137</v>
      </c>
      <c r="F101" s="414" t="s">
        <v>52</v>
      </c>
      <c r="G101" s="418" t="s">
        <v>82</v>
      </c>
      <c r="H101" s="418" t="s">
        <v>83</v>
      </c>
      <c r="I101" s="20" t="s">
        <v>30</v>
      </c>
      <c r="J101" s="78">
        <v>59</v>
      </c>
      <c r="K101" s="48">
        <f t="shared" si="1"/>
        <v>129.80000000000001</v>
      </c>
    </row>
    <row r="102" spans="1:12" ht="22.5" customHeight="1" thickBot="1">
      <c r="A102" s="413"/>
      <c r="B102" s="225"/>
      <c r="C102" s="236"/>
      <c r="D102" s="237"/>
      <c r="E102" s="378"/>
      <c r="F102" s="406"/>
      <c r="G102" s="272"/>
      <c r="H102" s="272"/>
      <c r="I102" s="23" t="s">
        <v>29</v>
      </c>
      <c r="J102" s="79">
        <v>63</v>
      </c>
      <c r="K102" s="58">
        <f t="shared" si="1"/>
        <v>138.60000000000002</v>
      </c>
    </row>
    <row r="103" spans="1:12" ht="22.5" customHeight="1">
      <c r="A103" s="67"/>
      <c r="B103" s="68"/>
      <c r="C103" s="69"/>
      <c r="D103" s="70"/>
      <c r="E103" s="71"/>
      <c r="F103" s="90"/>
      <c r="G103" s="72"/>
      <c r="H103" s="72"/>
      <c r="I103" s="72"/>
      <c r="J103" s="80"/>
      <c r="K103" s="73"/>
    </row>
    <row r="104" spans="1:12" ht="22.5" customHeight="1">
      <c r="A104" s="67"/>
      <c r="B104" s="68"/>
      <c r="C104" s="69"/>
      <c r="D104" s="70"/>
      <c r="E104" s="71"/>
      <c r="F104" s="90"/>
      <c r="G104" s="72"/>
      <c r="H104" s="72"/>
      <c r="I104" s="72"/>
      <c r="J104" s="80"/>
      <c r="K104" s="73"/>
    </row>
    <row r="105" spans="1:12" ht="22.5" customHeight="1">
      <c r="A105" s="67"/>
      <c r="B105" s="68"/>
      <c r="C105" s="69"/>
      <c r="D105" s="70"/>
      <c r="E105" s="71"/>
      <c r="F105" s="90"/>
      <c r="G105" s="72"/>
      <c r="H105" s="72"/>
      <c r="I105" s="72"/>
      <c r="J105" s="80"/>
      <c r="K105" s="73"/>
    </row>
    <row r="106" spans="1:12" ht="22.5" customHeight="1">
      <c r="A106" s="67"/>
      <c r="B106" s="68"/>
      <c r="C106" s="69"/>
      <c r="D106" s="70"/>
      <c r="E106" s="71"/>
      <c r="F106" s="90"/>
      <c r="G106" s="72"/>
      <c r="H106" s="72"/>
      <c r="I106" s="72"/>
      <c r="J106" s="80"/>
      <c r="K106" s="73"/>
    </row>
    <row r="107" spans="1:12" ht="22.5" customHeight="1">
      <c r="A107" s="67"/>
      <c r="B107" s="68"/>
      <c r="C107" s="69"/>
      <c r="D107" s="70"/>
      <c r="E107" s="71"/>
      <c r="F107" s="90"/>
      <c r="G107" s="72"/>
      <c r="H107" s="72"/>
      <c r="I107" s="72"/>
      <c r="J107" s="80"/>
      <c r="K107" s="73"/>
    </row>
    <row r="108" spans="1:12" ht="22.5" customHeight="1">
      <c r="A108" s="67"/>
      <c r="B108" s="68"/>
      <c r="C108" s="69"/>
      <c r="D108" s="70"/>
      <c r="E108" s="71"/>
      <c r="F108" s="90"/>
      <c r="G108" s="72"/>
      <c r="H108" s="72"/>
      <c r="I108" s="72"/>
      <c r="J108" s="80"/>
      <c r="K108" s="73"/>
    </row>
    <row r="109" spans="1:12" ht="22.5" customHeight="1">
      <c r="A109" s="67"/>
      <c r="B109" s="68"/>
      <c r="C109" s="69"/>
      <c r="D109" s="70"/>
      <c r="E109" s="71"/>
      <c r="F109" s="90"/>
      <c r="G109" s="72"/>
      <c r="H109" s="72"/>
      <c r="I109" s="72"/>
      <c r="J109" s="80"/>
      <c r="K109" s="73"/>
    </row>
    <row r="110" spans="1:12" ht="22.5" customHeight="1" thickBot="1">
      <c r="A110" s="67"/>
      <c r="B110" s="68"/>
      <c r="C110" s="69"/>
      <c r="D110" s="70"/>
      <c r="E110" s="71"/>
      <c r="F110" s="90"/>
      <c r="G110" s="72"/>
      <c r="H110" s="72"/>
      <c r="I110" s="72"/>
      <c r="J110" s="80"/>
      <c r="K110" s="73"/>
    </row>
    <row r="111" spans="1:12" ht="32.25" customHeight="1" thickBot="1">
      <c r="A111" s="419" t="s">
        <v>59</v>
      </c>
      <c r="B111" s="420"/>
      <c r="C111" s="420"/>
      <c r="D111" s="420"/>
      <c r="E111" s="420"/>
      <c r="F111" s="420"/>
      <c r="G111" s="420"/>
      <c r="H111" s="420"/>
      <c r="I111" s="420"/>
      <c r="J111" s="420"/>
      <c r="K111" s="421"/>
    </row>
    <row r="112" spans="1:12" s="3" customFormat="1" ht="18" customHeight="1" thickBot="1">
      <c r="A112" s="403"/>
      <c r="B112" s="233" t="s">
        <v>1</v>
      </c>
      <c r="C112" s="234" t="s">
        <v>160</v>
      </c>
      <c r="D112" s="234" t="s">
        <v>23</v>
      </c>
      <c r="E112" s="379" t="s">
        <v>157</v>
      </c>
      <c r="F112" s="405" t="s">
        <v>52</v>
      </c>
      <c r="G112" s="271" t="s">
        <v>53</v>
      </c>
      <c r="H112" s="343" t="s">
        <v>83</v>
      </c>
      <c r="I112" s="57" t="s">
        <v>20</v>
      </c>
      <c r="J112" s="79">
        <v>59.5</v>
      </c>
      <c r="K112" s="58">
        <f t="shared" ref="K112:K176" si="2">J112*2.2</f>
        <v>130.9</v>
      </c>
      <c r="L112" s="59"/>
    </row>
    <row r="113" spans="1:11" s="3" customFormat="1" ht="18" customHeight="1" thickBot="1">
      <c r="A113" s="404"/>
      <c r="B113" s="224"/>
      <c r="C113" s="227"/>
      <c r="D113" s="227"/>
      <c r="E113" s="221"/>
      <c r="F113" s="412"/>
      <c r="G113" s="339"/>
      <c r="H113" s="344"/>
      <c r="I113" s="57" t="s">
        <v>19</v>
      </c>
      <c r="J113" s="79">
        <v>61</v>
      </c>
      <c r="K113" s="58">
        <f t="shared" si="2"/>
        <v>134.20000000000002</v>
      </c>
    </row>
    <row r="114" spans="1:11" s="3" customFormat="1" ht="18" customHeight="1" thickBot="1">
      <c r="A114" s="404"/>
      <c r="B114" s="225"/>
      <c r="C114" s="228"/>
      <c r="D114" s="228"/>
      <c r="E114" s="237"/>
      <c r="F114" s="406"/>
      <c r="G114" s="272"/>
      <c r="H114" s="345"/>
      <c r="I114" s="57" t="s">
        <v>18</v>
      </c>
      <c r="J114" s="81">
        <v>68.5</v>
      </c>
      <c r="K114" s="58">
        <f t="shared" si="2"/>
        <v>150.70000000000002</v>
      </c>
    </row>
    <row r="115" spans="1:11" s="3" customFormat="1" ht="18" customHeight="1" thickBot="1">
      <c r="A115" s="410"/>
      <c r="B115" s="223" t="s">
        <v>1</v>
      </c>
      <c r="C115" s="226" t="s">
        <v>160</v>
      </c>
      <c r="D115" s="226" t="s">
        <v>156</v>
      </c>
      <c r="E115" s="205" t="s">
        <v>158</v>
      </c>
      <c r="F115" s="405" t="s">
        <v>52</v>
      </c>
      <c r="G115" s="271" t="s">
        <v>53</v>
      </c>
      <c r="H115" s="343" t="s">
        <v>83</v>
      </c>
      <c r="I115" s="57" t="s">
        <v>20</v>
      </c>
      <c r="J115" s="79">
        <v>61</v>
      </c>
      <c r="K115" s="58">
        <f t="shared" si="2"/>
        <v>134.20000000000002</v>
      </c>
    </row>
    <row r="116" spans="1:11" s="3" customFormat="1" ht="18" customHeight="1" thickBot="1">
      <c r="A116" s="411"/>
      <c r="B116" s="224"/>
      <c r="C116" s="227"/>
      <c r="D116" s="227"/>
      <c r="E116" s="221"/>
      <c r="F116" s="412"/>
      <c r="G116" s="339"/>
      <c r="H116" s="344"/>
      <c r="I116" s="57" t="s">
        <v>19</v>
      </c>
      <c r="J116" s="79">
        <v>62.5</v>
      </c>
      <c r="K116" s="58">
        <f t="shared" si="2"/>
        <v>137.5</v>
      </c>
    </row>
    <row r="117" spans="1:11" s="3" customFormat="1" ht="18" customHeight="1" thickBot="1">
      <c r="A117" s="411"/>
      <c r="B117" s="225"/>
      <c r="C117" s="228"/>
      <c r="D117" s="228"/>
      <c r="E117" s="237"/>
      <c r="F117" s="406"/>
      <c r="G117" s="272"/>
      <c r="H117" s="345"/>
      <c r="I117" s="57" t="s">
        <v>18</v>
      </c>
      <c r="J117" s="79">
        <v>69.5</v>
      </c>
      <c r="K117" s="58">
        <f t="shared" si="2"/>
        <v>152.9</v>
      </c>
    </row>
    <row r="118" spans="1:11" s="3" customFormat="1" ht="18" customHeight="1" thickBot="1">
      <c r="A118" s="410"/>
      <c r="B118" s="223" t="s">
        <v>1</v>
      </c>
      <c r="C118" s="226" t="s">
        <v>160</v>
      </c>
      <c r="D118" s="226" t="s">
        <v>5</v>
      </c>
      <c r="E118" s="205" t="s">
        <v>159</v>
      </c>
      <c r="F118" s="405" t="s">
        <v>52</v>
      </c>
      <c r="G118" s="271" t="s">
        <v>53</v>
      </c>
      <c r="H118" s="343" t="s">
        <v>83</v>
      </c>
      <c r="I118" s="57" t="s">
        <v>20</v>
      </c>
      <c r="J118" s="79">
        <v>61.5</v>
      </c>
      <c r="K118" s="58">
        <f t="shared" si="2"/>
        <v>135.30000000000001</v>
      </c>
    </row>
    <row r="119" spans="1:11" s="3" customFormat="1" ht="18" customHeight="1" thickBot="1">
      <c r="A119" s="411"/>
      <c r="B119" s="224"/>
      <c r="C119" s="227"/>
      <c r="D119" s="227"/>
      <c r="E119" s="221"/>
      <c r="F119" s="412"/>
      <c r="G119" s="339"/>
      <c r="H119" s="344"/>
      <c r="I119" s="57" t="s">
        <v>19</v>
      </c>
      <c r="J119" s="79">
        <v>63.5</v>
      </c>
      <c r="K119" s="58">
        <f t="shared" si="2"/>
        <v>139.70000000000002</v>
      </c>
    </row>
    <row r="120" spans="1:11" s="3" customFormat="1" ht="18" customHeight="1" thickBot="1">
      <c r="A120" s="411"/>
      <c r="B120" s="225"/>
      <c r="C120" s="228"/>
      <c r="D120" s="228"/>
      <c r="E120" s="237"/>
      <c r="F120" s="406"/>
      <c r="G120" s="272"/>
      <c r="H120" s="345"/>
      <c r="I120" s="57" t="s">
        <v>18</v>
      </c>
      <c r="J120" s="79">
        <v>70.5</v>
      </c>
      <c r="K120" s="58">
        <f t="shared" si="2"/>
        <v>155.10000000000002</v>
      </c>
    </row>
    <row r="121" spans="1:11" s="3" customFormat="1" ht="18" customHeight="1" thickBot="1">
      <c r="A121" s="410"/>
      <c r="B121" s="223" t="s">
        <v>28</v>
      </c>
      <c r="C121" s="226" t="s">
        <v>161</v>
      </c>
      <c r="D121" s="205" t="s">
        <v>105</v>
      </c>
      <c r="E121" s="205" t="s">
        <v>162</v>
      </c>
      <c r="F121" s="405" t="s">
        <v>52</v>
      </c>
      <c r="G121" s="271" t="s">
        <v>53</v>
      </c>
      <c r="H121" s="343" t="s">
        <v>83</v>
      </c>
      <c r="I121" s="57" t="s">
        <v>20</v>
      </c>
      <c r="J121" s="79">
        <v>97</v>
      </c>
      <c r="K121" s="58">
        <f t="shared" si="2"/>
        <v>213.4</v>
      </c>
    </row>
    <row r="122" spans="1:11" s="3" customFormat="1" ht="18" customHeight="1" thickBot="1">
      <c r="A122" s="411"/>
      <c r="B122" s="224"/>
      <c r="C122" s="227"/>
      <c r="D122" s="206"/>
      <c r="E122" s="221"/>
      <c r="F122" s="412"/>
      <c r="G122" s="339"/>
      <c r="H122" s="344"/>
      <c r="I122" s="57" t="s">
        <v>19</v>
      </c>
      <c r="J122" s="79">
        <v>99.5</v>
      </c>
      <c r="K122" s="58">
        <f t="shared" si="2"/>
        <v>218.9</v>
      </c>
    </row>
    <row r="123" spans="1:11" s="3" customFormat="1" ht="18" customHeight="1" thickBot="1">
      <c r="A123" s="411"/>
      <c r="B123" s="225"/>
      <c r="C123" s="228"/>
      <c r="D123" s="207"/>
      <c r="E123" s="237"/>
      <c r="F123" s="406"/>
      <c r="G123" s="272"/>
      <c r="H123" s="345"/>
      <c r="I123" s="57" t="s">
        <v>18</v>
      </c>
      <c r="J123" s="79">
        <v>108.5</v>
      </c>
      <c r="K123" s="58">
        <f t="shared" si="2"/>
        <v>238.70000000000002</v>
      </c>
    </row>
    <row r="124" spans="1:11" s="3" customFormat="1" ht="18" customHeight="1" thickBot="1">
      <c r="A124" s="410"/>
      <c r="B124" s="223" t="s">
        <v>28</v>
      </c>
      <c r="C124" s="226" t="s">
        <v>161</v>
      </c>
      <c r="D124" s="205" t="s">
        <v>27</v>
      </c>
      <c r="E124" s="205" t="s">
        <v>163</v>
      </c>
      <c r="F124" s="405" t="s">
        <v>52</v>
      </c>
      <c r="G124" s="271" t="s">
        <v>53</v>
      </c>
      <c r="H124" s="343" t="s">
        <v>83</v>
      </c>
      <c r="I124" s="57" t="s">
        <v>20</v>
      </c>
      <c r="J124" s="79">
        <v>91.5</v>
      </c>
      <c r="K124" s="58">
        <f t="shared" si="2"/>
        <v>201.3</v>
      </c>
    </row>
    <row r="125" spans="1:11" s="3" customFormat="1" ht="18" customHeight="1" thickBot="1">
      <c r="A125" s="411"/>
      <c r="B125" s="224"/>
      <c r="C125" s="227"/>
      <c r="D125" s="206"/>
      <c r="E125" s="221"/>
      <c r="F125" s="412"/>
      <c r="G125" s="339"/>
      <c r="H125" s="344"/>
      <c r="I125" s="57" t="s">
        <v>19</v>
      </c>
      <c r="J125" s="79">
        <v>93</v>
      </c>
      <c r="K125" s="58">
        <f t="shared" si="2"/>
        <v>204.60000000000002</v>
      </c>
    </row>
    <row r="126" spans="1:11" s="3" customFormat="1" ht="18" customHeight="1" thickBot="1">
      <c r="A126" s="411"/>
      <c r="B126" s="225"/>
      <c r="C126" s="228"/>
      <c r="D126" s="207"/>
      <c r="E126" s="237"/>
      <c r="F126" s="406"/>
      <c r="G126" s="272"/>
      <c r="H126" s="345"/>
      <c r="I126" s="57" t="s">
        <v>18</v>
      </c>
      <c r="J126" s="79">
        <v>99.5</v>
      </c>
      <c r="K126" s="58">
        <f t="shared" si="2"/>
        <v>218.9</v>
      </c>
    </row>
    <row r="127" spans="1:11" s="3" customFormat="1" ht="18" customHeight="1" thickBot="1">
      <c r="A127" s="410"/>
      <c r="B127" s="223" t="s">
        <v>1</v>
      </c>
      <c r="C127" s="226" t="s">
        <v>164</v>
      </c>
      <c r="D127" s="205" t="s">
        <v>5</v>
      </c>
      <c r="E127" s="205" t="s">
        <v>165</v>
      </c>
      <c r="F127" s="405" t="s">
        <v>52</v>
      </c>
      <c r="G127" s="271" t="s">
        <v>53</v>
      </c>
      <c r="H127" s="343" t="s">
        <v>83</v>
      </c>
      <c r="I127" s="57" t="s">
        <v>20</v>
      </c>
      <c r="J127" s="79">
        <v>69.5</v>
      </c>
      <c r="K127" s="58">
        <f t="shared" si="2"/>
        <v>152.9</v>
      </c>
    </row>
    <row r="128" spans="1:11" s="3" customFormat="1" ht="18" customHeight="1" thickBot="1">
      <c r="A128" s="411"/>
      <c r="B128" s="224"/>
      <c r="C128" s="227"/>
      <c r="D128" s="206"/>
      <c r="E128" s="221"/>
      <c r="F128" s="412"/>
      <c r="G128" s="339"/>
      <c r="H128" s="344"/>
      <c r="I128" s="57" t="s">
        <v>19</v>
      </c>
      <c r="J128" s="79">
        <v>71.5</v>
      </c>
      <c r="K128" s="58">
        <f t="shared" si="2"/>
        <v>157.30000000000001</v>
      </c>
    </row>
    <row r="129" spans="1:11" s="3" customFormat="1" ht="18" customHeight="1" thickBot="1">
      <c r="A129" s="411"/>
      <c r="B129" s="225"/>
      <c r="C129" s="228"/>
      <c r="D129" s="207"/>
      <c r="E129" s="237"/>
      <c r="F129" s="406"/>
      <c r="G129" s="272"/>
      <c r="H129" s="345"/>
      <c r="I129" s="57" t="s">
        <v>18</v>
      </c>
      <c r="J129" s="81">
        <v>80</v>
      </c>
      <c r="K129" s="58">
        <f t="shared" si="2"/>
        <v>176</v>
      </c>
    </row>
    <row r="130" spans="1:11" s="3" customFormat="1" ht="18" customHeight="1" thickBot="1">
      <c r="A130" s="410"/>
      <c r="B130" s="223" t="s">
        <v>1</v>
      </c>
      <c r="C130" s="226" t="s">
        <v>164</v>
      </c>
      <c r="D130" s="205" t="s">
        <v>118</v>
      </c>
      <c r="E130" s="205" t="s">
        <v>120</v>
      </c>
      <c r="F130" s="405" t="s">
        <v>52</v>
      </c>
      <c r="G130" s="271" t="s">
        <v>53</v>
      </c>
      <c r="H130" s="343" t="s">
        <v>83</v>
      </c>
      <c r="I130" s="57" t="s">
        <v>20</v>
      </c>
      <c r="J130" s="79">
        <v>72</v>
      </c>
      <c r="K130" s="58">
        <f t="shared" si="2"/>
        <v>158.4</v>
      </c>
    </row>
    <row r="131" spans="1:11" s="3" customFormat="1" ht="18" customHeight="1" thickBot="1">
      <c r="A131" s="411"/>
      <c r="B131" s="224"/>
      <c r="C131" s="227"/>
      <c r="D131" s="206"/>
      <c r="E131" s="221"/>
      <c r="F131" s="412"/>
      <c r="G131" s="339"/>
      <c r="H131" s="344"/>
      <c r="I131" s="57" t="s">
        <v>19</v>
      </c>
      <c r="J131" s="79">
        <v>74.5</v>
      </c>
      <c r="K131" s="58">
        <f t="shared" si="2"/>
        <v>163.9</v>
      </c>
    </row>
    <row r="132" spans="1:11" s="3" customFormat="1" ht="18" customHeight="1" thickBot="1">
      <c r="A132" s="411"/>
      <c r="B132" s="225"/>
      <c r="C132" s="228"/>
      <c r="D132" s="207"/>
      <c r="E132" s="237"/>
      <c r="F132" s="406"/>
      <c r="G132" s="272"/>
      <c r="H132" s="345"/>
      <c r="I132" s="57" t="s">
        <v>18</v>
      </c>
      <c r="J132" s="79">
        <v>82.5</v>
      </c>
      <c r="K132" s="58">
        <f t="shared" si="2"/>
        <v>181.50000000000003</v>
      </c>
    </row>
    <row r="133" spans="1:11" s="3" customFormat="1" ht="18" customHeight="1" thickBot="1">
      <c r="A133" s="410"/>
      <c r="B133" s="223" t="s">
        <v>1</v>
      </c>
      <c r="C133" s="226" t="s">
        <v>164</v>
      </c>
      <c r="D133" s="205" t="s">
        <v>166</v>
      </c>
      <c r="E133" s="205" t="s">
        <v>167</v>
      </c>
      <c r="F133" s="405" t="s">
        <v>52</v>
      </c>
      <c r="G133" s="271" t="s">
        <v>53</v>
      </c>
      <c r="H133" s="343" t="s">
        <v>83</v>
      </c>
      <c r="I133" s="57" t="s">
        <v>20</v>
      </c>
      <c r="J133" s="79">
        <v>73</v>
      </c>
      <c r="K133" s="58">
        <f t="shared" si="2"/>
        <v>160.60000000000002</v>
      </c>
    </row>
    <row r="134" spans="1:11" s="3" customFormat="1" ht="18" customHeight="1" thickBot="1">
      <c r="A134" s="411"/>
      <c r="B134" s="224"/>
      <c r="C134" s="227"/>
      <c r="D134" s="206"/>
      <c r="E134" s="221"/>
      <c r="F134" s="412"/>
      <c r="G134" s="339"/>
      <c r="H134" s="344"/>
      <c r="I134" s="57" t="s">
        <v>19</v>
      </c>
      <c r="J134" s="79">
        <v>75</v>
      </c>
      <c r="K134" s="58">
        <f t="shared" si="2"/>
        <v>165</v>
      </c>
    </row>
    <row r="135" spans="1:11" s="3" customFormat="1" ht="18" customHeight="1" thickBot="1">
      <c r="A135" s="411"/>
      <c r="B135" s="225"/>
      <c r="C135" s="228"/>
      <c r="D135" s="207"/>
      <c r="E135" s="237"/>
      <c r="F135" s="406"/>
      <c r="G135" s="272"/>
      <c r="H135" s="345"/>
      <c r="I135" s="57" t="s">
        <v>18</v>
      </c>
      <c r="J135" s="79">
        <v>83.5</v>
      </c>
      <c r="K135" s="58">
        <f t="shared" si="2"/>
        <v>183.70000000000002</v>
      </c>
    </row>
    <row r="136" spans="1:11" s="3" customFormat="1" ht="18" customHeight="1" thickBot="1">
      <c r="A136" s="410"/>
      <c r="B136" s="223" t="s">
        <v>1</v>
      </c>
      <c r="C136" s="226" t="s">
        <v>171</v>
      </c>
      <c r="D136" s="205" t="s">
        <v>13</v>
      </c>
      <c r="E136" s="205" t="s">
        <v>172</v>
      </c>
      <c r="F136" s="405" t="s">
        <v>52</v>
      </c>
      <c r="G136" s="271" t="s">
        <v>53</v>
      </c>
      <c r="H136" s="343" t="s">
        <v>83</v>
      </c>
      <c r="I136" s="57" t="s">
        <v>20</v>
      </c>
      <c r="J136" s="79">
        <v>68</v>
      </c>
      <c r="K136" s="58">
        <f t="shared" si="2"/>
        <v>149.60000000000002</v>
      </c>
    </row>
    <row r="137" spans="1:11" s="3" customFormat="1" ht="18" customHeight="1" thickBot="1">
      <c r="A137" s="411"/>
      <c r="B137" s="224"/>
      <c r="C137" s="227"/>
      <c r="D137" s="206"/>
      <c r="E137" s="221"/>
      <c r="F137" s="412"/>
      <c r="G137" s="339"/>
      <c r="H137" s="344"/>
      <c r="I137" s="57" t="s">
        <v>19</v>
      </c>
      <c r="J137" s="79">
        <v>70</v>
      </c>
      <c r="K137" s="58">
        <f t="shared" si="2"/>
        <v>154</v>
      </c>
    </row>
    <row r="138" spans="1:11" s="3" customFormat="1" ht="18" customHeight="1" thickBot="1">
      <c r="A138" s="411"/>
      <c r="B138" s="225"/>
      <c r="C138" s="228"/>
      <c r="D138" s="207"/>
      <c r="E138" s="237"/>
      <c r="F138" s="406"/>
      <c r="G138" s="272"/>
      <c r="H138" s="345"/>
      <c r="I138" s="57" t="s">
        <v>18</v>
      </c>
      <c r="J138" s="79">
        <v>77</v>
      </c>
      <c r="K138" s="58">
        <f t="shared" si="2"/>
        <v>169.4</v>
      </c>
    </row>
    <row r="139" spans="1:11" s="3" customFormat="1" ht="18" customHeight="1" thickBot="1">
      <c r="A139" s="410"/>
      <c r="B139" s="223" t="s">
        <v>1</v>
      </c>
      <c r="C139" s="226" t="s">
        <v>171</v>
      </c>
      <c r="D139" s="205" t="s">
        <v>33</v>
      </c>
      <c r="E139" s="205" t="s">
        <v>173</v>
      </c>
      <c r="F139" s="405" t="s">
        <v>52</v>
      </c>
      <c r="G139" s="271" t="s">
        <v>53</v>
      </c>
      <c r="H139" s="343" t="s">
        <v>83</v>
      </c>
      <c r="I139" s="57" t="s">
        <v>20</v>
      </c>
      <c r="J139" s="79">
        <v>66.5</v>
      </c>
      <c r="K139" s="58">
        <f t="shared" si="2"/>
        <v>146.30000000000001</v>
      </c>
    </row>
    <row r="140" spans="1:11" s="3" customFormat="1" ht="18" customHeight="1" thickBot="1">
      <c r="A140" s="411"/>
      <c r="B140" s="224"/>
      <c r="C140" s="227"/>
      <c r="D140" s="206"/>
      <c r="E140" s="221"/>
      <c r="F140" s="412"/>
      <c r="G140" s="339"/>
      <c r="H140" s="344"/>
      <c r="I140" s="57" t="s">
        <v>19</v>
      </c>
      <c r="J140" s="79">
        <v>68.5</v>
      </c>
      <c r="K140" s="58">
        <f t="shared" si="2"/>
        <v>150.70000000000002</v>
      </c>
    </row>
    <row r="141" spans="1:11" s="3" customFormat="1" ht="18" customHeight="1" thickBot="1">
      <c r="A141" s="411"/>
      <c r="B141" s="225"/>
      <c r="C141" s="228"/>
      <c r="D141" s="207"/>
      <c r="E141" s="237"/>
      <c r="F141" s="406"/>
      <c r="G141" s="272"/>
      <c r="H141" s="345"/>
      <c r="I141" s="57" t="s">
        <v>18</v>
      </c>
      <c r="J141" s="79">
        <v>75</v>
      </c>
      <c r="K141" s="58">
        <f t="shared" si="2"/>
        <v>165</v>
      </c>
    </row>
    <row r="142" spans="1:11" s="3" customFormat="1" ht="18" customHeight="1" thickBot="1">
      <c r="A142" s="410"/>
      <c r="B142" s="223" t="s">
        <v>1</v>
      </c>
      <c r="C142" s="226" t="s">
        <v>168</v>
      </c>
      <c r="D142" s="226" t="s">
        <v>22</v>
      </c>
      <c r="E142" s="205" t="s">
        <v>169</v>
      </c>
      <c r="F142" s="405" t="s">
        <v>52</v>
      </c>
      <c r="G142" s="271" t="s">
        <v>53</v>
      </c>
      <c r="H142" s="343" t="s">
        <v>83</v>
      </c>
      <c r="I142" s="57" t="s">
        <v>20</v>
      </c>
      <c r="J142" s="79">
        <v>74.5</v>
      </c>
      <c r="K142" s="58">
        <f t="shared" si="2"/>
        <v>163.9</v>
      </c>
    </row>
    <row r="143" spans="1:11" s="3" customFormat="1" ht="18" customHeight="1" thickBot="1">
      <c r="A143" s="411"/>
      <c r="B143" s="224"/>
      <c r="C143" s="227"/>
      <c r="D143" s="227"/>
      <c r="E143" s="221"/>
      <c r="F143" s="412"/>
      <c r="G143" s="339"/>
      <c r="H143" s="344"/>
      <c r="I143" s="57" t="s">
        <v>19</v>
      </c>
      <c r="J143" s="79">
        <v>76.5</v>
      </c>
      <c r="K143" s="58">
        <f t="shared" si="2"/>
        <v>168.3</v>
      </c>
    </row>
    <row r="144" spans="1:11" s="3" customFormat="1" ht="18" customHeight="1" thickBot="1">
      <c r="A144" s="411"/>
      <c r="B144" s="225"/>
      <c r="C144" s="228"/>
      <c r="D144" s="228"/>
      <c r="E144" s="237"/>
      <c r="F144" s="406"/>
      <c r="G144" s="272"/>
      <c r="H144" s="345"/>
      <c r="I144" s="57" t="s">
        <v>18</v>
      </c>
      <c r="J144" s="79">
        <v>82.5</v>
      </c>
      <c r="K144" s="58">
        <f t="shared" si="2"/>
        <v>181.50000000000003</v>
      </c>
    </row>
    <row r="145" spans="1:11" s="3" customFormat="1" ht="18" customHeight="1" thickBot="1">
      <c r="A145" s="410"/>
      <c r="B145" s="223" t="s">
        <v>1</v>
      </c>
      <c r="C145" s="226" t="s">
        <v>168</v>
      </c>
      <c r="D145" s="226" t="s">
        <v>23</v>
      </c>
      <c r="E145" s="205" t="s">
        <v>170</v>
      </c>
      <c r="F145" s="405" t="s">
        <v>52</v>
      </c>
      <c r="G145" s="271" t="s">
        <v>53</v>
      </c>
      <c r="H145" s="343" t="s">
        <v>83</v>
      </c>
      <c r="I145" s="57" t="s">
        <v>20</v>
      </c>
      <c r="J145" s="79">
        <v>73</v>
      </c>
      <c r="K145" s="58">
        <f t="shared" si="2"/>
        <v>160.60000000000002</v>
      </c>
    </row>
    <row r="146" spans="1:11" s="3" customFormat="1" ht="18" customHeight="1" thickBot="1">
      <c r="A146" s="411"/>
      <c r="B146" s="224"/>
      <c r="C146" s="227"/>
      <c r="D146" s="227"/>
      <c r="E146" s="221"/>
      <c r="F146" s="412"/>
      <c r="G146" s="339"/>
      <c r="H146" s="344"/>
      <c r="I146" s="57" t="s">
        <v>19</v>
      </c>
      <c r="J146" s="79">
        <v>74</v>
      </c>
      <c r="K146" s="58">
        <f t="shared" si="2"/>
        <v>162.80000000000001</v>
      </c>
    </row>
    <row r="147" spans="1:11" s="3" customFormat="1" ht="18" customHeight="1" thickBot="1">
      <c r="A147" s="411"/>
      <c r="B147" s="225"/>
      <c r="C147" s="228"/>
      <c r="D147" s="228"/>
      <c r="E147" s="237"/>
      <c r="F147" s="406"/>
      <c r="G147" s="272"/>
      <c r="H147" s="345"/>
      <c r="I147" s="57" t="s">
        <v>18</v>
      </c>
      <c r="J147" s="79">
        <v>80.5</v>
      </c>
      <c r="K147" s="58">
        <f t="shared" si="2"/>
        <v>177.10000000000002</v>
      </c>
    </row>
    <row r="148" spans="1:11" s="3" customFormat="1" ht="18" customHeight="1" thickBot="1">
      <c r="A148" s="410"/>
      <c r="B148" s="223" t="s">
        <v>1</v>
      </c>
      <c r="C148" s="226" t="s">
        <v>168</v>
      </c>
      <c r="D148" s="205" t="s">
        <v>26</v>
      </c>
      <c r="E148" s="205" t="s">
        <v>174</v>
      </c>
      <c r="F148" s="405" t="s">
        <v>52</v>
      </c>
      <c r="G148" s="271" t="s">
        <v>53</v>
      </c>
      <c r="H148" s="343" t="s">
        <v>83</v>
      </c>
      <c r="I148" s="57" t="s">
        <v>20</v>
      </c>
      <c r="J148" s="79">
        <v>74.5</v>
      </c>
      <c r="K148" s="58">
        <f t="shared" si="2"/>
        <v>163.9</v>
      </c>
    </row>
    <row r="149" spans="1:11" s="3" customFormat="1" ht="18" customHeight="1" thickBot="1">
      <c r="A149" s="411"/>
      <c r="B149" s="224"/>
      <c r="C149" s="227"/>
      <c r="D149" s="206"/>
      <c r="E149" s="221"/>
      <c r="F149" s="412"/>
      <c r="G149" s="339"/>
      <c r="H149" s="344"/>
      <c r="I149" s="57" t="s">
        <v>19</v>
      </c>
      <c r="J149" s="79">
        <v>76.5</v>
      </c>
      <c r="K149" s="58">
        <f t="shared" si="2"/>
        <v>168.3</v>
      </c>
    </row>
    <row r="150" spans="1:11" s="3" customFormat="1" ht="18" customHeight="1" thickBot="1">
      <c r="A150" s="411"/>
      <c r="B150" s="225"/>
      <c r="C150" s="228"/>
      <c r="D150" s="207"/>
      <c r="E150" s="237"/>
      <c r="F150" s="406"/>
      <c r="G150" s="272"/>
      <c r="H150" s="345"/>
      <c r="I150" s="57" t="s">
        <v>18</v>
      </c>
      <c r="J150" s="79">
        <v>82.5</v>
      </c>
      <c r="K150" s="58">
        <f t="shared" si="2"/>
        <v>181.50000000000003</v>
      </c>
    </row>
    <row r="151" spans="1:11" s="3" customFormat="1" ht="18" customHeight="1" thickBot="1">
      <c r="A151" s="410"/>
      <c r="B151" s="223" t="s">
        <v>1</v>
      </c>
      <c r="C151" s="226" t="s">
        <v>175</v>
      </c>
      <c r="D151" s="205" t="s">
        <v>13</v>
      </c>
      <c r="E151" s="205" t="s">
        <v>112</v>
      </c>
      <c r="F151" s="405" t="s">
        <v>52</v>
      </c>
      <c r="G151" s="271" t="s">
        <v>53</v>
      </c>
      <c r="H151" s="343" t="s">
        <v>83</v>
      </c>
      <c r="I151" s="57" t="s">
        <v>20</v>
      </c>
      <c r="J151" s="79">
        <v>61.5</v>
      </c>
      <c r="K151" s="58">
        <f t="shared" si="2"/>
        <v>135.30000000000001</v>
      </c>
    </row>
    <row r="152" spans="1:11" s="3" customFormat="1" ht="18" customHeight="1" thickBot="1">
      <c r="A152" s="411"/>
      <c r="B152" s="224"/>
      <c r="C152" s="227"/>
      <c r="D152" s="206"/>
      <c r="E152" s="221"/>
      <c r="F152" s="412"/>
      <c r="G152" s="339"/>
      <c r="H152" s="344"/>
      <c r="I152" s="57" t="s">
        <v>19</v>
      </c>
      <c r="J152" s="79">
        <v>63.5</v>
      </c>
      <c r="K152" s="58">
        <f t="shared" si="2"/>
        <v>139.70000000000002</v>
      </c>
    </row>
    <row r="153" spans="1:11" s="3" customFormat="1" ht="18" customHeight="1" thickBot="1">
      <c r="A153" s="411"/>
      <c r="B153" s="225"/>
      <c r="C153" s="228"/>
      <c r="D153" s="207"/>
      <c r="E153" s="237"/>
      <c r="F153" s="406"/>
      <c r="G153" s="272"/>
      <c r="H153" s="345"/>
      <c r="I153" s="57" t="s">
        <v>18</v>
      </c>
      <c r="J153" s="79">
        <v>72</v>
      </c>
      <c r="K153" s="58">
        <f t="shared" si="2"/>
        <v>158.4</v>
      </c>
    </row>
    <row r="154" spans="1:11" s="3" customFormat="1" ht="18" customHeight="1" thickBot="1">
      <c r="A154" s="410"/>
      <c r="B154" s="223" t="s">
        <v>1</v>
      </c>
      <c r="C154" s="226" t="s">
        <v>175</v>
      </c>
      <c r="D154" s="205" t="s">
        <v>81</v>
      </c>
      <c r="E154" s="205" t="s">
        <v>84</v>
      </c>
      <c r="F154" s="405" t="s">
        <v>52</v>
      </c>
      <c r="G154" s="271" t="s">
        <v>53</v>
      </c>
      <c r="H154" s="343" t="s">
        <v>83</v>
      </c>
      <c r="I154" s="57" t="s">
        <v>20</v>
      </c>
      <c r="J154" s="79">
        <v>61.5</v>
      </c>
      <c r="K154" s="58">
        <f t="shared" si="2"/>
        <v>135.30000000000001</v>
      </c>
    </row>
    <row r="155" spans="1:11" s="3" customFormat="1" ht="18" customHeight="1" thickBot="1">
      <c r="A155" s="411"/>
      <c r="B155" s="224"/>
      <c r="C155" s="227"/>
      <c r="D155" s="206"/>
      <c r="E155" s="221"/>
      <c r="F155" s="412"/>
      <c r="G155" s="339"/>
      <c r="H155" s="344"/>
      <c r="I155" s="57" t="s">
        <v>19</v>
      </c>
      <c r="J155" s="79">
        <v>63.5</v>
      </c>
      <c r="K155" s="58">
        <f t="shared" si="2"/>
        <v>139.70000000000002</v>
      </c>
    </row>
    <row r="156" spans="1:11" s="3" customFormat="1" ht="18" customHeight="1" thickBot="1">
      <c r="A156" s="413"/>
      <c r="B156" s="225"/>
      <c r="C156" s="228"/>
      <c r="D156" s="207"/>
      <c r="E156" s="237"/>
      <c r="F156" s="406"/>
      <c r="G156" s="272"/>
      <c r="H156" s="345"/>
      <c r="I156" s="57" t="s">
        <v>18</v>
      </c>
      <c r="J156" s="79">
        <v>72</v>
      </c>
      <c r="K156" s="58">
        <f t="shared" si="2"/>
        <v>158.4</v>
      </c>
    </row>
    <row r="157" spans="1:11" ht="32.25" customHeight="1" thickBot="1">
      <c r="A157" s="419" t="s">
        <v>59</v>
      </c>
      <c r="B157" s="420"/>
      <c r="C157" s="420"/>
      <c r="D157" s="420"/>
      <c r="E157" s="420"/>
      <c r="F157" s="420"/>
      <c r="G157" s="420"/>
      <c r="H157" s="420"/>
      <c r="I157" s="420"/>
      <c r="J157" s="420"/>
      <c r="K157" s="421"/>
    </row>
    <row r="158" spans="1:11" s="3" customFormat="1" ht="18" customHeight="1" thickBot="1">
      <c r="A158" s="410"/>
      <c r="B158" s="223" t="s">
        <v>1</v>
      </c>
      <c r="C158" s="226" t="s">
        <v>176</v>
      </c>
      <c r="D158" s="205" t="s">
        <v>4</v>
      </c>
      <c r="E158" s="205" t="s">
        <v>177</v>
      </c>
      <c r="F158" s="405" t="s">
        <v>52</v>
      </c>
      <c r="G158" s="271" t="s">
        <v>53</v>
      </c>
      <c r="H158" s="343" t="s">
        <v>83</v>
      </c>
      <c r="I158" s="57" t="s">
        <v>20</v>
      </c>
      <c r="J158" s="79">
        <v>62.5</v>
      </c>
      <c r="K158" s="58">
        <f t="shared" si="2"/>
        <v>137.5</v>
      </c>
    </row>
    <row r="159" spans="1:11" s="3" customFormat="1" ht="18" customHeight="1" thickBot="1">
      <c r="A159" s="411"/>
      <c r="B159" s="224"/>
      <c r="C159" s="227"/>
      <c r="D159" s="206"/>
      <c r="E159" s="221"/>
      <c r="F159" s="412"/>
      <c r="G159" s="339"/>
      <c r="H159" s="344"/>
      <c r="I159" s="57" t="s">
        <v>19</v>
      </c>
      <c r="J159" s="79">
        <v>64.5</v>
      </c>
      <c r="K159" s="58">
        <f t="shared" si="2"/>
        <v>141.9</v>
      </c>
    </row>
    <row r="160" spans="1:11" s="3" customFormat="1" ht="18" customHeight="1" thickBot="1">
      <c r="A160" s="411"/>
      <c r="B160" s="225"/>
      <c r="C160" s="228"/>
      <c r="D160" s="207"/>
      <c r="E160" s="237"/>
      <c r="F160" s="406"/>
      <c r="G160" s="272"/>
      <c r="H160" s="345"/>
      <c r="I160" s="57" t="s">
        <v>18</v>
      </c>
      <c r="J160" s="79">
        <v>72.5</v>
      </c>
      <c r="K160" s="58">
        <f t="shared" si="2"/>
        <v>159.5</v>
      </c>
    </row>
    <row r="161" spans="1:11" s="3" customFormat="1" ht="18" customHeight="1" thickBot="1">
      <c r="A161" s="410"/>
      <c r="B161" s="223" t="s">
        <v>24</v>
      </c>
      <c r="C161" s="226" t="s">
        <v>176</v>
      </c>
      <c r="D161" s="205" t="s">
        <v>81</v>
      </c>
      <c r="E161" s="205" t="s">
        <v>84</v>
      </c>
      <c r="F161" s="405" t="s">
        <v>52</v>
      </c>
      <c r="G161" s="271" t="s">
        <v>53</v>
      </c>
      <c r="H161" s="343" t="s">
        <v>83</v>
      </c>
      <c r="I161" s="57" t="s">
        <v>20</v>
      </c>
      <c r="J161" s="79">
        <v>62.5</v>
      </c>
      <c r="K161" s="58">
        <f t="shared" si="2"/>
        <v>137.5</v>
      </c>
    </row>
    <row r="162" spans="1:11" s="3" customFormat="1" ht="18" customHeight="1" thickBot="1">
      <c r="A162" s="411"/>
      <c r="B162" s="224"/>
      <c r="C162" s="227"/>
      <c r="D162" s="206"/>
      <c r="E162" s="221"/>
      <c r="F162" s="412"/>
      <c r="G162" s="339"/>
      <c r="H162" s="344"/>
      <c r="I162" s="57" t="s">
        <v>19</v>
      </c>
      <c r="J162" s="79">
        <v>64.5</v>
      </c>
      <c r="K162" s="58">
        <f t="shared" si="2"/>
        <v>141.9</v>
      </c>
    </row>
    <row r="163" spans="1:11" s="3" customFormat="1" ht="18" customHeight="1" thickBot="1">
      <c r="A163" s="411"/>
      <c r="B163" s="225"/>
      <c r="C163" s="228"/>
      <c r="D163" s="207"/>
      <c r="E163" s="237"/>
      <c r="F163" s="406"/>
      <c r="G163" s="272"/>
      <c r="H163" s="345"/>
      <c r="I163" s="57" t="s">
        <v>18</v>
      </c>
      <c r="J163" s="79">
        <v>72.5</v>
      </c>
      <c r="K163" s="58">
        <f t="shared" si="2"/>
        <v>159.5</v>
      </c>
    </row>
    <row r="164" spans="1:11" s="3" customFormat="1" ht="18" customHeight="1" thickBot="1">
      <c r="A164" s="410"/>
      <c r="B164" s="223" t="s">
        <v>24</v>
      </c>
      <c r="C164" s="226" t="s">
        <v>178</v>
      </c>
      <c r="D164" s="205" t="s">
        <v>118</v>
      </c>
      <c r="E164" s="205" t="s">
        <v>179</v>
      </c>
      <c r="F164" s="405" t="s">
        <v>52</v>
      </c>
      <c r="G164" s="271" t="s">
        <v>53</v>
      </c>
      <c r="H164" s="343" t="s">
        <v>83</v>
      </c>
      <c r="I164" s="57" t="s">
        <v>20</v>
      </c>
      <c r="J164" s="79">
        <v>70</v>
      </c>
      <c r="K164" s="58">
        <f t="shared" si="2"/>
        <v>154</v>
      </c>
    </row>
    <row r="165" spans="1:11" s="3" customFormat="1" ht="18" customHeight="1" thickBot="1">
      <c r="A165" s="411"/>
      <c r="B165" s="224"/>
      <c r="C165" s="227"/>
      <c r="D165" s="206"/>
      <c r="E165" s="221"/>
      <c r="F165" s="412"/>
      <c r="G165" s="339"/>
      <c r="H165" s="344"/>
      <c r="I165" s="57" t="s">
        <v>19</v>
      </c>
      <c r="J165" s="79">
        <v>72</v>
      </c>
      <c r="K165" s="58">
        <f t="shared" si="2"/>
        <v>158.4</v>
      </c>
    </row>
    <row r="166" spans="1:11" s="3" customFormat="1" ht="18" customHeight="1" thickBot="1">
      <c r="A166" s="411"/>
      <c r="B166" s="225"/>
      <c r="C166" s="228"/>
      <c r="D166" s="207"/>
      <c r="E166" s="237"/>
      <c r="F166" s="406"/>
      <c r="G166" s="272"/>
      <c r="H166" s="345"/>
      <c r="I166" s="57" t="s">
        <v>18</v>
      </c>
      <c r="J166" s="79">
        <v>81</v>
      </c>
      <c r="K166" s="58">
        <f t="shared" si="2"/>
        <v>178.20000000000002</v>
      </c>
    </row>
    <row r="167" spans="1:11" s="3" customFormat="1" ht="18" customHeight="1" thickBot="1">
      <c r="A167" s="410"/>
      <c r="B167" s="223" t="s">
        <v>24</v>
      </c>
      <c r="C167" s="226" t="s">
        <v>178</v>
      </c>
      <c r="D167" s="205" t="s">
        <v>111</v>
      </c>
      <c r="E167" s="205" t="s">
        <v>180</v>
      </c>
      <c r="F167" s="405" t="s">
        <v>52</v>
      </c>
      <c r="G167" s="271" t="s">
        <v>53</v>
      </c>
      <c r="H167" s="343" t="s">
        <v>83</v>
      </c>
      <c r="I167" s="57" t="s">
        <v>20</v>
      </c>
      <c r="J167" s="79">
        <v>72</v>
      </c>
      <c r="K167" s="58">
        <f t="shared" si="2"/>
        <v>158.4</v>
      </c>
    </row>
    <row r="168" spans="1:11" s="3" customFormat="1" ht="18" customHeight="1" thickBot="1">
      <c r="A168" s="411"/>
      <c r="B168" s="224"/>
      <c r="C168" s="227"/>
      <c r="D168" s="206"/>
      <c r="E168" s="221"/>
      <c r="F168" s="412"/>
      <c r="G168" s="339"/>
      <c r="H168" s="344"/>
      <c r="I168" s="57" t="s">
        <v>19</v>
      </c>
      <c r="J168" s="79">
        <v>74</v>
      </c>
      <c r="K168" s="58">
        <f t="shared" si="2"/>
        <v>162.80000000000001</v>
      </c>
    </row>
    <row r="169" spans="1:11" s="3" customFormat="1" ht="18" customHeight="1" thickBot="1">
      <c r="A169" s="411"/>
      <c r="B169" s="225"/>
      <c r="C169" s="228"/>
      <c r="D169" s="207"/>
      <c r="E169" s="237"/>
      <c r="F169" s="406"/>
      <c r="G169" s="272"/>
      <c r="H169" s="345"/>
      <c r="I169" s="57" t="s">
        <v>18</v>
      </c>
      <c r="J169" s="79">
        <v>83</v>
      </c>
      <c r="K169" s="58">
        <f t="shared" si="2"/>
        <v>182.60000000000002</v>
      </c>
    </row>
    <row r="170" spans="1:11" s="3" customFormat="1" ht="18" customHeight="1" thickBot="1">
      <c r="A170" s="410"/>
      <c r="B170" s="223" t="s">
        <v>24</v>
      </c>
      <c r="C170" s="226" t="s">
        <v>178</v>
      </c>
      <c r="D170" s="205" t="s">
        <v>127</v>
      </c>
      <c r="E170" s="205" t="s">
        <v>181</v>
      </c>
      <c r="F170" s="405" t="s">
        <v>52</v>
      </c>
      <c r="G170" s="271" t="s">
        <v>53</v>
      </c>
      <c r="H170" s="343" t="s">
        <v>83</v>
      </c>
      <c r="I170" s="57" t="s">
        <v>20</v>
      </c>
      <c r="J170" s="79">
        <v>74.5</v>
      </c>
      <c r="K170" s="58">
        <f t="shared" si="2"/>
        <v>163.9</v>
      </c>
    </row>
    <row r="171" spans="1:11" s="3" customFormat="1" ht="18" customHeight="1" thickBot="1">
      <c r="A171" s="411"/>
      <c r="B171" s="224"/>
      <c r="C171" s="227"/>
      <c r="D171" s="206"/>
      <c r="E171" s="221"/>
      <c r="F171" s="412"/>
      <c r="G171" s="339"/>
      <c r="H171" s="344"/>
      <c r="I171" s="57" t="s">
        <v>19</v>
      </c>
      <c r="J171" s="79">
        <v>76.5</v>
      </c>
      <c r="K171" s="58">
        <f t="shared" si="2"/>
        <v>168.3</v>
      </c>
    </row>
    <row r="172" spans="1:11" s="3" customFormat="1" ht="18" customHeight="1" thickBot="1">
      <c r="A172" s="411"/>
      <c r="B172" s="225"/>
      <c r="C172" s="228"/>
      <c r="D172" s="207"/>
      <c r="E172" s="237"/>
      <c r="F172" s="406"/>
      <c r="G172" s="272"/>
      <c r="H172" s="345"/>
      <c r="I172" s="57" t="s">
        <v>18</v>
      </c>
      <c r="J172" s="81">
        <v>89.5</v>
      </c>
      <c r="K172" s="58">
        <f t="shared" si="2"/>
        <v>196.9</v>
      </c>
    </row>
    <row r="173" spans="1:11" s="3" customFormat="1" ht="18" customHeight="1" thickBot="1">
      <c r="A173" s="410"/>
      <c r="B173" s="223" t="s">
        <v>24</v>
      </c>
      <c r="C173" s="226" t="s">
        <v>183</v>
      </c>
      <c r="D173" s="205" t="s">
        <v>23</v>
      </c>
      <c r="E173" s="205" t="s">
        <v>182</v>
      </c>
      <c r="F173" s="405" t="s">
        <v>52</v>
      </c>
      <c r="G173" s="271" t="s">
        <v>53</v>
      </c>
      <c r="H173" s="343" t="s">
        <v>83</v>
      </c>
      <c r="I173" s="57" t="s">
        <v>20</v>
      </c>
      <c r="J173" s="79">
        <v>70.5</v>
      </c>
      <c r="K173" s="58">
        <f t="shared" si="2"/>
        <v>155.10000000000002</v>
      </c>
    </row>
    <row r="174" spans="1:11" s="3" customFormat="1" ht="18" customHeight="1" thickBot="1">
      <c r="A174" s="411"/>
      <c r="B174" s="224"/>
      <c r="C174" s="227"/>
      <c r="D174" s="206"/>
      <c r="E174" s="221"/>
      <c r="F174" s="412"/>
      <c r="G174" s="339"/>
      <c r="H174" s="344"/>
      <c r="I174" s="57" t="s">
        <v>19</v>
      </c>
      <c r="J174" s="79">
        <v>72</v>
      </c>
      <c r="K174" s="58">
        <f t="shared" si="2"/>
        <v>158.4</v>
      </c>
    </row>
    <row r="175" spans="1:11" s="3" customFormat="1" ht="18" customHeight="1" thickBot="1">
      <c r="A175" s="411"/>
      <c r="B175" s="225"/>
      <c r="C175" s="228"/>
      <c r="D175" s="207"/>
      <c r="E175" s="237"/>
      <c r="F175" s="406"/>
      <c r="G175" s="272"/>
      <c r="H175" s="345"/>
      <c r="I175" s="57" t="s">
        <v>18</v>
      </c>
      <c r="J175" s="79">
        <v>79.5</v>
      </c>
      <c r="K175" s="58">
        <f t="shared" si="2"/>
        <v>174.9</v>
      </c>
    </row>
    <row r="176" spans="1:11" s="3" customFormat="1" ht="18" customHeight="1" thickBot="1">
      <c r="A176" s="410"/>
      <c r="B176" s="223" t="s">
        <v>24</v>
      </c>
      <c r="C176" s="226" t="s">
        <v>183</v>
      </c>
      <c r="D176" s="205" t="s">
        <v>156</v>
      </c>
      <c r="E176" s="205" t="s">
        <v>184</v>
      </c>
      <c r="F176" s="405" t="s">
        <v>52</v>
      </c>
      <c r="G176" s="271" t="s">
        <v>53</v>
      </c>
      <c r="H176" s="343" t="s">
        <v>83</v>
      </c>
      <c r="I176" s="57" t="s">
        <v>20</v>
      </c>
      <c r="J176" s="79">
        <v>73.5</v>
      </c>
      <c r="K176" s="58">
        <f t="shared" si="2"/>
        <v>161.70000000000002</v>
      </c>
    </row>
    <row r="177" spans="1:11" s="3" customFormat="1" ht="18" customHeight="1" thickBot="1">
      <c r="A177" s="411"/>
      <c r="B177" s="224"/>
      <c r="C177" s="227"/>
      <c r="D177" s="206"/>
      <c r="E177" s="221"/>
      <c r="F177" s="412"/>
      <c r="G177" s="339"/>
      <c r="H177" s="344"/>
      <c r="I177" s="57" t="s">
        <v>19</v>
      </c>
      <c r="J177" s="79">
        <v>75.5</v>
      </c>
      <c r="K177" s="58">
        <f t="shared" ref="K177:K236" si="3">J177*2.2</f>
        <v>166.10000000000002</v>
      </c>
    </row>
    <row r="178" spans="1:11" s="3" customFormat="1" ht="18" customHeight="1" thickBot="1">
      <c r="A178" s="411"/>
      <c r="B178" s="225"/>
      <c r="C178" s="228"/>
      <c r="D178" s="207"/>
      <c r="E178" s="237"/>
      <c r="F178" s="406"/>
      <c r="G178" s="272"/>
      <c r="H178" s="345"/>
      <c r="I178" s="57" t="s">
        <v>18</v>
      </c>
      <c r="J178" s="79">
        <v>84</v>
      </c>
      <c r="K178" s="58">
        <f t="shared" si="3"/>
        <v>184.8</v>
      </c>
    </row>
    <row r="179" spans="1:11" s="3" customFormat="1" ht="18" customHeight="1" thickBot="1">
      <c r="A179" s="415"/>
      <c r="B179" s="223" t="s">
        <v>24</v>
      </c>
      <c r="C179" s="226" t="s">
        <v>183</v>
      </c>
      <c r="D179" s="205" t="s">
        <v>185</v>
      </c>
      <c r="E179" s="205" t="s">
        <v>186</v>
      </c>
      <c r="F179" s="405" t="s">
        <v>52</v>
      </c>
      <c r="G179" s="271" t="s">
        <v>53</v>
      </c>
      <c r="H179" s="343" t="s">
        <v>83</v>
      </c>
      <c r="I179" s="57" t="s">
        <v>20</v>
      </c>
      <c r="J179" s="79">
        <v>71.5</v>
      </c>
      <c r="K179" s="58">
        <f t="shared" si="3"/>
        <v>157.30000000000001</v>
      </c>
    </row>
    <row r="180" spans="1:11" s="3" customFormat="1" ht="18" customHeight="1" thickBot="1">
      <c r="A180" s="416"/>
      <c r="B180" s="224"/>
      <c r="C180" s="227"/>
      <c r="D180" s="206"/>
      <c r="E180" s="221"/>
      <c r="F180" s="412"/>
      <c r="G180" s="339"/>
      <c r="H180" s="344"/>
      <c r="I180" s="57" t="s">
        <v>19</v>
      </c>
      <c r="J180" s="79">
        <v>73.5</v>
      </c>
      <c r="K180" s="58">
        <f t="shared" si="3"/>
        <v>161.70000000000002</v>
      </c>
    </row>
    <row r="181" spans="1:11" s="3" customFormat="1" ht="18" customHeight="1" thickBot="1">
      <c r="A181" s="416"/>
      <c r="B181" s="225"/>
      <c r="C181" s="228"/>
      <c r="D181" s="207"/>
      <c r="E181" s="237"/>
      <c r="F181" s="406"/>
      <c r="G181" s="272"/>
      <c r="H181" s="345"/>
      <c r="I181" s="57" t="s">
        <v>18</v>
      </c>
      <c r="J181" s="79">
        <v>81.5</v>
      </c>
      <c r="K181" s="58">
        <f t="shared" si="3"/>
        <v>179.3</v>
      </c>
    </row>
    <row r="182" spans="1:11" s="3" customFormat="1" ht="18" customHeight="1" thickBot="1">
      <c r="A182" s="415"/>
      <c r="B182" s="223" t="s">
        <v>24</v>
      </c>
      <c r="C182" s="226" t="s">
        <v>187</v>
      </c>
      <c r="D182" s="205" t="s">
        <v>23</v>
      </c>
      <c r="E182" s="205" t="s">
        <v>182</v>
      </c>
      <c r="F182" s="405" t="s">
        <v>52</v>
      </c>
      <c r="G182" s="271" t="s">
        <v>53</v>
      </c>
      <c r="H182" s="343" t="s">
        <v>83</v>
      </c>
      <c r="I182" s="57" t="s">
        <v>20</v>
      </c>
      <c r="J182" s="79">
        <v>85.5</v>
      </c>
      <c r="K182" s="58">
        <f t="shared" si="3"/>
        <v>188.10000000000002</v>
      </c>
    </row>
    <row r="183" spans="1:11" s="3" customFormat="1" ht="18" customHeight="1" thickBot="1">
      <c r="A183" s="416"/>
      <c r="B183" s="224"/>
      <c r="C183" s="227"/>
      <c r="D183" s="206"/>
      <c r="E183" s="221"/>
      <c r="F183" s="412"/>
      <c r="G183" s="339"/>
      <c r="H183" s="344"/>
      <c r="I183" s="57" t="s">
        <v>19</v>
      </c>
      <c r="J183" s="79">
        <v>87.5</v>
      </c>
      <c r="K183" s="58">
        <f t="shared" si="3"/>
        <v>192.50000000000003</v>
      </c>
    </row>
    <row r="184" spans="1:11" s="3" customFormat="1" ht="18" customHeight="1" thickBot="1">
      <c r="A184" s="416"/>
      <c r="B184" s="225"/>
      <c r="C184" s="228"/>
      <c r="D184" s="207"/>
      <c r="E184" s="237"/>
      <c r="F184" s="406"/>
      <c r="G184" s="272"/>
      <c r="H184" s="345"/>
      <c r="I184" s="57" t="s">
        <v>18</v>
      </c>
      <c r="J184" s="79">
        <v>94.5</v>
      </c>
      <c r="K184" s="58">
        <f t="shared" si="3"/>
        <v>207.9</v>
      </c>
    </row>
    <row r="185" spans="1:11" s="3" customFormat="1" ht="18" customHeight="1" thickBot="1">
      <c r="A185" s="415"/>
      <c r="B185" s="223" t="s">
        <v>24</v>
      </c>
      <c r="C185" s="226" t="s">
        <v>187</v>
      </c>
      <c r="D185" s="205" t="s">
        <v>90</v>
      </c>
      <c r="E185" s="205" t="s">
        <v>146</v>
      </c>
      <c r="F185" s="405" t="s">
        <v>52</v>
      </c>
      <c r="G185" s="271" t="s">
        <v>53</v>
      </c>
      <c r="H185" s="343" t="s">
        <v>83</v>
      </c>
      <c r="I185" s="57" t="s">
        <v>20</v>
      </c>
      <c r="J185" s="79">
        <v>85</v>
      </c>
      <c r="K185" s="58">
        <f t="shared" si="3"/>
        <v>187.00000000000003</v>
      </c>
    </row>
    <row r="186" spans="1:11" s="3" customFormat="1" ht="18" customHeight="1" thickBot="1">
      <c r="A186" s="416"/>
      <c r="B186" s="224"/>
      <c r="C186" s="227"/>
      <c r="D186" s="206"/>
      <c r="E186" s="221"/>
      <c r="F186" s="412"/>
      <c r="G186" s="339"/>
      <c r="H186" s="344"/>
      <c r="I186" s="57" t="s">
        <v>19</v>
      </c>
      <c r="J186" s="79">
        <v>86.5</v>
      </c>
      <c r="K186" s="58">
        <f t="shared" si="3"/>
        <v>190.3</v>
      </c>
    </row>
    <row r="187" spans="1:11" s="3" customFormat="1" ht="18" customHeight="1" thickBot="1">
      <c r="A187" s="416"/>
      <c r="B187" s="225"/>
      <c r="C187" s="228"/>
      <c r="D187" s="207"/>
      <c r="E187" s="237"/>
      <c r="F187" s="406"/>
      <c r="G187" s="272"/>
      <c r="H187" s="345"/>
      <c r="I187" s="57" t="s">
        <v>18</v>
      </c>
      <c r="J187" s="79">
        <v>93.5</v>
      </c>
      <c r="K187" s="58">
        <f t="shared" si="3"/>
        <v>205.70000000000002</v>
      </c>
    </row>
    <row r="188" spans="1:11" s="3" customFormat="1" ht="18" customHeight="1" thickBot="1">
      <c r="A188" s="415"/>
      <c r="B188" s="223" t="s">
        <v>24</v>
      </c>
      <c r="C188" s="226" t="s">
        <v>187</v>
      </c>
      <c r="D188" s="205" t="s">
        <v>36</v>
      </c>
      <c r="E188" s="205" t="s">
        <v>188</v>
      </c>
      <c r="F188" s="405" t="s">
        <v>52</v>
      </c>
      <c r="G188" s="271" t="s">
        <v>53</v>
      </c>
      <c r="H188" s="343" t="s">
        <v>83</v>
      </c>
      <c r="I188" s="57" t="s">
        <v>20</v>
      </c>
      <c r="J188" s="79">
        <v>85</v>
      </c>
      <c r="K188" s="58">
        <f t="shared" si="3"/>
        <v>187.00000000000003</v>
      </c>
    </row>
    <row r="189" spans="1:11" s="3" customFormat="1" ht="18" customHeight="1" thickBot="1">
      <c r="A189" s="416"/>
      <c r="B189" s="224"/>
      <c r="C189" s="227"/>
      <c r="D189" s="206"/>
      <c r="E189" s="221"/>
      <c r="F189" s="412"/>
      <c r="G189" s="339"/>
      <c r="H189" s="344"/>
      <c r="I189" s="57" t="s">
        <v>19</v>
      </c>
      <c r="J189" s="79">
        <v>86.5</v>
      </c>
      <c r="K189" s="58">
        <f t="shared" si="3"/>
        <v>190.3</v>
      </c>
    </row>
    <row r="190" spans="1:11" s="3" customFormat="1" ht="18" customHeight="1" thickBot="1">
      <c r="A190" s="416"/>
      <c r="B190" s="225"/>
      <c r="C190" s="228"/>
      <c r="D190" s="207"/>
      <c r="E190" s="237"/>
      <c r="F190" s="406"/>
      <c r="G190" s="272"/>
      <c r="H190" s="345"/>
      <c r="I190" s="57" t="s">
        <v>18</v>
      </c>
      <c r="J190" s="79">
        <v>94</v>
      </c>
      <c r="K190" s="58">
        <f t="shared" si="3"/>
        <v>206.8</v>
      </c>
    </row>
    <row r="191" spans="1:11" s="3" customFormat="1" ht="18" customHeight="1" thickBot="1">
      <c r="A191" s="415"/>
      <c r="B191" s="223" t="s">
        <v>24</v>
      </c>
      <c r="C191" s="226" t="s">
        <v>189</v>
      </c>
      <c r="D191" s="205" t="s">
        <v>103</v>
      </c>
      <c r="E191" s="205" t="s">
        <v>190</v>
      </c>
      <c r="F191" s="405" t="s">
        <v>52</v>
      </c>
      <c r="G191" s="271" t="s">
        <v>53</v>
      </c>
      <c r="H191" s="343" t="s">
        <v>83</v>
      </c>
      <c r="I191" s="57" t="s">
        <v>20</v>
      </c>
      <c r="J191" s="79">
        <v>109</v>
      </c>
      <c r="K191" s="58">
        <f t="shared" si="3"/>
        <v>239.8</v>
      </c>
    </row>
    <row r="192" spans="1:11" s="3" customFormat="1" ht="18" customHeight="1" thickBot="1">
      <c r="A192" s="416"/>
      <c r="B192" s="224"/>
      <c r="C192" s="227"/>
      <c r="D192" s="206"/>
      <c r="E192" s="221"/>
      <c r="F192" s="412"/>
      <c r="G192" s="339"/>
      <c r="H192" s="344"/>
      <c r="I192" s="57" t="s">
        <v>19</v>
      </c>
      <c r="J192" s="79">
        <v>111</v>
      </c>
      <c r="K192" s="58">
        <f t="shared" si="3"/>
        <v>244.20000000000002</v>
      </c>
    </row>
    <row r="193" spans="1:11" s="3" customFormat="1" ht="18" customHeight="1" thickBot="1">
      <c r="A193" s="416"/>
      <c r="B193" s="225"/>
      <c r="C193" s="228"/>
      <c r="D193" s="207"/>
      <c r="E193" s="237"/>
      <c r="F193" s="406"/>
      <c r="G193" s="272"/>
      <c r="H193" s="345"/>
      <c r="I193" s="57" t="s">
        <v>18</v>
      </c>
      <c r="J193" s="79">
        <v>119</v>
      </c>
      <c r="K193" s="58">
        <f t="shared" si="3"/>
        <v>261.8</v>
      </c>
    </row>
    <row r="194" spans="1:11" s="3" customFormat="1" ht="18" customHeight="1" thickBot="1">
      <c r="A194" s="415"/>
      <c r="B194" s="223" t="s">
        <v>24</v>
      </c>
      <c r="C194" s="226" t="s">
        <v>189</v>
      </c>
      <c r="D194" s="205" t="s">
        <v>22</v>
      </c>
      <c r="E194" s="205" t="s">
        <v>191</v>
      </c>
      <c r="F194" s="405" t="s">
        <v>52</v>
      </c>
      <c r="G194" s="271" t="s">
        <v>53</v>
      </c>
      <c r="H194" s="343" t="s">
        <v>83</v>
      </c>
      <c r="I194" s="57" t="s">
        <v>20</v>
      </c>
      <c r="J194" s="79">
        <v>108</v>
      </c>
      <c r="K194" s="58">
        <f t="shared" si="3"/>
        <v>237.60000000000002</v>
      </c>
    </row>
    <row r="195" spans="1:11" s="3" customFormat="1" ht="18" customHeight="1" thickBot="1">
      <c r="A195" s="416"/>
      <c r="B195" s="224"/>
      <c r="C195" s="227"/>
      <c r="D195" s="206"/>
      <c r="E195" s="221"/>
      <c r="F195" s="412"/>
      <c r="G195" s="339"/>
      <c r="H195" s="344"/>
      <c r="I195" s="57" t="s">
        <v>19</v>
      </c>
      <c r="J195" s="79">
        <v>109.5</v>
      </c>
      <c r="K195" s="58">
        <f t="shared" si="3"/>
        <v>240.9</v>
      </c>
    </row>
    <row r="196" spans="1:11" s="3" customFormat="1" ht="18" customHeight="1" thickBot="1">
      <c r="A196" s="416"/>
      <c r="B196" s="225"/>
      <c r="C196" s="228"/>
      <c r="D196" s="207"/>
      <c r="E196" s="237"/>
      <c r="F196" s="406"/>
      <c r="G196" s="272"/>
      <c r="H196" s="345"/>
      <c r="I196" s="57" t="s">
        <v>18</v>
      </c>
      <c r="J196" s="79">
        <v>117.5</v>
      </c>
      <c r="K196" s="58">
        <f t="shared" si="3"/>
        <v>258.5</v>
      </c>
    </row>
    <row r="197" spans="1:11" s="3" customFormat="1" ht="18" customHeight="1" thickBot="1">
      <c r="A197" s="415"/>
      <c r="B197" s="223" t="s">
        <v>24</v>
      </c>
      <c r="C197" s="226" t="s">
        <v>192</v>
      </c>
      <c r="D197" s="205" t="s">
        <v>21</v>
      </c>
      <c r="E197" s="205" t="s">
        <v>196</v>
      </c>
      <c r="F197" s="405" t="s">
        <v>52</v>
      </c>
      <c r="G197" s="271" t="s">
        <v>53</v>
      </c>
      <c r="H197" s="343" t="s">
        <v>83</v>
      </c>
      <c r="I197" s="57" t="s">
        <v>20</v>
      </c>
      <c r="J197" s="79">
        <v>62.5</v>
      </c>
      <c r="K197" s="58">
        <f t="shared" si="3"/>
        <v>137.5</v>
      </c>
    </row>
    <row r="198" spans="1:11" s="3" customFormat="1" ht="18" customHeight="1" thickBot="1">
      <c r="A198" s="416"/>
      <c r="B198" s="224"/>
      <c r="C198" s="227"/>
      <c r="D198" s="206"/>
      <c r="E198" s="221"/>
      <c r="F198" s="412"/>
      <c r="G198" s="339"/>
      <c r="H198" s="344"/>
      <c r="I198" s="57" t="s">
        <v>19</v>
      </c>
      <c r="J198" s="79">
        <v>64.5</v>
      </c>
      <c r="K198" s="58">
        <f t="shared" si="3"/>
        <v>141.9</v>
      </c>
    </row>
    <row r="199" spans="1:11" s="3" customFormat="1" ht="18" customHeight="1" thickBot="1">
      <c r="A199" s="416"/>
      <c r="B199" s="225"/>
      <c r="C199" s="228"/>
      <c r="D199" s="207"/>
      <c r="E199" s="237"/>
      <c r="F199" s="406"/>
      <c r="G199" s="272"/>
      <c r="H199" s="345"/>
      <c r="I199" s="57" t="s">
        <v>18</v>
      </c>
      <c r="J199" s="79">
        <v>70.5</v>
      </c>
      <c r="K199" s="58">
        <f t="shared" si="3"/>
        <v>155.10000000000002</v>
      </c>
    </row>
    <row r="200" spans="1:11" s="3" customFormat="1" ht="18" customHeight="1" thickBot="1">
      <c r="A200" s="415"/>
      <c r="B200" s="223" t="s">
        <v>1</v>
      </c>
      <c r="C200" s="226" t="s">
        <v>192</v>
      </c>
      <c r="D200" s="205" t="s">
        <v>0</v>
      </c>
      <c r="E200" s="205" t="s">
        <v>195</v>
      </c>
      <c r="F200" s="405" t="s">
        <v>52</v>
      </c>
      <c r="G200" s="271" t="s">
        <v>53</v>
      </c>
      <c r="H200" s="343" t="s">
        <v>83</v>
      </c>
      <c r="I200" s="57" t="s">
        <v>20</v>
      </c>
      <c r="J200" s="79">
        <v>65</v>
      </c>
      <c r="K200" s="58">
        <f t="shared" si="3"/>
        <v>143</v>
      </c>
    </row>
    <row r="201" spans="1:11" s="3" customFormat="1" ht="18" customHeight="1" thickBot="1">
      <c r="A201" s="416"/>
      <c r="B201" s="224"/>
      <c r="C201" s="227"/>
      <c r="D201" s="206"/>
      <c r="E201" s="221"/>
      <c r="F201" s="412"/>
      <c r="G201" s="339"/>
      <c r="H201" s="344"/>
      <c r="I201" s="57" t="s">
        <v>19</v>
      </c>
      <c r="J201" s="79">
        <v>67</v>
      </c>
      <c r="K201" s="58">
        <f t="shared" si="3"/>
        <v>147.4</v>
      </c>
    </row>
    <row r="202" spans="1:11" s="3" customFormat="1" ht="18" customHeight="1" thickBot="1">
      <c r="A202" s="417"/>
      <c r="B202" s="225"/>
      <c r="C202" s="228"/>
      <c r="D202" s="207"/>
      <c r="E202" s="237"/>
      <c r="F202" s="406"/>
      <c r="G202" s="272"/>
      <c r="H202" s="345"/>
      <c r="I202" s="57" t="s">
        <v>18</v>
      </c>
      <c r="J202" s="79">
        <v>73.5</v>
      </c>
      <c r="K202" s="58">
        <f t="shared" si="3"/>
        <v>161.70000000000002</v>
      </c>
    </row>
    <row r="203" spans="1:11" ht="32.25" customHeight="1" thickBot="1">
      <c r="A203" s="419" t="s">
        <v>59</v>
      </c>
      <c r="B203" s="420"/>
      <c r="C203" s="420"/>
      <c r="D203" s="420"/>
      <c r="E203" s="420"/>
      <c r="F203" s="420"/>
      <c r="G203" s="420"/>
      <c r="H203" s="420"/>
      <c r="I203" s="420"/>
      <c r="J203" s="420"/>
      <c r="K203" s="421"/>
    </row>
    <row r="204" spans="1:11" s="3" customFormat="1" ht="18" customHeight="1" thickBot="1">
      <c r="A204" s="415"/>
      <c r="B204" s="223" t="s">
        <v>1</v>
      </c>
      <c r="C204" s="226" t="s">
        <v>193</v>
      </c>
      <c r="D204" s="205" t="s">
        <v>13</v>
      </c>
      <c r="E204" s="205" t="s">
        <v>112</v>
      </c>
      <c r="F204" s="405" t="s">
        <v>52</v>
      </c>
      <c r="G204" s="271" t="s">
        <v>53</v>
      </c>
      <c r="H204" s="343" t="s">
        <v>83</v>
      </c>
      <c r="I204" s="57" t="s">
        <v>20</v>
      </c>
      <c r="J204" s="79">
        <v>63.5</v>
      </c>
      <c r="K204" s="58">
        <f t="shared" si="3"/>
        <v>139.70000000000002</v>
      </c>
    </row>
    <row r="205" spans="1:11" s="3" customFormat="1" ht="18" customHeight="1" thickBot="1">
      <c r="A205" s="416"/>
      <c r="B205" s="224"/>
      <c r="C205" s="227"/>
      <c r="D205" s="206"/>
      <c r="E205" s="221"/>
      <c r="F205" s="412"/>
      <c r="G205" s="339"/>
      <c r="H205" s="344"/>
      <c r="I205" s="57" t="s">
        <v>19</v>
      </c>
      <c r="J205" s="79">
        <v>64.5</v>
      </c>
      <c r="K205" s="58">
        <f t="shared" si="3"/>
        <v>141.9</v>
      </c>
    </row>
    <row r="206" spans="1:11" s="3" customFormat="1" ht="18" customHeight="1" thickBot="1">
      <c r="A206" s="416"/>
      <c r="B206" s="225"/>
      <c r="C206" s="228"/>
      <c r="D206" s="207"/>
      <c r="E206" s="237"/>
      <c r="F206" s="406"/>
      <c r="G206" s="272"/>
      <c r="H206" s="345"/>
      <c r="I206" s="57" t="s">
        <v>18</v>
      </c>
      <c r="J206" s="79">
        <v>71</v>
      </c>
      <c r="K206" s="58">
        <f t="shared" si="3"/>
        <v>156.20000000000002</v>
      </c>
    </row>
    <row r="207" spans="1:11" s="3" customFormat="1" ht="18" customHeight="1" thickBot="1">
      <c r="A207" s="415"/>
      <c r="B207" s="223" t="s">
        <v>1</v>
      </c>
      <c r="C207" s="226" t="s">
        <v>193</v>
      </c>
      <c r="D207" s="205" t="s">
        <v>0</v>
      </c>
      <c r="E207" s="205" t="s">
        <v>137</v>
      </c>
      <c r="F207" s="405" t="s">
        <v>52</v>
      </c>
      <c r="G207" s="271" t="s">
        <v>53</v>
      </c>
      <c r="H207" s="343" t="s">
        <v>83</v>
      </c>
      <c r="I207" s="57" t="s">
        <v>20</v>
      </c>
      <c r="J207" s="79">
        <v>63.5</v>
      </c>
      <c r="K207" s="58">
        <f t="shared" si="3"/>
        <v>139.70000000000002</v>
      </c>
    </row>
    <row r="208" spans="1:11" s="3" customFormat="1" ht="18" customHeight="1" thickBot="1">
      <c r="A208" s="416"/>
      <c r="B208" s="224"/>
      <c r="C208" s="227"/>
      <c r="D208" s="206"/>
      <c r="E208" s="221"/>
      <c r="F208" s="412"/>
      <c r="G208" s="339"/>
      <c r="H208" s="344"/>
      <c r="I208" s="57" t="s">
        <v>19</v>
      </c>
      <c r="J208" s="79">
        <v>64.5</v>
      </c>
      <c r="K208" s="58">
        <f t="shared" si="3"/>
        <v>141.9</v>
      </c>
    </row>
    <row r="209" spans="1:11" s="3" customFormat="1" ht="18" customHeight="1" thickBot="1">
      <c r="A209" s="416"/>
      <c r="B209" s="225"/>
      <c r="C209" s="228"/>
      <c r="D209" s="207"/>
      <c r="E209" s="237"/>
      <c r="F209" s="406"/>
      <c r="G209" s="272"/>
      <c r="H209" s="345"/>
      <c r="I209" s="57" t="s">
        <v>18</v>
      </c>
      <c r="J209" s="79">
        <v>71</v>
      </c>
      <c r="K209" s="58">
        <f t="shared" si="3"/>
        <v>156.20000000000002</v>
      </c>
    </row>
    <row r="210" spans="1:11" s="3" customFormat="1" ht="18" customHeight="1" thickBot="1">
      <c r="A210" s="415"/>
      <c r="B210" s="223" t="s">
        <v>1</v>
      </c>
      <c r="C210" s="226" t="s">
        <v>194</v>
      </c>
      <c r="D210" s="205" t="s">
        <v>23</v>
      </c>
      <c r="E210" s="205" t="s">
        <v>142</v>
      </c>
      <c r="F210" s="405" t="s">
        <v>52</v>
      </c>
      <c r="G210" s="271" t="s">
        <v>53</v>
      </c>
      <c r="H210" s="343" t="s">
        <v>83</v>
      </c>
      <c r="I210" s="57" t="s">
        <v>20</v>
      </c>
      <c r="J210" s="79">
        <v>63.5</v>
      </c>
      <c r="K210" s="58">
        <f t="shared" si="3"/>
        <v>139.70000000000002</v>
      </c>
    </row>
    <row r="211" spans="1:11" s="3" customFormat="1" ht="18" customHeight="1" thickBot="1">
      <c r="A211" s="416"/>
      <c r="B211" s="224"/>
      <c r="C211" s="227"/>
      <c r="D211" s="206"/>
      <c r="E211" s="221"/>
      <c r="F211" s="412"/>
      <c r="G211" s="339"/>
      <c r="H211" s="344"/>
      <c r="I211" s="57" t="s">
        <v>19</v>
      </c>
      <c r="J211" s="79">
        <v>65</v>
      </c>
      <c r="K211" s="58">
        <f t="shared" si="3"/>
        <v>143</v>
      </c>
    </row>
    <row r="212" spans="1:11" s="3" customFormat="1" ht="18" customHeight="1" thickBot="1">
      <c r="A212" s="416"/>
      <c r="B212" s="225"/>
      <c r="C212" s="228"/>
      <c r="D212" s="207"/>
      <c r="E212" s="237"/>
      <c r="F212" s="406"/>
      <c r="G212" s="272"/>
      <c r="H212" s="345"/>
      <c r="I212" s="57" t="s">
        <v>18</v>
      </c>
      <c r="J212" s="79">
        <v>71</v>
      </c>
      <c r="K212" s="58">
        <f t="shared" si="3"/>
        <v>156.20000000000002</v>
      </c>
    </row>
    <row r="213" spans="1:11" s="3" customFormat="1" ht="18" customHeight="1" thickBot="1">
      <c r="A213" s="415"/>
      <c r="B213" s="223" t="s">
        <v>1</v>
      </c>
      <c r="C213" s="226" t="s">
        <v>194</v>
      </c>
      <c r="D213" s="205" t="s">
        <v>156</v>
      </c>
      <c r="E213" s="205" t="s">
        <v>184</v>
      </c>
      <c r="F213" s="405" t="s">
        <v>52</v>
      </c>
      <c r="G213" s="271" t="s">
        <v>53</v>
      </c>
      <c r="H213" s="343" t="s">
        <v>83</v>
      </c>
      <c r="I213" s="57" t="s">
        <v>20</v>
      </c>
      <c r="J213" s="79">
        <v>64.5</v>
      </c>
      <c r="K213" s="58">
        <f t="shared" si="3"/>
        <v>141.9</v>
      </c>
    </row>
    <row r="214" spans="1:11" s="3" customFormat="1" ht="18" customHeight="1" thickBot="1">
      <c r="A214" s="416"/>
      <c r="B214" s="224"/>
      <c r="C214" s="227"/>
      <c r="D214" s="206"/>
      <c r="E214" s="221"/>
      <c r="F214" s="412"/>
      <c r="G214" s="339"/>
      <c r="H214" s="344"/>
      <c r="I214" s="57" t="s">
        <v>19</v>
      </c>
      <c r="J214" s="79">
        <v>66.5</v>
      </c>
      <c r="K214" s="58">
        <f t="shared" si="3"/>
        <v>146.30000000000001</v>
      </c>
    </row>
    <row r="215" spans="1:11" s="3" customFormat="1" ht="18" customHeight="1" thickBot="1">
      <c r="A215" s="416"/>
      <c r="B215" s="225"/>
      <c r="C215" s="228"/>
      <c r="D215" s="207"/>
      <c r="E215" s="237"/>
      <c r="F215" s="406"/>
      <c r="G215" s="272"/>
      <c r="H215" s="345"/>
      <c r="I215" s="57" t="s">
        <v>18</v>
      </c>
      <c r="J215" s="79">
        <v>73.5</v>
      </c>
      <c r="K215" s="58">
        <f t="shared" si="3"/>
        <v>161.70000000000002</v>
      </c>
    </row>
    <row r="216" spans="1:11" s="3" customFormat="1" ht="18" customHeight="1" thickBot="1">
      <c r="A216" s="415"/>
      <c r="B216" s="223" t="s">
        <v>1</v>
      </c>
      <c r="C216" s="226" t="s">
        <v>197</v>
      </c>
      <c r="D216" s="205" t="s">
        <v>25</v>
      </c>
      <c r="E216" s="205" t="s">
        <v>205</v>
      </c>
      <c r="F216" s="405" t="s">
        <v>52</v>
      </c>
      <c r="G216" s="271" t="s">
        <v>53</v>
      </c>
      <c r="H216" s="343" t="s">
        <v>83</v>
      </c>
      <c r="I216" s="57" t="s">
        <v>20</v>
      </c>
      <c r="J216" s="79">
        <v>67.5</v>
      </c>
      <c r="K216" s="58">
        <f t="shared" si="3"/>
        <v>148.5</v>
      </c>
    </row>
    <row r="217" spans="1:11" s="3" customFormat="1" ht="18" customHeight="1" thickBot="1">
      <c r="A217" s="416"/>
      <c r="B217" s="224"/>
      <c r="C217" s="227"/>
      <c r="D217" s="206"/>
      <c r="E217" s="221"/>
      <c r="F217" s="412"/>
      <c r="G217" s="339"/>
      <c r="H217" s="344"/>
      <c r="I217" s="57" t="s">
        <v>19</v>
      </c>
      <c r="J217" s="79">
        <v>70.5</v>
      </c>
      <c r="K217" s="58">
        <f t="shared" si="3"/>
        <v>155.10000000000002</v>
      </c>
    </row>
    <row r="218" spans="1:11" s="3" customFormat="1" ht="18" customHeight="1" thickBot="1">
      <c r="A218" s="416"/>
      <c r="B218" s="225"/>
      <c r="C218" s="228"/>
      <c r="D218" s="207"/>
      <c r="E218" s="237"/>
      <c r="F218" s="406"/>
      <c r="G218" s="272"/>
      <c r="H218" s="345"/>
      <c r="I218" s="57" t="s">
        <v>18</v>
      </c>
      <c r="J218" s="79">
        <v>79</v>
      </c>
      <c r="K218" s="58">
        <f t="shared" si="3"/>
        <v>173.8</v>
      </c>
    </row>
    <row r="219" spans="1:11" s="3" customFormat="1" ht="18" customHeight="1" thickBot="1">
      <c r="A219" s="415"/>
      <c r="B219" s="223" t="s">
        <v>1</v>
      </c>
      <c r="C219" s="226" t="s">
        <v>197</v>
      </c>
      <c r="D219" s="205" t="s">
        <v>204</v>
      </c>
      <c r="E219" s="205" t="s">
        <v>206</v>
      </c>
      <c r="F219" s="405" t="s">
        <v>52</v>
      </c>
      <c r="G219" s="271" t="s">
        <v>53</v>
      </c>
      <c r="H219" s="343" t="s">
        <v>83</v>
      </c>
      <c r="I219" s="57" t="s">
        <v>20</v>
      </c>
      <c r="J219" s="79">
        <v>67.5</v>
      </c>
      <c r="K219" s="58">
        <f t="shared" si="3"/>
        <v>148.5</v>
      </c>
    </row>
    <row r="220" spans="1:11" s="3" customFormat="1" ht="18" customHeight="1" thickBot="1">
      <c r="A220" s="416"/>
      <c r="B220" s="224"/>
      <c r="C220" s="227"/>
      <c r="D220" s="206"/>
      <c r="E220" s="221"/>
      <c r="F220" s="412"/>
      <c r="G220" s="339"/>
      <c r="H220" s="344"/>
      <c r="I220" s="57" t="s">
        <v>19</v>
      </c>
      <c r="J220" s="79">
        <v>70.5</v>
      </c>
      <c r="K220" s="58">
        <f t="shared" si="3"/>
        <v>155.10000000000002</v>
      </c>
    </row>
    <row r="221" spans="1:11" s="3" customFormat="1" ht="18" customHeight="1" thickBot="1">
      <c r="A221" s="416"/>
      <c r="B221" s="225"/>
      <c r="C221" s="228"/>
      <c r="D221" s="207"/>
      <c r="E221" s="237"/>
      <c r="F221" s="406"/>
      <c r="G221" s="272"/>
      <c r="H221" s="345"/>
      <c r="I221" s="57" t="s">
        <v>18</v>
      </c>
      <c r="J221" s="79">
        <v>79</v>
      </c>
      <c r="K221" s="58">
        <f t="shared" si="3"/>
        <v>173.8</v>
      </c>
    </row>
    <row r="222" spans="1:11" s="3" customFormat="1" ht="18" customHeight="1" thickBot="1">
      <c r="A222" s="415"/>
      <c r="B222" s="223" t="s">
        <v>24</v>
      </c>
      <c r="C222" s="226" t="s">
        <v>198</v>
      </c>
      <c r="D222" s="205" t="s">
        <v>118</v>
      </c>
      <c r="E222" s="205" t="s">
        <v>120</v>
      </c>
      <c r="F222" s="405" t="s">
        <v>52</v>
      </c>
      <c r="G222" s="271" t="s">
        <v>53</v>
      </c>
      <c r="H222" s="343" t="s">
        <v>83</v>
      </c>
      <c r="I222" s="57" t="s">
        <v>20</v>
      </c>
      <c r="J222" s="79">
        <v>62</v>
      </c>
      <c r="K222" s="58">
        <f t="shared" si="3"/>
        <v>136.4</v>
      </c>
    </row>
    <row r="223" spans="1:11" s="3" customFormat="1" ht="18" customHeight="1" thickBot="1">
      <c r="A223" s="416"/>
      <c r="B223" s="224"/>
      <c r="C223" s="227"/>
      <c r="D223" s="206"/>
      <c r="E223" s="221"/>
      <c r="F223" s="412"/>
      <c r="G223" s="339"/>
      <c r="H223" s="344"/>
      <c r="I223" s="57" t="s">
        <v>19</v>
      </c>
      <c r="J223" s="79">
        <v>65</v>
      </c>
      <c r="K223" s="58">
        <f t="shared" si="3"/>
        <v>143</v>
      </c>
    </row>
    <row r="224" spans="1:11" s="3" customFormat="1" ht="18" customHeight="1" thickBot="1">
      <c r="A224" s="416"/>
      <c r="B224" s="225"/>
      <c r="C224" s="228"/>
      <c r="D224" s="207"/>
      <c r="E224" s="237"/>
      <c r="F224" s="406"/>
      <c r="G224" s="272"/>
      <c r="H224" s="345"/>
      <c r="I224" s="57" t="s">
        <v>18</v>
      </c>
      <c r="J224" s="79">
        <v>73</v>
      </c>
      <c r="K224" s="58">
        <f t="shared" si="3"/>
        <v>160.60000000000002</v>
      </c>
    </row>
    <row r="225" spans="1:11" s="3" customFormat="1" ht="18" customHeight="1" thickBot="1">
      <c r="A225" s="415"/>
      <c r="B225" s="223" t="s">
        <v>24</v>
      </c>
      <c r="C225" s="226" t="s">
        <v>198</v>
      </c>
      <c r="D225" s="205" t="s">
        <v>166</v>
      </c>
      <c r="E225" s="205" t="s">
        <v>167</v>
      </c>
      <c r="F225" s="405" t="s">
        <v>52</v>
      </c>
      <c r="G225" s="271" t="s">
        <v>53</v>
      </c>
      <c r="H225" s="343" t="s">
        <v>83</v>
      </c>
      <c r="I225" s="57" t="s">
        <v>20</v>
      </c>
      <c r="J225" s="79">
        <v>62</v>
      </c>
      <c r="K225" s="58">
        <f t="shared" si="3"/>
        <v>136.4</v>
      </c>
    </row>
    <row r="226" spans="1:11" s="3" customFormat="1" ht="18" customHeight="1" thickBot="1">
      <c r="A226" s="416"/>
      <c r="B226" s="224"/>
      <c r="C226" s="227"/>
      <c r="D226" s="206"/>
      <c r="E226" s="221"/>
      <c r="F226" s="412"/>
      <c r="G226" s="339"/>
      <c r="H226" s="344"/>
      <c r="I226" s="57" t="s">
        <v>19</v>
      </c>
      <c r="J226" s="79">
        <v>65</v>
      </c>
      <c r="K226" s="58">
        <f t="shared" si="3"/>
        <v>143</v>
      </c>
    </row>
    <row r="227" spans="1:11" s="3" customFormat="1" ht="18" customHeight="1" thickBot="1">
      <c r="A227" s="416"/>
      <c r="B227" s="225"/>
      <c r="C227" s="228"/>
      <c r="D227" s="207"/>
      <c r="E227" s="237"/>
      <c r="F227" s="406"/>
      <c r="G227" s="272"/>
      <c r="H227" s="345"/>
      <c r="I227" s="57" t="s">
        <v>18</v>
      </c>
      <c r="J227" s="79">
        <v>73</v>
      </c>
      <c r="K227" s="58">
        <f t="shared" si="3"/>
        <v>160.60000000000002</v>
      </c>
    </row>
    <row r="228" spans="1:11" s="3" customFormat="1" ht="18" customHeight="1" thickBot="1">
      <c r="A228" s="415"/>
      <c r="B228" s="223" t="s">
        <v>24</v>
      </c>
      <c r="C228" s="226" t="s">
        <v>199</v>
      </c>
      <c r="D228" s="205" t="s">
        <v>156</v>
      </c>
      <c r="E228" s="205" t="s">
        <v>158</v>
      </c>
      <c r="F228" s="405" t="s">
        <v>52</v>
      </c>
      <c r="G228" s="271" t="s">
        <v>53</v>
      </c>
      <c r="H228" s="343" t="s">
        <v>83</v>
      </c>
      <c r="I228" s="57" t="s">
        <v>20</v>
      </c>
      <c r="J228" s="79">
        <v>77.5</v>
      </c>
      <c r="K228" s="58">
        <f t="shared" si="3"/>
        <v>170.5</v>
      </c>
    </row>
    <row r="229" spans="1:11" s="3" customFormat="1" ht="18" customHeight="1" thickBot="1">
      <c r="A229" s="416"/>
      <c r="B229" s="224"/>
      <c r="C229" s="227"/>
      <c r="D229" s="206"/>
      <c r="E229" s="221"/>
      <c r="F229" s="412"/>
      <c r="G229" s="339"/>
      <c r="H229" s="344"/>
      <c r="I229" s="57" t="s">
        <v>19</v>
      </c>
      <c r="J229" s="79">
        <v>80.5</v>
      </c>
      <c r="K229" s="58">
        <f t="shared" si="3"/>
        <v>177.10000000000002</v>
      </c>
    </row>
    <row r="230" spans="1:11" s="3" customFormat="1" ht="18" customHeight="1" thickBot="1">
      <c r="A230" s="416"/>
      <c r="B230" s="225"/>
      <c r="C230" s="228"/>
      <c r="D230" s="207"/>
      <c r="E230" s="237"/>
      <c r="F230" s="406"/>
      <c r="G230" s="272"/>
      <c r="H230" s="345"/>
      <c r="I230" s="57" t="s">
        <v>18</v>
      </c>
      <c r="J230" s="79">
        <v>87.5</v>
      </c>
      <c r="K230" s="58">
        <f t="shared" si="3"/>
        <v>192.50000000000003</v>
      </c>
    </row>
    <row r="231" spans="1:11" s="3" customFormat="1" ht="18" customHeight="1" thickBot="1">
      <c r="A231" s="415"/>
      <c r="B231" s="223" t="s">
        <v>1</v>
      </c>
      <c r="C231" s="226" t="s">
        <v>199</v>
      </c>
      <c r="D231" s="205" t="s">
        <v>27</v>
      </c>
      <c r="E231" s="205" t="s">
        <v>203</v>
      </c>
      <c r="F231" s="405" t="s">
        <v>52</v>
      </c>
      <c r="G231" s="271" t="s">
        <v>53</v>
      </c>
      <c r="H231" s="343" t="s">
        <v>83</v>
      </c>
      <c r="I231" s="57" t="s">
        <v>20</v>
      </c>
      <c r="J231" s="79">
        <v>77.5</v>
      </c>
      <c r="K231" s="58">
        <f t="shared" si="3"/>
        <v>170.5</v>
      </c>
    </row>
    <row r="232" spans="1:11" s="3" customFormat="1" ht="18" customHeight="1" thickBot="1">
      <c r="A232" s="416"/>
      <c r="B232" s="224"/>
      <c r="C232" s="227"/>
      <c r="D232" s="206"/>
      <c r="E232" s="221"/>
      <c r="F232" s="412"/>
      <c r="G232" s="339"/>
      <c r="H232" s="344"/>
      <c r="I232" s="57" t="s">
        <v>19</v>
      </c>
      <c r="J232" s="79">
        <v>80.5</v>
      </c>
      <c r="K232" s="58">
        <f t="shared" si="3"/>
        <v>177.10000000000002</v>
      </c>
    </row>
    <row r="233" spans="1:11" s="3" customFormat="1" ht="18" customHeight="1" thickBot="1">
      <c r="A233" s="416"/>
      <c r="B233" s="225"/>
      <c r="C233" s="228"/>
      <c r="D233" s="207"/>
      <c r="E233" s="237"/>
      <c r="F233" s="406"/>
      <c r="G233" s="272"/>
      <c r="H233" s="345"/>
      <c r="I233" s="57" t="s">
        <v>18</v>
      </c>
      <c r="J233" s="79">
        <v>87.5</v>
      </c>
      <c r="K233" s="58">
        <f t="shared" si="3"/>
        <v>192.50000000000003</v>
      </c>
    </row>
    <row r="234" spans="1:11" s="3" customFormat="1" ht="18" customHeight="1" thickBot="1">
      <c r="A234" s="415"/>
      <c r="B234" s="223" t="s">
        <v>1</v>
      </c>
      <c r="C234" s="226" t="s">
        <v>200</v>
      </c>
      <c r="D234" s="205" t="s">
        <v>0</v>
      </c>
      <c r="E234" s="205" t="s">
        <v>201</v>
      </c>
      <c r="F234" s="405" t="s">
        <v>52</v>
      </c>
      <c r="G234" s="271" t="s">
        <v>53</v>
      </c>
      <c r="H234" s="343" t="s">
        <v>83</v>
      </c>
      <c r="I234" s="57" t="s">
        <v>20</v>
      </c>
      <c r="J234" s="79">
        <v>82.5</v>
      </c>
      <c r="K234" s="58">
        <f t="shared" si="3"/>
        <v>181.50000000000003</v>
      </c>
    </row>
    <row r="235" spans="1:11" s="3" customFormat="1" ht="18" customHeight="1" thickBot="1">
      <c r="A235" s="416"/>
      <c r="B235" s="224"/>
      <c r="C235" s="227"/>
      <c r="D235" s="206"/>
      <c r="E235" s="221"/>
      <c r="F235" s="412"/>
      <c r="G235" s="339"/>
      <c r="H235" s="344"/>
      <c r="I235" s="57" t="s">
        <v>19</v>
      </c>
      <c r="J235" s="79">
        <v>87.5</v>
      </c>
      <c r="K235" s="58">
        <f t="shared" si="3"/>
        <v>192.50000000000003</v>
      </c>
    </row>
    <row r="236" spans="1:11" s="3" customFormat="1" ht="18" customHeight="1" thickBot="1">
      <c r="A236" s="416"/>
      <c r="B236" s="225"/>
      <c r="C236" s="228"/>
      <c r="D236" s="207"/>
      <c r="E236" s="237"/>
      <c r="F236" s="406"/>
      <c r="G236" s="272"/>
      <c r="H236" s="345"/>
      <c r="I236" s="57" t="s">
        <v>18</v>
      </c>
      <c r="J236" s="79">
        <v>98.5</v>
      </c>
      <c r="K236" s="58">
        <f t="shared" si="3"/>
        <v>216.70000000000002</v>
      </c>
    </row>
    <row r="237" spans="1:11" s="3" customFormat="1" ht="18" customHeight="1" thickBot="1">
      <c r="A237" s="415"/>
      <c r="B237" s="223" t="s">
        <v>1</v>
      </c>
      <c r="C237" s="226" t="s">
        <v>200</v>
      </c>
      <c r="D237" s="205" t="s">
        <v>36</v>
      </c>
      <c r="E237" s="205" t="s">
        <v>202</v>
      </c>
      <c r="F237" s="405" t="s">
        <v>52</v>
      </c>
      <c r="G237" s="271" t="s">
        <v>53</v>
      </c>
      <c r="H237" s="343" t="s">
        <v>83</v>
      </c>
      <c r="I237" s="57" t="s">
        <v>20</v>
      </c>
      <c r="J237" s="79">
        <v>82.5</v>
      </c>
      <c r="K237" s="58">
        <f>J237*2.2</f>
        <v>181.50000000000003</v>
      </c>
    </row>
    <row r="238" spans="1:11" s="3" customFormat="1" ht="18" customHeight="1" thickBot="1">
      <c r="A238" s="416"/>
      <c r="B238" s="224"/>
      <c r="C238" s="227"/>
      <c r="D238" s="206"/>
      <c r="E238" s="221"/>
      <c r="F238" s="412"/>
      <c r="G238" s="339"/>
      <c r="H238" s="344"/>
      <c r="I238" s="57" t="s">
        <v>19</v>
      </c>
      <c r="J238" s="82">
        <v>87.5</v>
      </c>
      <c r="K238" s="58">
        <f t="shared" ref="K238:K239" si="4">J238*2.2</f>
        <v>192.50000000000003</v>
      </c>
    </row>
    <row r="239" spans="1:11" s="3" customFormat="1" ht="22.5" customHeight="1" thickBot="1">
      <c r="A239" s="417"/>
      <c r="B239" s="225"/>
      <c r="C239" s="228"/>
      <c r="D239" s="207"/>
      <c r="E239" s="237"/>
      <c r="F239" s="406"/>
      <c r="G239" s="272"/>
      <c r="H239" s="345"/>
      <c r="I239" s="57" t="s">
        <v>18</v>
      </c>
      <c r="J239" s="82">
        <v>98.5</v>
      </c>
      <c r="K239" s="58">
        <f t="shared" si="4"/>
        <v>216.70000000000002</v>
      </c>
    </row>
    <row r="240" spans="1:11" s="3" customFormat="1" ht="18" customHeight="1">
      <c r="A240" s="74"/>
      <c r="B240" s="68"/>
      <c r="C240" s="75"/>
      <c r="D240" s="74"/>
      <c r="E240" s="70"/>
      <c r="F240" s="90"/>
      <c r="G240" s="72"/>
      <c r="H240" s="72"/>
      <c r="I240" s="72"/>
      <c r="J240" s="83"/>
      <c r="K240" s="73"/>
    </row>
    <row r="241" spans="1:13" s="3" customFormat="1" ht="18" customHeight="1">
      <c r="A241" s="74"/>
      <c r="B241" s="68"/>
      <c r="C241" s="75"/>
      <c r="D241" s="74"/>
      <c r="E241" s="70"/>
      <c r="F241" s="90"/>
      <c r="G241" s="72"/>
      <c r="H241" s="72"/>
      <c r="I241" s="72"/>
      <c r="J241" s="83"/>
      <c r="K241" s="73"/>
    </row>
    <row r="242" spans="1:13" s="3" customFormat="1" ht="18" customHeight="1">
      <c r="A242" s="74"/>
      <c r="B242" s="68"/>
      <c r="C242" s="75"/>
      <c r="D242" s="74"/>
      <c r="E242" s="70"/>
      <c r="F242" s="90"/>
      <c r="G242" s="72"/>
      <c r="H242" s="72"/>
      <c r="I242" s="72"/>
      <c r="J242" s="83"/>
      <c r="K242" s="73"/>
    </row>
    <row r="243" spans="1:13" s="3" customFormat="1" ht="18" customHeight="1">
      <c r="A243" s="74"/>
      <c r="B243" s="68"/>
      <c r="C243" s="75"/>
      <c r="D243" s="74"/>
      <c r="E243" s="70"/>
      <c r="F243" s="90"/>
      <c r="G243" s="72"/>
      <c r="H243" s="72"/>
      <c r="I243" s="72"/>
      <c r="J243" s="83"/>
      <c r="K243" s="73"/>
    </row>
    <row r="244" spans="1:13" s="3" customFormat="1" ht="18" customHeight="1">
      <c r="A244" s="74"/>
      <c r="B244" s="68"/>
      <c r="C244" s="75"/>
      <c r="D244" s="74"/>
      <c r="E244" s="70"/>
      <c r="F244" s="90"/>
      <c r="G244" s="72"/>
      <c r="H244" s="72"/>
      <c r="I244" s="72"/>
      <c r="J244" s="83"/>
      <c r="K244" s="73"/>
    </row>
    <row r="245" spans="1:13" s="3" customFormat="1" ht="18" customHeight="1">
      <c r="A245" s="74"/>
      <c r="B245" s="68"/>
      <c r="C245" s="75"/>
      <c r="D245" s="74"/>
      <c r="E245" s="70"/>
      <c r="F245" s="90"/>
      <c r="G245" s="72"/>
      <c r="H245" s="72"/>
      <c r="I245" s="72"/>
      <c r="J245" s="83"/>
      <c r="K245" s="73"/>
    </row>
    <row r="246" spans="1:13" s="3" customFormat="1" ht="18" customHeight="1">
      <c r="A246" s="74"/>
      <c r="B246" s="68"/>
      <c r="C246" s="75"/>
      <c r="D246" s="74"/>
      <c r="E246" s="70"/>
      <c r="F246" s="90"/>
      <c r="G246" s="72"/>
      <c r="H246" s="72"/>
      <c r="I246" s="72"/>
      <c r="J246" s="83"/>
      <c r="K246" s="73"/>
    </row>
    <row r="247" spans="1:13" s="76" customFormat="1" ht="18" customHeight="1">
      <c r="A247" s="422"/>
      <c r="B247" s="422"/>
      <c r="C247" s="422"/>
      <c r="D247" s="422"/>
      <c r="E247" s="422"/>
      <c r="F247" s="422"/>
      <c r="G247" s="422"/>
      <c r="H247" s="422"/>
      <c r="I247" s="422"/>
      <c r="J247" s="422"/>
      <c r="K247" s="422"/>
      <c r="M247" s="77"/>
    </row>
    <row r="248" spans="1:13" ht="18" customHeight="1">
      <c r="A248" s="423" t="s">
        <v>77</v>
      </c>
      <c r="B248" s="423"/>
      <c r="C248" s="423"/>
      <c r="D248" s="423"/>
      <c r="E248" s="423"/>
      <c r="F248" s="423"/>
      <c r="G248" s="423"/>
      <c r="H248" s="423"/>
      <c r="I248" s="423"/>
      <c r="J248" s="423"/>
      <c r="K248" s="423"/>
    </row>
    <row r="249" spans="1:13" ht="18" customHeight="1" thickBot="1">
      <c r="A249" s="424" t="s">
        <v>51</v>
      </c>
      <c r="B249" s="425"/>
      <c r="C249" s="425"/>
      <c r="D249" s="425"/>
      <c r="E249" s="425"/>
      <c r="F249" s="425"/>
      <c r="G249" s="425"/>
      <c r="H249" s="425"/>
      <c r="I249" s="425"/>
      <c r="J249" s="425"/>
      <c r="K249" s="426"/>
      <c r="L249" s="17"/>
      <c r="M249" s="18"/>
    </row>
    <row r="250" spans="1:13" ht="27" customHeight="1">
      <c r="A250" s="163"/>
      <c r="B250" s="165" t="s">
        <v>12</v>
      </c>
      <c r="C250" s="167" t="s">
        <v>207</v>
      </c>
      <c r="D250" s="167" t="s">
        <v>13</v>
      </c>
      <c r="E250" s="167" t="s">
        <v>208</v>
      </c>
      <c r="F250" s="427" t="s">
        <v>52</v>
      </c>
      <c r="G250" s="165" t="s">
        <v>52</v>
      </c>
      <c r="H250" s="165" t="s">
        <v>83</v>
      </c>
      <c r="I250" s="2" t="s">
        <v>11</v>
      </c>
      <c r="J250" s="84">
        <v>61.5</v>
      </c>
      <c r="K250" s="46">
        <f>J250*2.2</f>
        <v>135.30000000000001</v>
      </c>
    </row>
    <row r="251" spans="1:13" ht="27" customHeight="1" thickBot="1">
      <c r="A251" s="164"/>
      <c r="B251" s="166"/>
      <c r="C251" s="168"/>
      <c r="D251" s="168"/>
      <c r="E251" s="168"/>
      <c r="F251" s="428"/>
      <c r="G251" s="166"/>
      <c r="H251" s="166"/>
      <c r="I251" s="1" t="s">
        <v>10</v>
      </c>
      <c r="J251" s="85">
        <v>68</v>
      </c>
      <c r="K251" s="47">
        <f t="shared" ref="K251:K275" si="5">J251*2.2</f>
        <v>149.60000000000002</v>
      </c>
    </row>
    <row r="252" spans="1:13" ht="27" customHeight="1">
      <c r="A252" s="163"/>
      <c r="B252" s="165" t="s">
        <v>12</v>
      </c>
      <c r="C252" s="167" t="s">
        <v>209</v>
      </c>
      <c r="D252" s="167" t="s">
        <v>118</v>
      </c>
      <c r="E252" s="167" t="s">
        <v>210</v>
      </c>
      <c r="F252" s="427" t="s">
        <v>52</v>
      </c>
      <c r="G252" s="165" t="s">
        <v>52</v>
      </c>
      <c r="H252" s="165" t="s">
        <v>83</v>
      </c>
      <c r="I252" s="2" t="s">
        <v>11</v>
      </c>
      <c r="J252" s="84">
        <v>61.5</v>
      </c>
      <c r="K252" s="46">
        <f t="shared" si="5"/>
        <v>135.30000000000001</v>
      </c>
    </row>
    <row r="253" spans="1:13" ht="27" customHeight="1" thickBot="1">
      <c r="A253" s="164"/>
      <c r="B253" s="166"/>
      <c r="C253" s="168"/>
      <c r="D253" s="168"/>
      <c r="E253" s="168"/>
      <c r="F253" s="428"/>
      <c r="G253" s="166"/>
      <c r="H253" s="166"/>
      <c r="I253" s="1" t="s">
        <v>10</v>
      </c>
      <c r="J253" s="85">
        <v>67.5</v>
      </c>
      <c r="K253" s="47">
        <f t="shared" si="5"/>
        <v>148.5</v>
      </c>
    </row>
    <row r="254" spans="1:13" ht="27" customHeight="1">
      <c r="A254" s="163"/>
      <c r="B254" s="165" t="s">
        <v>12</v>
      </c>
      <c r="C254" s="167" t="s">
        <v>209</v>
      </c>
      <c r="D254" s="167" t="s">
        <v>111</v>
      </c>
      <c r="E254" s="167" t="s">
        <v>140</v>
      </c>
      <c r="F254" s="427" t="s">
        <v>52</v>
      </c>
      <c r="G254" s="165" t="s">
        <v>52</v>
      </c>
      <c r="H254" s="165" t="s">
        <v>83</v>
      </c>
      <c r="I254" s="2" t="s">
        <v>11</v>
      </c>
      <c r="J254" s="84">
        <v>61.5</v>
      </c>
      <c r="K254" s="46">
        <f t="shared" si="5"/>
        <v>135.30000000000001</v>
      </c>
    </row>
    <row r="255" spans="1:13" ht="27" customHeight="1" thickBot="1">
      <c r="A255" s="164"/>
      <c r="B255" s="166"/>
      <c r="C255" s="168"/>
      <c r="D255" s="168"/>
      <c r="E255" s="168"/>
      <c r="F255" s="428"/>
      <c r="G255" s="166"/>
      <c r="H255" s="166"/>
      <c r="I255" s="1" t="s">
        <v>10</v>
      </c>
      <c r="J255" s="85">
        <v>67.5</v>
      </c>
      <c r="K255" s="47">
        <f t="shared" si="5"/>
        <v>148.5</v>
      </c>
    </row>
    <row r="256" spans="1:13" ht="27" customHeight="1">
      <c r="A256" s="163"/>
      <c r="B256" s="165" t="s">
        <v>12</v>
      </c>
      <c r="C256" s="167" t="s">
        <v>209</v>
      </c>
      <c r="D256" s="167" t="s">
        <v>127</v>
      </c>
      <c r="E256" s="167" t="s">
        <v>222</v>
      </c>
      <c r="F256" s="427" t="s">
        <v>52</v>
      </c>
      <c r="G256" s="165" t="s">
        <v>52</v>
      </c>
      <c r="H256" s="165" t="s">
        <v>83</v>
      </c>
      <c r="I256" s="2" t="s">
        <v>11</v>
      </c>
      <c r="J256" s="84">
        <v>68.5</v>
      </c>
      <c r="K256" s="46">
        <f t="shared" si="5"/>
        <v>150.70000000000002</v>
      </c>
    </row>
    <row r="257" spans="1:11" ht="27" customHeight="1" thickBot="1">
      <c r="A257" s="164"/>
      <c r="B257" s="166"/>
      <c r="C257" s="168"/>
      <c r="D257" s="168"/>
      <c r="E257" s="168"/>
      <c r="F257" s="428"/>
      <c r="G257" s="166"/>
      <c r="H257" s="166"/>
      <c r="I257" s="1" t="s">
        <v>10</v>
      </c>
      <c r="J257" s="85">
        <v>76.5</v>
      </c>
      <c r="K257" s="47">
        <f t="shared" si="5"/>
        <v>168.3</v>
      </c>
    </row>
    <row r="258" spans="1:11" ht="27" customHeight="1">
      <c r="A258" s="163"/>
      <c r="B258" s="165" t="s">
        <v>12</v>
      </c>
      <c r="C258" s="167" t="s">
        <v>219</v>
      </c>
      <c r="D258" s="167" t="s">
        <v>111</v>
      </c>
      <c r="E258" s="167" t="s">
        <v>221</v>
      </c>
      <c r="F258" s="427" t="s">
        <v>52</v>
      </c>
      <c r="G258" s="165" t="s">
        <v>52</v>
      </c>
      <c r="H258" s="165" t="s">
        <v>83</v>
      </c>
      <c r="I258" s="2" t="s">
        <v>11</v>
      </c>
      <c r="J258" s="84">
        <v>154.5</v>
      </c>
      <c r="K258" s="46">
        <f t="shared" si="5"/>
        <v>339.90000000000003</v>
      </c>
    </row>
    <row r="259" spans="1:11" ht="27" customHeight="1" thickBot="1">
      <c r="A259" s="164"/>
      <c r="B259" s="166"/>
      <c r="C259" s="168"/>
      <c r="D259" s="168"/>
      <c r="E259" s="168"/>
      <c r="F259" s="428"/>
      <c r="G259" s="166"/>
      <c r="H259" s="166"/>
      <c r="I259" s="1" t="s">
        <v>10</v>
      </c>
      <c r="J259" s="85">
        <v>189</v>
      </c>
      <c r="K259" s="47">
        <f t="shared" si="5"/>
        <v>415.8</v>
      </c>
    </row>
    <row r="260" spans="1:11" ht="27" customHeight="1">
      <c r="A260" s="163"/>
      <c r="B260" s="165" t="s">
        <v>12</v>
      </c>
      <c r="C260" s="167" t="s">
        <v>219</v>
      </c>
      <c r="D260" s="167" t="s">
        <v>13</v>
      </c>
      <c r="E260" s="167" t="s">
        <v>220</v>
      </c>
      <c r="F260" s="427" t="s">
        <v>52</v>
      </c>
      <c r="G260" s="165" t="s">
        <v>52</v>
      </c>
      <c r="H260" s="165" t="s">
        <v>83</v>
      </c>
      <c r="I260" s="2" t="s">
        <v>11</v>
      </c>
      <c r="J260" s="84">
        <v>151</v>
      </c>
      <c r="K260" s="46">
        <f t="shared" si="5"/>
        <v>332.20000000000005</v>
      </c>
    </row>
    <row r="261" spans="1:11" ht="27" customHeight="1" thickBot="1">
      <c r="A261" s="164"/>
      <c r="B261" s="166"/>
      <c r="C261" s="168"/>
      <c r="D261" s="168"/>
      <c r="E261" s="168"/>
      <c r="F261" s="428"/>
      <c r="G261" s="166"/>
      <c r="H261" s="166"/>
      <c r="I261" s="1" t="s">
        <v>10</v>
      </c>
      <c r="J261" s="85">
        <v>184.5</v>
      </c>
      <c r="K261" s="47">
        <f t="shared" si="5"/>
        <v>405.90000000000003</v>
      </c>
    </row>
    <row r="262" spans="1:11" ht="27" customHeight="1">
      <c r="A262" s="163"/>
      <c r="B262" s="165" t="s">
        <v>12</v>
      </c>
      <c r="C262" s="167" t="s">
        <v>231</v>
      </c>
      <c r="D262" s="167" t="s">
        <v>13</v>
      </c>
      <c r="E262" s="167" t="s">
        <v>232</v>
      </c>
      <c r="F262" s="427" t="s">
        <v>52</v>
      </c>
      <c r="G262" s="165" t="s">
        <v>52</v>
      </c>
      <c r="H262" s="165" t="s">
        <v>83</v>
      </c>
      <c r="I262" s="2" t="s">
        <v>11</v>
      </c>
      <c r="J262" s="84"/>
      <c r="K262" s="46">
        <f t="shared" si="5"/>
        <v>0</v>
      </c>
    </row>
    <row r="263" spans="1:11" ht="27" customHeight="1" thickBot="1">
      <c r="A263" s="164"/>
      <c r="B263" s="166"/>
      <c r="C263" s="168"/>
      <c r="D263" s="168"/>
      <c r="E263" s="168"/>
      <c r="F263" s="428"/>
      <c r="G263" s="166"/>
      <c r="H263" s="166"/>
      <c r="I263" s="1" t="s">
        <v>10</v>
      </c>
      <c r="J263" s="85"/>
      <c r="K263" s="47">
        <f t="shared" si="5"/>
        <v>0</v>
      </c>
    </row>
    <row r="264" spans="1:11" ht="27" customHeight="1">
      <c r="A264" s="163"/>
      <c r="B264" s="165" t="s">
        <v>12</v>
      </c>
      <c r="C264" s="167" t="s">
        <v>211</v>
      </c>
      <c r="D264" s="167" t="s">
        <v>13</v>
      </c>
      <c r="E264" s="167" t="s">
        <v>218</v>
      </c>
      <c r="F264" s="427" t="s">
        <v>52</v>
      </c>
      <c r="G264" s="165" t="s">
        <v>52</v>
      </c>
      <c r="H264" s="165" t="s">
        <v>83</v>
      </c>
      <c r="I264" s="2" t="s">
        <v>11</v>
      </c>
      <c r="J264" s="84">
        <v>52.5</v>
      </c>
      <c r="K264" s="46">
        <f t="shared" si="5"/>
        <v>115.50000000000001</v>
      </c>
    </row>
    <row r="265" spans="1:11" ht="27" customHeight="1" thickBot="1">
      <c r="A265" s="164"/>
      <c r="B265" s="166"/>
      <c r="C265" s="168"/>
      <c r="D265" s="168"/>
      <c r="E265" s="168"/>
      <c r="F265" s="428"/>
      <c r="G265" s="166"/>
      <c r="H265" s="166"/>
      <c r="I265" s="1" t="s">
        <v>10</v>
      </c>
      <c r="J265" s="85">
        <v>57.5</v>
      </c>
      <c r="K265" s="47">
        <f t="shared" si="5"/>
        <v>126.50000000000001</v>
      </c>
    </row>
    <row r="266" spans="1:11" ht="27" customHeight="1">
      <c r="A266" s="163"/>
      <c r="B266" s="165" t="s">
        <v>12</v>
      </c>
      <c r="C266" s="167" t="s">
        <v>211</v>
      </c>
      <c r="D266" s="167" t="s">
        <v>156</v>
      </c>
      <c r="E266" s="167" t="s">
        <v>217</v>
      </c>
      <c r="F266" s="427" t="s">
        <v>52</v>
      </c>
      <c r="G266" s="165" t="s">
        <v>52</v>
      </c>
      <c r="H266" s="165" t="s">
        <v>83</v>
      </c>
      <c r="I266" s="2" t="s">
        <v>11</v>
      </c>
      <c r="J266" s="84">
        <v>52.5</v>
      </c>
      <c r="K266" s="46">
        <f t="shared" si="5"/>
        <v>115.50000000000001</v>
      </c>
    </row>
    <row r="267" spans="1:11" ht="27" customHeight="1" thickBot="1">
      <c r="A267" s="164"/>
      <c r="B267" s="166"/>
      <c r="C267" s="168"/>
      <c r="D267" s="168"/>
      <c r="E267" s="168"/>
      <c r="F267" s="428"/>
      <c r="G267" s="166"/>
      <c r="H267" s="166"/>
      <c r="I267" s="1" t="s">
        <v>10</v>
      </c>
      <c r="J267" s="85">
        <v>57.5</v>
      </c>
      <c r="K267" s="47">
        <f t="shared" si="5"/>
        <v>126.50000000000001</v>
      </c>
    </row>
    <row r="268" spans="1:11" ht="27" customHeight="1">
      <c r="A268" s="163"/>
      <c r="B268" s="165" t="s">
        <v>12</v>
      </c>
      <c r="C268" s="167" t="s">
        <v>211</v>
      </c>
      <c r="D268" s="167" t="s">
        <v>214</v>
      </c>
      <c r="E268" s="167" t="s">
        <v>215</v>
      </c>
      <c r="F268" s="427" t="s">
        <v>52</v>
      </c>
      <c r="G268" s="165" t="s">
        <v>52</v>
      </c>
      <c r="H268" s="165" t="s">
        <v>83</v>
      </c>
      <c r="I268" s="2" t="s">
        <v>11</v>
      </c>
      <c r="J268" s="84">
        <v>61</v>
      </c>
      <c r="K268" s="46">
        <f t="shared" si="5"/>
        <v>134.20000000000002</v>
      </c>
    </row>
    <row r="269" spans="1:11" ht="27" customHeight="1" thickBot="1">
      <c r="A269" s="164"/>
      <c r="B269" s="166"/>
      <c r="C269" s="168"/>
      <c r="D269" s="168"/>
      <c r="E269" s="168"/>
      <c r="F269" s="428"/>
      <c r="G269" s="166"/>
      <c r="H269" s="166"/>
      <c r="I269" s="1" t="s">
        <v>10</v>
      </c>
      <c r="J269" s="85">
        <v>68.5</v>
      </c>
      <c r="K269" s="47">
        <f t="shared" si="5"/>
        <v>150.70000000000002</v>
      </c>
    </row>
    <row r="270" spans="1:11" ht="27" customHeight="1">
      <c r="A270" s="163" t="s">
        <v>213</v>
      </c>
      <c r="B270" s="165" t="s">
        <v>12</v>
      </c>
      <c r="C270" s="167" t="s">
        <v>212</v>
      </c>
      <c r="D270" s="167" t="s">
        <v>23</v>
      </c>
      <c r="E270" s="167" t="s">
        <v>216</v>
      </c>
      <c r="F270" s="427" t="s">
        <v>52</v>
      </c>
      <c r="G270" s="165" t="s">
        <v>52</v>
      </c>
      <c r="H270" s="165" t="s">
        <v>83</v>
      </c>
      <c r="I270" s="2" t="s">
        <v>11</v>
      </c>
      <c r="J270" s="84">
        <v>128.5</v>
      </c>
      <c r="K270" s="46">
        <f t="shared" si="5"/>
        <v>282.70000000000005</v>
      </c>
    </row>
    <row r="271" spans="1:11" ht="27" customHeight="1" thickBot="1">
      <c r="A271" s="164"/>
      <c r="B271" s="166"/>
      <c r="C271" s="168"/>
      <c r="D271" s="168"/>
      <c r="E271" s="168"/>
      <c r="F271" s="428"/>
      <c r="G271" s="166"/>
      <c r="H271" s="166"/>
      <c r="I271" s="1" t="s">
        <v>10</v>
      </c>
      <c r="J271" s="85">
        <v>137.5</v>
      </c>
      <c r="K271" s="47">
        <f t="shared" si="5"/>
        <v>302.5</v>
      </c>
    </row>
    <row r="272" spans="1:11" ht="27" customHeight="1">
      <c r="A272" s="163"/>
      <c r="B272" s="165" t="s">
        <v>12</v>
      </c>
      <c r="C272" s="167" t="s">
        <v>223</v>
      </c>
      <c r="D272" s="167" t="s">
        <v>13</v>
      </c>
      <c r="E272" s="167" t="s">
        <v>224</v>
      </c>
      <c r="F272" s="427" t="s">
        <v>52</v>
      </c>
      <c r="G272" s="165" t="s">
        <v>52</v>
      </c>
      <c r="H272" s="165" t="s">
        <v>83</v>
      </c>
      <c r="I272" s="2" t="s">
        <v>11</v>
      </c>
      <c r="J272" s="84">
        <v>134.5</v>
      </c>
      <c r="K272" s="46">
        <f t="shared" si="5"/>
        <v>295.90000000000003</v>
      </c>
    </row>
    <row r="273" spans="1:11" ht="27" customHeight="1" thickBot="1">
      <c r="A273" s="164"/>
      <c r="B273" s="166"/>
      <c r="C273" s="168"/>
      <c r="D273" s="168"/>
      <c r="E273" s="168"/>
      <c r="F273" s="428"/>
      <c r="G273" s="166"/>
      <c r="H273" s="166"/>
      <c r="I273" s="1" t="s">
        <v>10</v>
      </c>
      <c r="J273" s="85">
        <v>143.5</v>
      </c>
      <c r="K273" s="47">
        <f t="shared" si="5"/>
        <v>315.70000000000005</v>
      </c>
    </row>
    <row r="274" spans="1:11" ht="27" customHeight="1">
      <c r="A274" s="163"/>
      <c r="B274" s="165" t="s">
        <v>12</v>
      </c>
      <c r="C274" s="167" t="s">
        <v>223</v>
      </c>
      <c r="D274" s="167" t="s">
        <v>5</v>
      </c>
      <c r="E274" s="167" t="s">
        <v>225</v>
      </c>
      <c r="F274" s="427" t="s">
        <v>52</v>
      </c>
      <c r="G274" s="165" t="s">
        <v>52</v>
      </c>
      <c r="H274" s="165" t="s">
        <v>83</v>
      </c>
      <c r="I274" s="2" t="s">
        <v>11</v>
      </c>
      <c r="J274" s="84">
        <v>124</v>
      </c>
      <c r="K274" s="46">
        <f t="shared" si="5"/>
        <v>272.8</v>
      </c>
    </row>
    <row r="275" spans="1:11" ht="27" customHeight="1" thickBot="1">
      <c r="A275" s="164"/>
      <c r="B275" s="166"/>
      <c r="C275" s="168"/>
      <c r="D275" s="168"/>
      <c r="E275" s="168"/>
      <c r="F275" s="428"/>
      <c r="G275" s="166"/>
      <c r="H275" s="166"/>
      <c r="I275" s="1" t="s">
        <v>10</v>
      </c>
      <c r="J275" s="85">
        <v>133.5</v>
      </c>
      <c r="K275" s="47">
        <f t="shared" si="5"/>
        <v>293.70000000000005</v>
      </c>
    </row>
    <row r="276" spans="1:11" s="76" customFormat="1" ht="13.5" customHeight="1">
      <c r="A276" s="432"/>
      <c r="B276" s="432"/>
      <c r="C276" s="432"/>
      <c r="D276" s="432"/>
      <c r="E276" s="432"/>
      <c r="F276" s="432"/>
      <c r="G276" s="432"/>
      <c r="H276" s="432"/>
      <c r="I276" s="432"/>
      <c r="J276" s="432"/>
      <c r="K276" s="432"/>
    </row>
    <row r="277" spans="1:11" s="76" customFormat="1" ht="13.5" customHeight="1">
      <c r="A277" s="89"/>
      <c r="B277" s="89"/>
      <c r="C277" s="89"/>
      <c r="D277" s="89"/>
      <c r="E277" s="89"/>
      <c r="F277" s="91"/>
      <c r="G277" s="89"/>
      <c r="H277" s="89"/>
      <c r="I277" s="89"/>
      <c r="J277" s="89"/>
      <c r="K277" s="89"/>
    </row>
    <row r="278" spans="1:11" s="76" customFormat="1" ht="13.5" customHeight="1">
      <c r="A278" s="89"/>
      <c r="B278" s="89"/>
      <c r="C278" s="89"/>
      <c r="D278" s="89"/>
      <c r="E278" s="89"/>
      <c r="F278" s="91"/>
      <c r="G278" s="89"/>
      <c r="H278" s="89"/>
      <c r="I278" s="89"/>
      <c r="J278" s="89"/>
      <c r="K278" s="89"/>
    </row>
    <row r="279" spans="1:11" s="76" customFormat="1" ht="13.5" customHeight="1">
      <c r="A279" s="89"/>
      <c r="B279" s="89"/>
      <c r="C279" s="89"/>
      <c r="D279" s="89"/>
      <c r="E279" s="89"/>
      <c r="F279" s="91"/>
      <c r="G279" s="89"/>
      <c r="H279" s="89"/>
      <c r="I279" s="89"/>
      <c r="J279" s="89"/>
      <c r="K279" s="89"/>
    </row>
    <row r="280" spans="1:11" s="76" customFormat="1" ht="13.5" customHeight="1">
      <c r="A280" s="89"/>
      <c r="B280" s="89"/>
      <c r="C280" s="89"/>
      <c r="D280" s="89"/>
      <c r="E280" s="89"/>
      <c r="F280" s="91"/>
      <c r="G280" s="89"/>
      <c r="H280" s="89"/>
      <c r="I280" s="89"/>
      <c r="J280" s="89"/>
      <c r="K280" s="89"/>
    </row>
    <row r="281" spans="1:11" s="76" customFormat="1" ht="13.5" customHeight="1">
      <c r="A281" s="89"/>
      <c r="B281" s="89"/>
      <c r="C281" s="89"/>
      <c r="D281" s="89"/>
      <c r="E281" s="89"/>
      <c r="F281" s="91"/>
      <c r="G281" s="89"/>
      <c r="H281" s="89"/>
      <c r="I281" s="89"/>
      <c r="J281" s="89"/>
      <c r="K281" s="89"/>
    </row>
    <row r="282" spans="1:11" s="76" customFormat="1" ht="13.5" customHeight="1">
      <c r="A282" s="89"/>
      <c r="B282" s="89"/>
      <c r="C282" s="89"/>
      <c r="D282" s="89"/>
      <c r="E282" s="89"/>
      <c r="F282" s="91"/>
      <c r="G282" s="89"/>
      <c r="H282" s="89"/>
      <c r="I282" s="89"/>
      <c r="J282" s="89"/>
      <c r="K282" s="89"/>
    </row>
    <row r="283" spans="1:11" ht="38.25" customHeight="1">
      <c r="A283" s="423" t="s">
        <v>76</v>
      </c>
      <c r="B283" s="423"/>
      <c r="C283" s="423"/>
      <c r="D283" s="423"/>
      <c r="E283" s="423"/>
      <c r="F283" s="423"/>
      <c r="G283" s="423"/>
      <c r="H283" s="423"/>
      <c r="I283" s="423"/>
      <c r="J283" s="423"/>
      <c r="K283" s="423"/>
    </row>
    <row r="284" spans="1:11" ht="27" customHeight="1" thickBot="1">
      <c r="A284" s="433" t="s">
        <v>235</v>
      </c>
      <c r="B284" s="434"/>
      <c r="C284" s="434"/>
      <c r="D284" s="434"/>
      <c r="E284" s="434"/>
      <c r="F284" s="434"/>
      <c r="G284" s="434"/>
      <c r="H284" s="434"/>
      <c r="I284" s="434"/>
      <c r="J284" s="434"/>
      <c r="K284" s="435"/>
    </row>
    <row r="285" spans="1:11" ht="21.4" customHeight="1" thickBot="1">
      <c r="A285" s="188"/>
      <c r="B285" s="160" t="s">
        <v>1</v>
      </c>
      <c r="C285" s="191" t="s">
        <v>3</v>
      </c>
      <c r="D285" s="194" t="s">
        <v>15</v>
      </c>
      <c r="E285" s="194" t="s">
        <v>154</v>
      </c>
      <c r="F285" s="429" t="s">
        <v>52</v>
      </c>
      <c r="G285" s="154" t="s">
        <v>53</v>
      </c>
      <c r="H285" s="175" t="s">
        <v>83</v>
      </c>
      <c r="I285" s="36" t="s">
        <v>54</v>
      </c>
      <c r="J285" s="86">
        <v>49.5</v>
      </c>
      <c r="K285" s="44">
        <f>J285*2.2</f>
        <v>108.9</v>
      </c>
    </row>
    <row r="286" spans="1:11" ht="21.4" customHeight="1" thickBot="1">
      <c r="A286" s="189"/>
      <c r="B286" s="161"/>
      <c r="C286" s="192"/>
      <c r="D286" s="195"/>
      <c r="E286" s="195"/>
      <c r="F286" s="430"/>
      <c r="G286" s="155"/>
      <c r="H286" s="176"/>
      <c r="I286" s="36" t="s">
        <v>55</v>
      </c>
      <c r="J286" s="86">
        <v>53.5</v>
      </c>
      <c r="K286" s="44">
        <f t="shared" ref="K286:K300" si="6">J286*2.2</f>
        <v>117.7</v>
      </c>
    </row>
    <row r="287" spans="1:11" ht="21.4" customHeight="1" thickBot="1">
      <c r="A287" s="190"/>
      <c r="B287" s="162"/>
      <c r="C287" s="193"/>
      <c r="D287" s="196"/>
      <c r="E287" s="196"/>
      <c r="F287" s="431"/>
      <c r="G287" s="156"/>
      <c r="H287" s="177"/>
      <c r="I287" s="36" t="s">
        <v>56</v>
      </c>
      <c r="J287" s="86">
        <v>58.5</v>
      </c>
      <c r="K287" s="44">
        <f t="shared" si="6"/>
        <v>128.70000000000002</v>
      </c>
    </row>
    <row r="288" spans="1:11" ht="21.4" customHeight="1" thickBot="1">
      <c r="A288" s="188"/>
      <c r="B288" s="160" t="s">
        <v>1</v>
      </c>
      <c r="C288" s="191" t="s">
        <v>3</v>
      </c>
      <c r="D288" s="194" t="s">
        <v>105</v>
      </c>
      <c r="E288" s="194" t="s">
        <v>108</v>
      </c>
      <c r="F288" s="429" t="s">
        <v>52</v>
      </c>
      <c r="G288" s="154" t="s">
        <v>53</v>
      </c>
      <c r="H288" s="175" t="s">
        <v>83</v>
      </c>
      <c r="I288" s="36" t="s">
        <v>54</v>
      </c>
      <c r="J288" s="86">
        <v>50.5</v>
      </c>
      <c r="K288" s="44">
        <f t="shared" si="6"/>
        <v>111.10000000000001</v>
      </c>
    </row>
    <row r="289" spans="1:11" ht="21.4" customHeight="1" thickBot="1">
      <c r="A289" s="189"/>
      <c r="B289" s="161"/>
      <c r="C289" s="192"/>
      <c r="D289" s="195"/>
      <c r="E289" s="195"/>
      <c r="F289" s="430"/>
      <c r="G289" s="155"/>
      <c r="H289" s="176"/>
      <c r="I289" s="36" t="s">
        <v>55</v>
      </c>
      <c r="J289" s="86">
        <v>55.5</v>
      </c>
      <c r="K289" s="44">
        <f t="shared" si="6"/>
        <v>122.10000000000001</v>
      </c>
    </row>
    <row r="290" spans="1:11" ht="21.4" customHeight="1" thickBot="1">
      <c r="A290" s="190"/>
      <c r="B290" s="162"/>
      <c r="C290" s="193"/>
      <c r="D290" s="196"/>
      <c r="E290" s="196"/>
      <c r="F290" s="431"/>
      <c r="G290" s="156"/>
      <c r="H290" s="177"/>
      <c r="I290" s="36" t="s">
        <v>56</v>
      </c>
      <c r="J290" s="86">
        <v>60.5</v>
      </c>
      <c r="K290" s="44">
        <f t="shared" si="6"/>
        <v>133.10000000000002</v>
      </c>
    </row>
    <row r="291" spans="1:11" ht="21.4" customHeight="1" thickBot="1">
      <c r="A291" s="188"/>
      <c r="B291" s="160" t="s">
        <v>1</v>
      </c>
      <c r="C291" s="191" t="s">
        <v>3</v>
      </c>
      <c r="D291" s="194" t="s">
        <v>111</v>
      </c>
      <c r="E291" s="194" t="s">
        <v>140</v>
      </c>
      <c r="F291" s="429" t="s">
        <v>52</v>
      </c>
      <c r="G291" s="154" t="s">
        <v>53</v>
      </c>
      <c r="H291" s="175" t="s">
        <v>83</v>
      </c>
      <c r="I291" s="36" t="s">
        <v>54</v>
      </c>
      <c r="J291" s="86">
        <v>51.5</v>
      </c>
      <c r="K291" s="44">
        <f t="shared" si="6"/>
        <v>113.30000000000001</v>
      </c>
    </row>
    <row r="292" spans="1:11" ht="21.4" customHeight="1" thickBot="1">
      <c r="A292" s="189"/>
      <c r="B292" s="161"/>
      <c r="C292" s="192"/>
      <c r="D292" s="195"/>
      <c r="E292" s="195"/>
      <c r="F292" s="430"/>
      <c r="G292" s="155"/>
      <c r="H292" s="176"/>
      <c r="I292" s="36" t="s">
        <v>55</v>
      </c>
      <c r="J292" s="86">
        <v>55.5</v>
      </c>
      <c r="K292" s="44">
        <f t="shared" si="6"/>
        <v>122.10000000000001</v>
      </c>
    </row>
    <row r="293" spans="1:11" ht="21" customHeight="1" thickBot="1">
      <c r="A293" s="190"/>
      <c r="B293" s="162"/>
      <c r="C293" s="193"/>
      <c r="D293" s="196"/>
      <c r="E293" s="196"/>
      <c r="F293" s="431"/>
      <c r="G293" s="156"/>
      <c r="H293" s="177"/>
      <c r="I293" s="36" t="s">
        <v>56</v>
      </c>
      <c r="J293" s="86">
        <v>60.5</v>
      </c>
      <c r="K293" s="44">
        <f t="shared" si="6"/>
        <v>133.10000000000002</v>
      </c>
    </row>
    <row r="294" spans="1:11" ht="42" customHeight="1" thickBot="1">
      <c r="A294" s="12"/>
      <c r="B294" s="33" t="s">
        <v>1</v>
      </c>
      <c r="C294" s="11" t="s">
        <v>9</v>
      </c>
      <c r="D294" s="31" t="s">
        <v>81</v>
      </c>
      <c r="E294" s="35" t="s">
        <v>84</v>
      </c>
      <c r="F294" s="92" t="s">
        <v>52</v>
      </c>
      <c r="G294" s="29" t="s">
        <v>53</v>
      </c>
      <c r="H294" s="37" t="s">
        <v>83</v>
      </c>
      <c r="I294" s="38" t="s">
        <v>228</v>
      </c>
      <c r="J294" s="87">
        <v>48.5</v>
      </c>
      <c r="K294" s="45">
        <f t="shared" si="6"/>
        <v>106.7</v>
      </c>
    </row>
    <row r="295" spans="1:11" ht="42" customHeight="1" thickBot="1">
      <c r="A295" s="12"/>
      <c r="B295" s="33" t="s">
        <v>1</v>
      </c>
      <c r="C295" s="11" t="s">
        <v>9</v>
      </c>
      <c r="D295" s="31" t="s">
        <v>118</v>
      </c>
      <c r="E295" s="35" t="s">
        <v>120</v>
      </c>
      <c r="F295" s="92" t="s">
        <v>52</v>
      </c>
      <c r="G295" s="29" t="s">
        <v>53</v>
      </c>
      <c r="H295" s="37" t="s">
        <v>83</v>
      </c>
      <c r="I295" s="38" t="s">
        <v>228</v>
      </c>
      <c r="J295" s="87">
        <v>51.5</v>
      </c>
      <c r="K295" s="45">
        <f t="shared" si="6"/>
        <v>113.30000000000001</v>
      </c>
    </row>
    <row r="296" spans="1:11" ht="42" customHeight="1" thickBot="1">
      <c r="A296" s="12"/>
      <c r="B296" s="33" t="s">
        <v>1</v>
      </c>
      <c r="C296" s="11" t="s">
        <v>9</v>
      </c>
      <c r="D296" s="31" t="s">
        <v>126</v>
      </c>
      <c r="E296" s="35" t="s">
        <v>147</v>
      </c>
      <c r="F296" s="92" t="s">
        <v>52</v>
      </c>
      <c r="G296" s="29" t="s">
        <v>53</v>
      </c>
      <c r="H296" s="37" t="s">
        <v>83</v>
      </c>
      <c r="I296" s="38" t="s">
        <v>228</v>
      </c>
      <c r="J296" s="87">
        <v>52.5</v>
      </c>
      <c r="K296" s="45">
        <f t="shared" si="6"/>
        <v>115.50000000000001</v>
      </c>
    </row>
    <row r="297" spans="1:11" ht="42" customHeight="1" thickBot="1">
      <c r="A297" s="12"/>
      <c r="B297" s="33" t="s">
        <v>1</v>
      </c>
      <c r="C297" s="11" t="s">
        <v>9</v>
      </c>
      <c r="D297" s="31" t="s">
        <v>125</v>
      </c>
      <c r="E297" s="35" t="s">
        <v>148</v>
      </c>
      <c r="F297" s="92" t="s">
        <v>52</v>
      </c>
      <c r="G297" s="29" t="s">
        <v>53</v>
      </c>
      <c r="H297" s="37" t="s">
        <v>83</v>
      </c>
      <c r="I297" s="38" t="s">
        <v>228</v>
      </c>
      <c r="J297" s="87">
        <v>52.5</v>
      </c>
      <c r="K297" s="45">
        <f t="shared" si="6"/>
        <v>115.50000000000001</v>
      </c>
    </row>
    <row r="298" spans="1:11" ht="42" customHeight="1" thickBot="1">
      <c r="A298" s="12"/>
      <c r="B298" s="33" t="s">
        <v>1</v>
      </c>
      <c r="C298" s="11" t="s">
        <v>7</v>
      </c>
      <c r="D298" s="31" t="s">
        <v>4</v>
      </c>
      <c r="E298" s="35" t="s">
        <v>226</v>
      </c>
      <c r="F298" s="92" t="s">
        <v>52</v>
      </c>
      <c r="G298" s="29" t="s">
        <v>53</v>
      </c>
      <c r="H298" s="37" t="s">
        <v>83</v>
      </c>
      <c r="I298" s="38" t="s">
        <v>228</v>
      </c>
      <c r="J298" s="87">
        <v>44</v>
      </c>
      <c r="K298" s="45">
        <f t="shared" si="6"/>
        <v>96.800000000000011</v>
      </c>
    </row>
    <row r="299" spans="1:11" ht="42" customHeight="1" thickBot="1">
      <c r="A299" s="12"/>
      <c r="B299" s="33" t="s">
        <v>1</v>
      </c>
      <c r="C299" s="11" t="s">
        <v>7</v>
      </c>
      <c r="D299" s="31" t="s">
        <v>98</v>
      </c>
      <c r="E299" s="35" t="s">
        <v>227</v>
      </c>
      <c r="F299" s="92" t="s">
        <v>52</v>
      </c>
      <c r="G299" s="29" t="s">
        <v>53</v>
      </c>
      <c r="H299" s="37" t="s">
        <v>83</v>
      </c>
      <c r="I299" s="38" t="s">
        <v>228</v>
      </c>
      <c r="J299" s="87">
        <v>44</v>
      </c>
      <c r="K299" s="45">
        <f t="shared" si="6"/>
        <v>96.800000000000011</v>
      </c>
    </row>
    <row r="300" spans="1:11" ht="42" customHeight="1" thickBot="1">
      <c r="A300" s="12"/>
      <c r="B300" s="33" t="s">
        <v>1</v>
      </c>
      <c r="C300" s="11" t="s">
        <v>7</v>
      </c>
      <c r="D300" s="31" t="s">
        <v>14</v>
      </c>
      <c r="E300" s="35" t="s">
        <v>95</v>
      </c>
      <c r="F300" s="92" t="s">
        <v>52</v>
      </c>
      <c r="G300" s="29" t="s">
        <v>53</v>
      </c>
      <c r="H300" s="37" t="s">
        <v>83</v>
      </c>
      <c r="I300" s="38" t="s">
        <v>228</v>
      </c>
      <c r="J300" s="87">
        <v>44</v>
      </c>
      <c r="K300" s="45">
        <f t="shared" si="6"/>
        <v>96.800000000000011</v>
      </c>
    </row>
  </sheetData>
  <mergeCells count="869">
    <mergeCell ref="A37:K37"/>
    <mergeCell ref="A74:K74"/>
    <mergeCell ref="A157:K157"/>
    <mergeCell ref="A203:K203"/>
    <mergeCell ref="G291:G293"/>
    <mergeCell ref="H291:H293"/>
    <mergeCell ref="A291:A293"/>
    <mergeCell ref="B291:B293"/>
    <mergeCell ref="C291:C293"/>
    <mergeCell ref="D291:D293"/>
    <mergeCell ref="E291:E293"/>
    <mergeCell ref="F291:F293"/>
    <mergeCell ref="G288:G290"/>
    <mergeCell ref="H288:H290"/>
    <mergeCell ref="A288:A290"/>
    <mergeCell ref="B288:B290"/>
    <mergeCell ref="C288:C290"/>
    <mergeCell ref="D288:D290"/>
    <mergeCell ref="E288:E290"/>
    <mergeCell ref="F288:F290"/>
    <mergeCell ref="H285:H287"/>
    <mergeCell ref="A285:A287"/>
    <mergeCell ref="B285:B287"/>
    <mergeCell ref="C285:C287"/>
    <mergeCell ref="D285:D287"/>
    <mergeCell ref="E285:E287"/>
    <mergeCell ref="F285:F287"/>
    <mergeCell ref="G285:G287"/>
    <mergeCell ref="A276:K276"/>
    <mergeCell ref="A283:K283"/>
    <mergeCell ref="A284:K284"/>
    <mergeCell ref="G274:G275"/>
    <mergeCell ref="H274:H275"/>
    <mergeCell ref="A274:A275"/>
    <mergeCell ref="B274:B275"/>
    <mergeCell ref="C274:C275"/>
    <mergeCell ref="D274:D275"/>
    <mergeCell ref="E274:E275"/>
    <mergeCell ref="F274:F275"/>
    <mergeCell ref="G272:G273"/>
    <mergeCell ref="H272:H273"/>
    <mergeCell ref="A272:A273"/>
    <mergeCell ref="B272:B273"/>
    <mergeCell ref="C272:C273"/>
    <mergeCell ref="D272:D273"/>
    <mergeCell ref="E272:E273"/>
    <mergeCell ref="F272:F273"/>
    <mergeCell ref="G270:G271"/>
    <mergeCell ref="H270:H271"/>
    <mergeCell ref="A270:A271"/>
    <mergeCell ref="B270:B271"/>
    <mergeCell ref="C270:C271"/>
    <mergeCell ref="D270:D271"/>
    <mergeCell ref="E270:E271"/>
    <mergeCell ref="F270:F271"/>
    <mergeCell ref="G268:G269"/>
    <mergeCell ref="H268:H269"/>
    <mergeCell ref="A268:A269"/>
    <mergeCell ref="B268:B269"/>
    <mergeCell ref="C268:C269"/>
    <mergeCell ref="D268:D269"/>
    <mergeCell ref="E268:E269"/>
    <mergeCell ref="F268:F269"/>
    <mergeCell ref="G266:G267"/>
    <mergeCell ref="H266:H267"/>
    <mergeCell ref="A266:A267"/>
    <mergeCell ref="B266:B267"/>
    <mergeCell ref="C266:C267"/>
    <mergeCell ref="D266:D267"/>
    <mergeCell ref="E266:E267"/>
    <mergeCell ref="F266:F267"/>
    <mergeCell ref="G264:G265"/>
    <mergeCell ref="H264:H265"/>
    <mergeCell ref="A264:A265"/>
    <mergeCell ref="B264:B265"/>
    <mergeCell ref="C264:C265"/>
    <mergeCell ref="D264:D265"/>
    <mergeCell ref="E264:E265"/>
    <mergeCell ref="F264:F265"/>
    <mergeCell ref="G262:G263"/>
    <mergeCell ref="H262:H263"/>
    <mergeCell ref="A262:A263"/>
    <mergeCell ref="B262:B263"/>
    <mergeCell ref="C262:C263"/>
    <mergeCell ref="D262:D263"/>
    <mergeCell ref="E262:E263"/>
    <mergeCell ref="F262:F263"/>
    <mergeCell ref="G260:G261"/>
    <mergeCell ref="H260:H261"/>
    <mergeCell ref="A260:A261"/>
    <mergeCell ref="B260:B261"/>
    <mergeCell ref="C260:C261"/>
    <mergeCell ref="D260:D261"/>
    <mergeCell ref="E260:E261"/>
    <mergeCell ref="F260:F261"/>
    <mergeCell ref="G258:G259"/>
    <mergeCell ref="H258:H259"/>
    <mergeCell ref="A258:A259"/>
    <mergeCell ref="B258:B259"/>
    <mergeCell ref="C258:C259"/>
    <mergeCell ref="D258:D259"/>
    <mergeCell ref="E258:E259"/>
    <mergeCell ref="F258:F259"/>
    <mergeCell ref="G256:G257"/>
    <mergeCell ref="H256:H257"/>
    <mergeCell ref="A256:A257"/>
    <mergeCell ref="B256:B257"/>
    <mergeCell ref="C256:C257"/>
    <mergeCell ref="D256:D257"/>
    <mergeCell ref="E256:E257"/>
    <mergeCell ref="F256:F257"/>
    <mergeCell ref="G254:G255"/>
    <mergeCell ref="H254:H255"/>
    <mergeCell ref="A254:A255"/>
    <mergeCell ref="B254:B255"/>
    <mergeCell ref="C254:C255"/>
    <mergeCell ref="D254:D255"/>
    <mergeCell ref="E254:E255"/>
    <mergeCell ref="F254:F255"/>
    <mergeCell ref="F252:F253"/>
    <mergeCell ref="G252:G253"/>
    <mergeCell ref="H252:H253"/>
    <mergeCell ref="A252:A253"/>
    <mergeCell ref="B252:B253"/>
    <mergeCell ref="C252:C253"/>
    <mergeCell ref="D252:D253"/>
    <mergeCell ref="E252:E253"/>
    <mergeCell ref="H250:H251"/>
    <mergeCell ref="A250:A251"/>
    <mergeCell ref="B250:B251"/>
    <mergeCell ref="C250:C251"/>
    <mergeCell ref="D250:D251"/>
    <mergeCell ref="E250:E251"/>
    <mergeCell ref="F250:F251"/>
    <mergeCell ref="G250:G251"/>
    <mergeCell ref="A247:K247"/>
    <mergeCell ref="A248:K248"/>
    <mergeCell ref="A249:K249"/>
    <mergeCell ref="F237:F239"/>
    <mergeCell ref="G237:G239"/>
    <mergeCell ref="H237:H239"/>
    <mergeCell ref="A237:A239"/>
    <mergeCell ref="B237:B239"/>
    <mergeCell ref="C237:C239"/>
    <mergeCell ref="D237:D239"/>
    <mergeCell ref="E237:E239"/>
    <mergeCell ref="H234:H236"/>
    <mergeCell ref="A234:A236"/>
    <mergeCell ref="B234:B236"/>
    <mergeCell ref="C234:C236"/>
    <mergeCell ref="D234:D236"/>
    <mergeCell ref="E234:E236"/>
    <mergeCell ref="F234:F236"/>
    <mergeCell ref="G234:G236"/>
    <mergeCell ref="A231:A233"/>
    <mergeCell ref="B231:B233"/>
    <mergeCell ref="C231:C233"/>
    <mergeCell ref="D231:D233"/>
    <mergeCell ref="E231:E233"/>
    <mergeCell ref="F231:F233"/>
    <mergeCell ref="G231:G233"/>
    <mergeCell ref="H231:H233"/>
    <mergeCell ref="F228:F230"/>
    <mergeCell ref="G228:G230"/>
    <mergeCell ref="H228:H230"/>
    <mergeCell ref="A228:A230"/>
    <mergeCell ref="B228:B230"/>
    <mergeCell ref="C228:C230"/>
    <mergeCell ref="D228:D230"/>
    <mergeCell ref="E228:E230"/>
    <mergeCell ref="H225:H227"/>
    <mergeCell ref="A225:A227"/>
    <mergeCell ref="B225:B227"/>
    <mergeCell ref="C225:C227"/>
    <mergeCell ref="D225:D227"/>
    <mergeCell ref="E225:E227"/>
    <mergeCell ref="F225:F227"/>
    <mergeCell ref="G225:G227"/>
    <mergeCell ref="A222:A224"/>
    <mergeCell ref="B222:B224"/>
    <mergeCell ref="C222:C224"/>
    <mergeCell ref="D222:D224"/>
    <mergeCell ref="E222:E224"/>
    <mergeCell ref="F222:F224"/>
    <mergeCell ref="G222:G224"/>
    <mergeCell ref="H222:H224"/>
    <mergeCell ref="F219:F221"/>
    <mergeCell ref="G219:G221"/>
    <mergeCell ref="H219:H221"/>
    <mergeCell ref="A219:A221"/>
    <mergeCell ref="B219:B221"/>
    <mergeCell ref="C219:C221"/>
    <mergeCell ref="D219:D221"/>
    <mergeCell ref="E219:E221"/>
    <mergeCell ref="H216:H218"/>
    <mergeCell ref="A216:A218"/>
    <mergeCell ref="B216:B218"/>
    <mergeCell ref="C216:C218"/>
    <mergeCell ref="D216:D218"/>
    <mergeCell ref="E216:E218"/>
    <mergeCell ref="F216:F218"/>
    <mergeCell ref="G216:G218"/>
    <mergeCell ref="A213:A215"/>
    <mergeCell ref="B213:B215"/>
    <mergeCell ref="C213:C215"/>
    <mergeCell ref="D213:D215"/>
    <mergeCell ref="E213:E215"/>
    <mergeCell ref="F213:F215"/>
    <mergeCell ref="G213:G215"/>
    <mergeCell ref="H213:H215"/>
    <mergeCell ref="F210:F212"/>
    <mergeCell ref="G210:G212"/>
    <mergeCell ref="H210:H212"/>
    <mergeCell ref="A210:A212"/>
    <mergeCell ref="B210:B212"/>
    <mergeCell ref="C210:C212"/>
    <mergeCell ref="D210:D212"/>
    <mergeCell ref="E210:E212"/>
    <mergeCell ref="H207:H209"/>
    <mergeCell ref="A207:A209"/>
    <mergeCell ref="B207:B209"/>
    <mergeCell ref="C207:C209"/>
    <mergeCell ref="D207:D209"/>
    <mergeCell ref="E207:E209"/>
    <mergeCell ref="F207:F209"/>
    <mergeCell ref="G207:G209"/>
    <mergeCell ref="A204:A206"/>
    <mergeCell ref="B204:B206"/>
    <mergeCell ref="C204:C206"/>
    <mergeCell ref="D204:D206"/>
    <mergeCell ref="E204:E206"/>
    <mergeCell ref="F204:F206"/>
    <mergeCell ref="G204:G206"/>
    <mergeCell ref="H204:H206"/>
    <mergeCell ref="F200:F202"/>
    <mergeCell ref="G200:G202"/>
    <mergeCell ref="H200:H202"/>
    <mergeCell ref="A200:A202"/>
    <mergeCell ref="B200:B202"/>
    <mergeCell ref="C200:C202"/>
    <mergeCell ref="D200:D202"/>
    <mergeCell ref="E200:E202"/>
    <mergeCell ref="H197:H199"/>
    <mergeCell ref="A197:A199"/>
    <mergeCell ref="B197:B199"/>
    <mergeCell ref="C197:C199"/>
    <mergeCell ref="D197:D199"/>
    <mergeCell ref="E197:E199"/>
    <mergeCell ref="F197:F199"/>
    <mergeCell ref="G197:G199"/>
    <mergeCell ref="A194:A196"/>
    <mergeCell ref="B194:B196"/>
    <mergeCell ref="C194:C196"/>
    <mergeCell ref="D194:D196"/>
    <mergeCell ref="E194:E196"/>
    <mergeCell ref="F194:F196"/>
    <mergeCell ref="G194:G196"/>
    <mergeCell ref="H194:H196"/>
    <mergeCell ref="F191:F193"/>
    <mergeCell ref="G191:G193"/>
    <mergeCell ref="H191:H193"/>
    <mergeCell ref="A191:A193"/>
    <mergeCell ref="B191:B193"/>
    <mergeCell ref="C191:C193"/>
    <mergeCell ref="D191:D193"/>
    <mergeCell ref="E191:E193"/>
    <mergeCell ref="H188:H190"/>
    <mergeCell ref="A188:A190"/>
    <mergeCell ref="B188:B190"/>
    <mergeCell ref="C188:C190"/>
    <mergeCell ref="D188:D190"/>
    <mergeCell ref="E188:E190"/>
    <mergeCell ref="F188:F190"/>
    <mergeCell ref="G188:G190"/>
    <mergeCell ref="A185:A187"/>
    <mergeCell ref="B185:B187"/>
    <mergeCell ref="C185:C187"/>
    <mergeCell ref="D185:D187"/>
    <mergeCell ref="E185:E187"/>
    <mergeCell ref="F185:F187"/>
    <mergeCell ref="G185:G187"/>
    <mergeCell ref="H185:H187"/>
    <mergeCell ref="F182:F184"/>
    <mergeCell ref="G182:G184"/>
    <mergeCell ref="H182:H184"/>
    <mergeCell ref="A182:A184"/>
    <mergeCell ref="B182:B184"/>
    <mergeCell ref="C182:C184"/>
    <mergeCell ref="D182:D184"/>
    <mergeCell ref="E182:E184"/>
    <mergeCell ref="H179:H181"/>
    <mergeCell ref="A179:A181"/>
    <mergeCell ref="B179:B181"/>
    <mergeCell ref="C179:C181"/>
    <mergeCell ref="D179:D181"/>
    <mergeCell ref="E179:E181"/>
    <mergeCell ref="F179:F181"/>
    <mergeCell ref="G179:G181"/>
    <mergeCell ref="A176:A178"/>
    <mergeCell ref="B176:B178"/>
    <mergeCell ref="C176:C178"/>
    <mergeCell ref="D176:D178"/>
    <mergeCell ref="E176:E178"/>
    <mergeCell ref="F176:F178"/>
    <mergeCell ref="G176:G178"/>
    <mergeCell ref="H176:H178"/>
    <mergeCell ref="F173:F175"/>
    <mergeCell ref="G173:G175"/>
    <mergeCell ref="H173:H175"/>
    <mergeCell ref="A173:A175"/>
    <mergeCell ref="B173:B175"/>
    <mergeCell ref="C173:C175"/>
    <mergeCell ref="D173:D175"/>
    <mergeCell ref="E173:E175"/>
    <mergeCell ref="H170:H172"/>
    <mergeCell ref="A170:A172"/>
    <mergeCell ref="B170:B172"/>
    <mergeCell ref="C170:C172"/>
    <mergeCell ref="D170:D172"/>
    <mergeCell ref="E170:E172"/>
    <mergeCell ref="F170:F172"/>
    <mergeCell ref="G170:G172"/>
    <mergeCell ref="A167:A169"/>
    <mergeCell ref="B167:B169"/>
    <mergeCell ref="C167:C169"/>
    <mergeCell ref="D167:D169"/>
    <mergeCell ref="E167:E169"/>
    <mergeCell ref="F167:F169"/>
    <mergeCell ref="G167:G169"/>
    <mergeCell ref="H167:H169"/>
    <mergeCell ref="F164:F166"/>
    <mergeCell ref="G164:G166"/>
    <mergeCell ref="H164:H166"/>
    <mergeCell ref="A164:A166"/>
    <mergeCell ref="B164:B166"/>
    <mergeCell ref="C164:C166"/>
    <mergeCell ref="D164:D166"/>
    <mergeCell ref="E164:E166"/>
    <mergeCell ref="H161:H163"/>
    <mergeCell ref="A161:A163"/>
    <mergeCell ref="B161:B163"/>
    <mergeCell ref="C161:C163"/>
    <mergeCell ref="D161:D163"/>
    <mergeCell ref="E161:E163"/>
    <mergeCell ref="F161:F163"/>
    <mergeCell ref="G161:G163"/>
    <mergeCell ref="A158:A160"/>
    <mergeCell ref="B158:B160"/>
    <mergeCell ref="C158:C160"/>
    <mergeCell ref="D158:D160"/>
    <mergeCell ref="E158:E160"/>
    <mergeCell ref="F158:F160"/>
    <mergeCell ref="G158:G160"/>
    <mergeCell ref="H158:H160"/>
    <mergeCell ref="F154:F156"/>
    <mergeCell ref="G154:G156"/>
    <mergeCell ref="H154:H156"/>
    <mergeCell ref="A154:A156"/>
    <mergeCell ref="B154:B156"/>
    <mergeCell ref="C154:C156"/>
    <mergeCell ref="D154:D156"/>
    <mergeCell ref="E154:E156"/>
    <mergeCell ref="H151:H153"/>
    <mergeCell ref="A151:A153"/>
    <mergeCell ref="B151:B153"/>
    <mergeCell ref="C151:C153"/>
    <mergeCell ref="D151:D153"/>
    <mergeCell ref="E151:E153"/>
    <mergeCell ref="F151:F153"/>
    <mergeCell ref="G151:G153"/>
    <mergeCell ref="A148:A150"/>
    <mergeCell ref="B148:B150"/>
    <mergeCell ref="C148:C150"/>
    <mergeCell ref="D148:D150"/>
    <mergeCell ref="E148:E150"/>
    <mergeCell ref="F148:F150"/>
    <mergeCell ref="G148:G150"/>
    <mergeCell ref="H148:H150"/>
    <mergeCell ref="F145:F147"/>
    <mergeCell ref="G145:G147"/>
    <mergeCell ref="H145:H147"/>
    <mergeCell ref="A145:A147"/>
    <mergeCell ref="B145:B147"/>
    <mergeCell ref="C145:C147"/>
    <mergeCell ref="D145:D147"/>
    <mergeCell ref="E145:E147"/>
    <mergeCell ref="H142:H144"/>
    <mergeCell ref="A142:A144"/>
    <mergeCell ref="B142:B144"/>
    <mergeCell ref="C142:C144"/>
    <mergeCell ref="D142:D144"/>
    <mergeCell ref="E142:E144"/>
    <mergeCell ref="F142:F144"/>
    <mergeCell ref="G142:G144"/>
    <mergeCell ref="A139:A141"/>
    <mergeCell ref="B139:B141"/>
    <mergeCell ref="C139:C141"/>
    <mergeCell ref="D139:D141"/>
    <mergeCell ref="E139:E141"/>
    <mergeCell ref="F139:F141"/>
    <mergeCell ref="G139:G141"/>
    <mergeCell ref="H139:H141"/>
    <mergeCell ref="F136:F138"/>
    <mergeCell ref="G136:G138"/>
    <mergeCell ref="H136:H138"/>
    <mergeCell ref="A136:A138"/>
    <mergeCell ref="B136:B138"/>
    <mergeCell ref="C136:C138"/>
    <mergeCell ref="D136:D138"/>
    <mergeCell ref="E136:E138"/>
    <mergeCell ref="H133:H135"/>
    <mergeCell ref="A133:A135"/>
    <mergeCell ref="B133:B135"/>
    <mergeCell ref="C133:C135"/>
    <mergeCell ref="D133:D135"/>
    <mergeCell ref="E133:E135"/>
    <mergeCell ref="F133:F135"/>
    <mergeCell ref="G133:G135"/>
    <mergeCell ref="A130:A132"/>
    <mergeCell ref="B130:B132"/>
    <mergeCell ref="C130:C132"/>
    <mergeCell ref="D130:D132"/>
    <mergeCell ref="E130:E132"/>
    <mergeCell ref="F130:F132"/>
    <mergeCell ref="G130:G132"/>
    <mergeCell ref="H130:H132"/>
    <mergeCell ref="F127:F129"/>
    <mergeCell ref="G127:G129"/>
    <mergeCell ref="H127:H129"/>
    <mergeCell ref="A127:A129"/>
    <mergeCell ref="B127:B129"/>
    <mergeCell ref="C127:C129"/>
    <mergeCell ref="D127:D129"/>
    <mergeCell ref="E127:E129"/>
    <mergeCell ref="H124:H126"/>
    <mergeCell ref="A124:A126"/>
    <mergeCell ref="B124:B126"/>
    <mergeCell ref="C124:C126"/>
    <mergeCell ref="D124:D126"/>
    <mergeCell ref="E124:E126"/>
    <mergeCell ref="F124:F126"/>
    <mergeCell ref="G124:G126"/>
    <mergeCell ref="A121:A123"/>
    <mergeCell ref="B121:B123"/>
    <mergeCell ref="C121:C123"/>
    <mergeCell ref="D121:D123"/>
    <mergeCell ref="E121:E123"/>
    <mergeCell ref="F121:F123"/>
    <mergeCell ref="G121:G123"/>
    <mergeCell ref="H121:H123"/>
    <mergeCell ref="A118:A120"/>
    <mergeCell ref="B118:B120"/>
    <mergeCell ref="C118:C120"/>
    <mergeCell ref="D118:D120"/>
    <mergeCell ref="E118:E120"/>
    <mergeCell ref="F118:F120"/>
    <mergeCell ref="G118:G120"/>
    <mergeCell ref="H118:H120"/>
    <mergeCell ref="A115:A117"/>
    <mergeCell ref="B115:B117"/>
    <mergeCell ref="C115:C117"/>
    <mergeCell ref="D115:D117"/>
    <mergeCell ref="E115:E117"/>
    <mergeCell ref="F115:F117"/>
    <mergeCell ref="G115:G117"/>
    <mergeCell ref="H115:H117"/>
    <mergeCell ref="G112:G114"/>
    <mergeCell ref="H112:H114"/>
    <mergeCell ref="A111:K111"/>
    <mergeCell ref="A112:A114"/>
    <mergeCell ref="B112:B114"/>
    <mergeCell ref="C112:C114"/>
    <mergeCell ref="D112:D114"/>
    <mergeCell ref="E112:E114"/>
    <mergeCell ref="F112:F114"/>
    <mergeCell ref="G101:G102"/>
    <mergeCell ref="H101:H102"/>
    <mergeCell ref="A101:A102"/>
    <mergeCell ref="B101:B102"/>
    <mergeCell ref="C101:C102"/>
    <mergeCell ref="D101:D102"/>
    <mergeCell ref="E101:E102"/>
    <mergeCell ref="F101:F102"/>
    <mergeCell ref="F99:F100"/>
    <mergeCell ref="G99:G100"/>
    <mergeCell ref="H99:H100"/>
    <mergeCell ref="A99:A100"/>
    <mergeCell ref="B99:B100"/>
    <mergeCell ref="C99:C100"/>
    <mergeCell ref="D99:D100"/>
    <mergeCell ref="E99:E100"/>
    <mergeCell ref="G97:G98"/>
    <mergeCell ref="H97:H98"/>
    <mergeCell ref="A97:A98"/>
    <mergeCell ref="B97:B98"/>
    <mergeCell ref="C97:C98"/>
    <mergeCell ref="D97:D98"/>
    <mergeCell ref="E97:E98"/>
    <mergeCell ref="F97:F98"/>
    <mergeCell ref="F95:F96"/>
    <mergeCell ref="G95:G96"/>
    <mergeCell ref="H95:H96"/>
    <mergeCell ref="A95:A96"/>
    <mergeCell ref="B95:B96"/>
    <mergeCell ref="C95:C96"/>
    <mergeCell ref="D95:D96"/>
    <mergeCell ref="E95:E96"/>
    <mergeCell ref="G93:G94"/>
    <mergeCell ref="H93:H94"/>
    <mergeCell ref="A93:A94"/>
    <mergeCell ref="B93:B94"/>
    <mergeCell ref="C93:C94"/>
    <mergeCell ref="D93:D94"/>
    <mergeCell ref="E93:E94"/>
    <mergeCell ref="F93:F94"/>
    <mergeCell ref="F91:F92"/>
    <mergeCell ref="G91:G92"/>
    <mergeCell ref="H91:H92"/>
    <mergeCell ref="A91:A92"/>
    <mergeCell ref="B91:B92"/>
    <mergeCell ref="C91:C92"/>
    <mergeCell ref="D91:D92"/>
    <mergeCell ref="E91:E92"/>
    <mergeCell ref="G89:G90"/>
    <mergeCell ref="H89:H90"/>
    <mergeCell ref="A89:A90"/>
    <mergeCell ref="B89:B90"/>
    <mergeCell ref="C89:C90"/>
    <mergeCell ref="D89:D90"/>
    <mergeCell ref="E89:E90"/>
    <mergeCell ref="F89:F90"/>
    <mergeCell ref="F87:F88"/>
    <mergeCell ref="G87:G88"/>
    <mergeCell ref="H87:H88"/>
    <mergeCell ref="A87:A88"/>
    <mergeCell ref="B87:B88"/>
    <mergeCell ref="C87:C88"/>
    <mergeCell ref="D87:D88"/>
    <mergeCell ref="E87:E88"/>
    <mergeCell ref="G85:G86"/>
    <mergeCell ref="H85:H86"/>
    <mergeCell ref="A85:A86"/>
    <mergeCell ref="B85:B86"/>
    <mergeCell ref="C85:C86"/>
    <mergeCell ref="D85:D86"/>
    <mergeCell ref="E85:E86"/>
    <mergeCell ref="F85:F86"/>
    <mergeCell ref="F83:F84"/>
    <mergeCell ref="G83:G84"/>
    <mergeCell ref="H83:H84"/>
    <mergeCell ref="A83:A84"/>
    <mergeCell ref="B83:B84"/>
    <mergeCell ref="C83:C84"/>
    <mergeCell ref="D83:D84"/>
    <mergeCell ref="E83:E84"/>
    <mergeCell ref="G81:G82"/>
    <mergeCell ref="H81:H82"/>
    <mergeCell ref="A81:A82"/>
    <mergeCell ref="B81:B82"/>
    <mergeCell ref="C81:C82"/>
    <mergeCell ref="D81:D82"/>
    <mergeCell ref="E81:E82"/>
    <mergeCell ref="F81:F82"/>
    <mergeCell ref="F79:F80"/>
    <mergeCell ref="G79:G80"/>
    <mergeCell ref="H79:H80"/>
    <mergeCell ref="A79:A80"/>
    <mergeCell ref="B79:B80"/>
    <mergeCell ref="C79:C80"/>
    <mergeCell ref="D79:D80"/>
    <mergeCell ref="E79:E80"/>
    <mergeCell ref="G77:G78"/>
    <mergeCell ref="H77:H78"/>
    <mergeCell ref="A77:A78"/>
    <mergeCell ref="B77:B78"/>
    <mergeCell ref="C77:C78"/>
    <mergeCell ref="D77:D78"/>
    <mergeCell ref="E77:E78"/>
    <mergeCell ref="F77:F78"/>
    <mergeCell ref="F75:F76"/>
    <mergeCell ref="G75:G76"/>
    <mergeCell ref="H75:H76"/>
    <mergeCell ref="A75:A76"/>
    <mergeCell ref="B75:B76"/>
    <mergeCell ref="C75:C76"/>
    <mergeCell ref="D75:D76"/>
    <mergeCell ref="E75:E76"/>
    <mergeCell ref="G72:G73"/>
    <mergeCell ref="H72:H73"/>
    <mergeCell ref="A72:A73"/>
    <mergeCell ref="B72:B73"/>
    <mergeCell ref="C72:C73"/>
    <mergeCell ref="D72:D73"/>
    <mergeCell ref="E72:E73"/>
    <mergeCell ref="F72:F73"/>
    <mergeCell ref="F70:F71"/>
    <mergeCell ref="G70:G71"/>
    <mergeCell ref="H70:H71"/>
    <mergeCell ref="A70:A71"/>
    <mergeCell ref="B70:B71"/>
    <mergeCell ref="C70:C71"/>
    <mergeCell ref="D70:D71"/>
    <mergeCell ref="E70:E71"/>
    <mergeCell ref="G68:G69"/>
    <mergeCell ref="H68:H69"/>
    <mergeCell ref="A68:A69"/>
    <mergeCell ref="B68:B69"/>
    <mergeCell ref="C68:C69"/>
    <mergeCell ref="D68:D69"/>
    <mergeCell ref="E68:E69"/>
    <mergeCell ref="F68:F69"/>
    <mergeCell ref="F66:F67"/>
    <mergeCell ref="G66:G67"/>
    <mergeCell ref="H66:H67"/>
    <mergeCell ref="A66:A67"/>
    <mergeCell ref="B66:B67"/>
    <mergeCell ref="C66:C67"/>
    <mergeCell ref="D66:D67"/>
    <mergeCell ref="E66:E67"/>
    <mergeCell ref="G64:G65"/>
    <mergeCell ref="H64:H65"/>
    <mergeCell ref="A64:A65"/>
    <mergeCell ref="B64:B65"/>
    <mergeCell ref="C64:C65"/>
    <mergeCell ref="D64:D65"/>
    <mergeCell ref="E64:E65"/>
    <mergeCell ref="F64:F65"/>
    <mergeCell ref="F62:F63"/>
    <mergeCell ref="G62:G63"/>
    <mergeCell ref="H62:H63"/>
    <mergeCell ref="A62:A63"/>
    <mergeCell ref="B62:B63"/>
    <mergeCell ref="C62:C63"/>
    <mergeCell ref="D62:D63"/>
    <mergeCell ref="E62:E63"/>
    <mergeCell ref="G60:G61"/>
    <mergeCell ref="H60:H61"/>
    <mergeCell ref="A60:A61"/>
    <mergeCell ref="B60:B61"/>
    <mergeCell ref="C60:C61"/>
    <mergeCell ref="D60:D61"/>
    <mergeCell ref="E60:E61"/>
    <mergeCell ref="F60:F61"/>
    <mergeCell ref="F58:F59"/>
    <mergeCell ref="G58:G59"/>
    <mergeCell ref="H58:H59"/>
    <mergeCell ref="A58:A59"/>
    <mergeCell ref="B58:B59"/>
    <mergeCell ref="C58:C59"/>
    <mergeCell ref="D58:D59"/>
    <mergeCell ref="E58:E59"/>
    <mergeCell ref="G56:G57"/>
    <mergeCell ref="H56:H57"/>
    <mergeCell ref="A56:A57"/>
    <mergeCell ref="B56:B57"/>
    <mergeCell ref="C56:C57"/>
    <mergeCell ref="D56:D57"/>
    <mergeCell ref="E56:E57"/>
    <mergeCell ref="F56:F57"/>
    <mergeCell ref="F54:F55"/>
    <mergeCell ref="G54:G55"/>
    <mergeCell ref="H54:H55"/>
    <mergeCell ref="A54:A55"/>
    <mergeCell ref="B54:B55"/>
    <mergeCell ref="C54:C55"/>
    <mergeCell ref="D54:D55"/>
    <mergeCell ref="E54:E55"/>
    <mergeCell ref="G52:G53"/>
    <mergeCell ref="H52:H53"/>
    <mergeCell ref="A52:A53"/>
    <mergeCell ref="B52:B53"/>
    <mergeCell ref="C52:C53"/>
    <mergeCell ref="D52:D53"/>
    <mergeCell ref="E52:E53"/>
    <mergeCell ref="F52:F53"/>
    <mergeCell ref="F50:F51"/>
    <mergeCell ref="G50:G51"/>
    <mergeCell ref="H50:H51"/>
    <mergeCell ref="A50:A51"/>
    <mergeCell ref="B50:B51"/>
    <mergeCell ref="C50:C51"/>
    <mergeCell ref="D50:D51"/>
    <mergeCell ref="E50:E51"/>
    <mergeCell ref="G48:G49"/>
    <mergeCell ref="H48:H49"/>
    <mergeCell ref="A48:A49"/>
    <mergeCell ref="B48:B49"/>
    <mergeCell ref="C48:C49"/>
    <mergeCell ref="D48:D49"/>
    <mergeCell ref="E48:E49"/>
    <mergeCell ref="F48:F49"/>
    <mergeCell ref="F46:F47"/>
    <mergeCell ref="G46:G47"/>
    <mergeCell ref="H46:H47"/>
    <mergeCell ref="A46:A47"/>
    <mergeCell ref="B46:B47"/>
    <mergeCell ref="C46:C47"/>
    <mergeCell ref="D46:D47"/>
    <mergeCell ref="E46:E47"/>
    <mergeCell ref="G44:G45"/>
    <mergeCell ref="H44:H45"/>
    <mergeCell ref="A44:A45"/>
    <mergeCell ref="B44:B45"/>
    <mergeCell ref="C44:C45"/>
    <mergeCell ref="D44:D45"/>
    <mergeCell ref="E44:E45"/>
    <mergeCell ref="F44:F45"/>
    <mergeCell ref="F42:F43"/>
    <mergeCell ref="G42:G43"/>
    <mergeCell ref="H42:H43"/>
    <mergeCell ref="A42:A43"/>
    <mergeCell ref="B42:B43"/>
    <mergeCell ref="C42:C43"/>
    <mergeCell ref="D42:D43"/>
    <mergeCell ref="E42:E43"/>
    <mergeCell ref="G40:G41"/>
    <mergeCell ref="H40:H41"/>
    <mergeCell ref="A40:A41"/>
    <mergeCell ref="B40:B41"/>
    <mergeCell ref="C40:C41"/>
    <mergeCell ref="D40:D41"/>
    <mergeCell ref="E40:E41"/>
    <mergeCell ref="F40:F41"/>
    <mergeCell ref="F38:F39"/>
    <mergeCell ref="G38:G39"/>
    <mergeCell ref="H38:H39"/>
    <mergeCell ref="A38:A39"/>
    <mergeCell ref="B38:B39"/>
    <mergeCell ref="C38:C39"/>
    <mergeCell ref="D38:D39"/>
    <mergeCell ref="E38:E39"/>
    <mergeCell ref="G35:G36"/>
    <mergeCell ref="H35:H36"/>
    <mergeCell ref="A35:A36"/>
    <mergeCell ref="B35:B36"/>
    <mergeCell ref="C35:C36"/>
    <mergeCell ref="D35:D36"/>
    <mergeCell ref="E35:E36"/>
    <mergeCell ref="F35:F36"/>
    <mergeCell ref="F33:F34"/>
    <mergeCell ref="G33:G34"/>
    <mergeCell ref="H33:H34"/>
    <mergeCell ref="A33:A34"/>
    <mergeCell ref="B33:B34"/>
    <mergeCell ref="C33:C34"/>
    <mergeCell ref="D33:D34"/>
    <mergeCell ref="E33:E34"/>
    <mergeCell ref="G31:G32"/>
    <mergeCell ref="H31:H32"/>
    <mergeCell ref="A31:A32"/>
    <mergeCell ref="B31:B32"/>
    <mergeCell ref="C31:C32"/>
    <mergeCell ref="D31:D32"/>
    <mergeCell ref="E31:E32"/>
    <mergeCell ref="F31:F32"/>
    <mergeCell ref="F29:F30"/>
    <mergeCell ref="G29:G30"/>
    <mergeCell ref="H29:H30"/>
    <mergeCell ref="A29:A30"/>
    <mergeCell ref="B29:B30"/>
    <mergeCell ref="C29:C30"/>
    <mergeCell ref="D29:D30"/>
    <mergeCell ref="E29:E30"/>
    <mergeCell ref="G27:G28"/>
    <mergeCell ref="H27:H28"/>
    <mergeCell ref="G25:G26"/>
    <mergeCell ref="H25:H26"/>
    <mergeCell ref="A27:A28"/>
    <mergeCell ref="B27:B28"/>
    <mergeCell ref="C27:C28"/>
    <mergeCell ref="D27:D28"/>
    <mergeCell ref="E27:E28"/>
    <mergeCell ref="F27:F28"/>
    <mergeCell ref="A25:A26"/>
    <mergeCell ref="B25:B26"/>
    <mergeCell ref="C25:C26"/>
    <mergeCell ref="D25:D26"/>
    <mergeCell ref="E25:E26"/>
    <mergeCell ref="F25:F26"/>
    <mergeCell ref="F23:F24"/>
    <mergeCell ref="G23:G24"/>
    <mergeCell ref="H23:H24"/>
    <mergeCell ref="A23:A24"/>
    <mergeCell ref="B23:B24"/>
    <mergeCell ref="C23:C24"/>
    <mergeCell ref="D23:D24"/>
    <mergeCell ref="E23:E24"/>
    <mergeCell ref="G21:G22"/>
    <mergeCell ref="H21:H22"/>
    <mergeCell ref="A21:A22"/>
    <mergeCell ref="B21:B22"/>
    <mergeCell ref="C21:C22"/>
    <mergeCell ref="D21:D22"/>
    <mergeCell ref="E21:E22"/>
    <mergeCell ref="F21:F22"/>
    <mergeCell ref="F19:F20"/>
    <mergeCell ref="G19:G20"/>
    <mergeCell ref="H19:H20"/>
    <mergeCell ref="A19:A20"/>
    <mergeCell ref="B19:B20"/>
    <mergeCell ref="C19:C20"/>
    <mergeCell ref="D19:D20"/>
    <mergeCell ref="E19:E20"/>
    <mergeCell ref="G17:G18"/>
    <mergeCell ref="H17:H18"/>
    <mergeCell ref="A17:A18"/>
    <mergeCell ref="B17:B18"/>
    <mergeCell ref="C17:C18"/>
    <mergeCell ref="D17:D18"/>
    <mergeCell ref="E17:E18"/>
    <mergeCell ref="F17:F18"/>
    <mergeCell ref="F15:F16"/>
    <mergeCell ref="G15:G16"/>
    <mergeCell ref="H15:H16"/>
    <mergeCell ref="A15:A16"/>
    <mergeCell ref="B15:B16"/>
    <mergeCell ref="C15:C16"/>
    <mergeCell ref="D15:D16"/>
    <mergeCell ref="E15:E16"/>
    <mergeCell ref="G13:G14"/>
    <mergeCell ref="H13:H14"/>
    <mergeCell ref="A13:A14"/>
    <mergeCell ref="B13:B14"/>
    <mergeCell ref="C13:C14"/>
    <mergeCell ref="D13:D14"/>
    <mergeCell ref="E13:E14"/>
    <mergeCell ref="F13:F14"/>
    <mergeCell ref="F11:F12"/>
    <mergeCell ref="G11:G12"/>
    <mergeCell ref="H11:H12"/>
    <mergeCell ref="A11:A12"/>
    <mergeCell ref="B11:B12"/>
    <mergeCell ref="C11:C12"/>
    <mergeCell ref="D11:D12"/>
    <mergeCell ref="E11:E12"/>
    <mergeCell ref="G9:G10"/>
    <mergeCell ref="H9:H10"/>
    <mergeCell ref="A9:A10"/>
    <mergeCell ref="B9:B10"/>
    <mergeCell ref="C9:C10"/>
    <mergeCell ref="D9:D10"/>
    <mergeCell ref="E9:E10"/>
    <mergeCell ref="F9:F10"/>
    <mergeCell ref="F7:F8"/>
    <mergeCell ref="G7:G8"/>
    <mergeCell ref="H7:H8"/>
    <mergeCell ref="A7:A8"/>
    <mergeCell ref="B7:B8"/>
    <mergeCell ref="C7:C8"/>
    <mergeCell ref="D7:D8"/>
    <mergeCell ref="E7:E8"/>
    <mergeCell ref="G5:G6"/>
    <mergeCell ref="H5:H6"/>
    <mergeCell ref="A5:A6"/>
    <mergeCell ref="B5:B6"/>
    <mergeCell ref="C5:C6"/>
    <mergeCell ref="D5:D6"/>
    <mergeCell ref="E5:E6"/>
    <mergeCell ref="F5:F6"/>
    <mergeCell ref="A1:K1"/>
    <mergeCell ref="A3:A4"/>
    <mergeCell ref="B3:B4"/>
    <mergeCell ref="C3:C4"/>
    <mergeCell ref="D3:D4"/>
    <mergeCell ref="E3:E4"/>
    <mergeCell ref="F3:F4"/>
    <mergeCell ref="G3:G4"/>
    <mergeCell ref="H3:H4"/>
    <mergeCell ref="A2:K2"/>
  </mergeCells>
  <pageMargins left="0.23622047244094491" right="0.23622047244094491" top="0.15748031496062992" bottom="0.15748031496062992" header="0.31496062992125984" footer="0.31496062992125984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KIDS FW 17.18</vt:lpstr>
      <vt:lpstr>KIDS FW 17.18 версия для 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User1</dc:creator>
  <cp:lastModifiedBy>Александр Карамнов</cp:lastModifiedBy>
  <cp:lastPrinted>2017-01-16T13:45:56Z</cp:lastPrinted>
  <dcterms:created xsi:type="dcterms:W3CDTF">2016-01-18T09:36:54Z</dcterms:created>
  <dcterms:modified xsi:type="dcterms:W3CDTF">2017-07-26T14:44:40Z</dcterms:modified>
</cp:coreProperties>
</file>