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10" yWindow="-20" windowWidth="11420" windowHeight="10410" activeTab="2"/>
  </bookViews>
  <sheets>
    <sheet name="Skandia KIDS" sheetId="1" r:id="rId1"/>
    <sheet name="Basic KIDS" sheetId="4" r:id="rId2"/>
    <sheet name="Skandia ADULTS" sheetId="2" r:id="rId3"/>
    <sheet name="Skandia Adults Ice Breacker" sheetId="3" r:id="rId4"/>
  </sheets>
  <calcPr calcId="152511"/>
</workbook>
</file>

<file path=xl/calcChain.xml><?xml version="1.0" encoding="utf-8"?>
<calcChain xmlns="http://schemas.openxmlformats.org/spreadsheetml/2006/main">
  <c r="AG145" i="1" l="1"/>
  <c r="AF145" i="1"/>
  <c r="L143" i="1"/>
  <c r="R143" i="1"/>
  <c r="AC143" i="1"/>
  <c r="AD143" i="1"/>
  <c r="AE143" i="1"/>
  <c r="AG142" i="1"/>
  <c r="AF142" i="1"/>
  <c r="AG140" i="1"/>
  <c r="AF140" i="1"/>
  <c r="AG139" i="1"/>
  <c r="AF139" i="1"/>
  <c r="AG137" i="1"/>
  <c r="AF137" i="1"/>
  <c r="AG136" i="1"/>
  <c r="AF136" i="1"/>
  <c r="AG134" i="1"/>
  <c r="AF134" i="1"/>
  <c r="AG133" i="1"/>
  <c r="AF133" i="1"/>
  <c r="AG131" i="1"/>
  <c r="AF131" i="1"/>
  <c r="AG130" i="1"/>
  <c r="AF130" i="1"/>
  <c r="AG128" i="1"/>
  <c r="AF128" i="1"/>
  <c r="AG127" i="1"/>
  <c r="AF127" i="1"/>
  <c r="AG125" i="1"/>
  <c r="AF125" i="1"/>
  <c r="AG119" i="1"/>
  <c r="AF119" i="1"/>
  <c r="AG121" i="1"/>
  <c r="AF121" i="1"/>
  <c r="AG122" i="1"/>
  <c r="AF122" i="1"/>
  <c r="AG57" i="1"/>
  <c r="AF57" i="1"/>
  <c r="R54" i="1"/>
  <c r="AG53" i="1"/>
  <c r="AF53" i="1"/>
  <c r="AG17" i="1"/>
  <c r="AF17" i="1"/>
  <c r="AA34" i="4"/>
  <c r="AA33" i="4"/>
  <c r="Z34" i="4"/>
  <c r="Z33" i="4"/>
  <c r="AA20" i="4"/>
  <c r="AA19" i="4"/>
  <c r="Z20" i="4"/>
  <c r="Z19" i="4"/>
  <c r="AA14" i="4"/>
  <c r="Z14" i="4"/>
  <c r="Z13" i="4"/>
  <c r="AA12" i="4"/>
  <c r="Z12" i="4"/>
  <c r="AA11" i="4"/>
  <c r="Z11" i="4"/>
  <c r="X10" i="2"/>
  <c r="W10" i="2"/>
  <c r="W17" i="3"/>
  <c r="X17" i="3"/>
  <c r="X10" i="3"/>
  <c r="W11" i="3"/>
  <c r="W10" i="3"/>
  <c r="Z39" i="4" l="1"/>
  <c r="AA39" i="4" s="1"/>
  <c r="Z15" i="4"/>
  <c r="Z16" i="4"/>
  <c r="Z17" i="4"/>
  <c r="Z18" i="4"/>
  <c r="Z21" i="4"/>
  <c r="Z22" i="4"/>
  <c r="Z23" i="4"/>
  <c r="Z24" i="4"/>
  <c r="Z25" i="4"/>
  <c r="Z26" i="4"/>
  <c r="Z27" i="4"/>
  <c r="Z28" i="4"/>
  <c r="Z29" i="4"/>
  <c r="Z30" i="4"/>
  <c r="Z31" i="4"/>
  <c r="AA31" i="4" s="1"/>
  <c r="Z32" i="4"/>
  <c r="AA32" i="4" s="1"/>
  <c r="Z35" i="4"/>
  <c r="AA35" i="4" s="1"/>
  <c r="Z36" i="4"/>
  <c r="AA36" i="4" s="1"/>
  <c r="Z37" i="4"/>
  <c r="AA37" i="4" s="1"/>
  <c r="Z38" i="4"/>
  <c r="AA38" i="4" s="1"/>
  <c r="Z40" i="4"/>
  <c r="AA40" i="4" s="1"/>
  <c r="K40" i="4"/>
  <c r="K39" i="4"/>
  <c r="K38" i="4"/>
  <c r="K37" i="4"/>
  <c r="K36" i="4"/>
  <c r="K35" i="4"/>
  <c r="K34" i="4"/>
  <c r="K33" i="4"/>
  <c r="K32" i="4"/>
  <c r="K31" i="4"/>
  <c r="K24" i="4"/>
  <c r="K23" i="4"/>
  <c r="K30" i="4"/>
  <c r="K29" i="4"/>
  <c r="K28" i="4"/>
  <c r="K27" i="4"/>
  <c r="K26" i="4"/>
  <c r="K25" i="4"/>
  <c r="K22" i="4"/>
  <c r="K21" i="4"/>
  <c r="K20" i="4"/>
  <c r="K19" i="4"/>
  <c r="K18" i="4"/>
  <c r="K17" i="4"/>
  <c r="K16" i="4"/>
  <c r="K15" i="4"/>
  <c r="K14" i="4"/>
  <c r="K13" i="4"/>
  <c r="K12" i="4"/>
  <c r="K11" i="4"/>
  <c r="Z41" i="4" l="1"/>
  <c r="AA28" i="4" l="1"/>
  <c r="AA27" i="4"/>
  <c r="AA26" i="4"/>
  <c r="AA25" i="4"/>
  <c r="AA24" i="4"/>
  <c r="AA23" i="4"/>
  <c r="AA30" i="4"/>
  <c r="AA29" i="4"/>
  <c r="AA22" i="4"/>
  <c r="AA21" i="4"/>
  <c r="AA18" i="4"/>
  <c r="AA17" i="4"/>
  <c r="AA16" i="4"/>
  <c r="AA15" i="4"/>
  <c r="AA13" i="4"/>
  <c r="AA41" i="4" l="1"/>
  <c r="AF93" i="1" l="1"/>
  <c r="AG89" i="1"/>
  <c r="AG83" i="1"/>
  <c r="AF47" i="1"/>
  <c r="AG47" i="1" s="1"/>
  <c r="AF48" i="1"/>
  <c r="AG48" i="1"/>
  <c r="AF49" i="1"/>
  <c r="AG49" i="1" s="1"/>
  <c r="AF50" i="1"/>
  <c r="AG50" i="1" s="1"/>
  <c r="AF51" i="1"/>
  <c r="AG51" i="1" s="1"/>
  <c r="AF52" i="1"/>
  <c r="AG52" i="1" s="1"/>
  <c r="K11" i="3"/>
  <c r="K12" i="3"/>
  <c r="K13" i="3"/>
  <c r="K14" i="3"/>
  <c r="K15" i="3"/>
  <c r="K16" i="3"/>
  <c r="K17" i="3"/>
  <c r="K10" i="3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10" i="2"/>
  <c r="S18" i="3" l="1"/>
  <c r="R18" i="3"/>
  <c r="Q18" i="3"/>
  <c r="P18" i="3"/>
  <c r="O18" i="3"/>
  <c r="N18" i="3"/>
  <c r="M18" i="3"/>
  <c r="W16" i="3"/>
  <c r="X16" i="3" s="1"/>
  <c r="W15" i="3"/>
  <c r="X15" i="3" s="1"/>
  <c r="W14" i="3"/>
  <c r="X14" i="3" s="1"/>
  <c r="W13" i="3"/>
  <c r="X13" i="3" s="1"/>
  <c r="W12" i="3"/>
  <c r="X12" i="3" s="1"/>
  <c r="X11" i="3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W19" i="3" l="1"/>
  <c r="X19" i="3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17" i="1"/>
  <c r="AG84" i="1"/>
  <c r="AG85" i="1"/>
  <c r="AG86" i="1"/>
  <c r="AG87" i="1"/>
  <c r="AG88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24" i="1"/>
  <c r="AG81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58" i="1"/>
  <c r="AF99" i="1"/>
  <c r="AG143" i="1" l="1"/>
  <c r="AF124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8" i="1"/>
  <c r="AF97" i="1"/>
  <c r="AF96" i="1"/>
  <c r="AF95" i="1"/>
  <c r="AF94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143" i="1" s="1"/>
  <c r="AF68" i="1"/>
  <c r="AF67" i="1"/>
  <c r="AF66" i="1"/>
  <c r="AF65" i="1"/>
  <c r="AF64" i="1"/>
  <c r="AF63" i="1"/>
  <c r="AF62" i="1"/>
  <c r="AF61" i="1"/>
  <c r="AF60" i="1"/>
  <c r="AF59" i="1"/>
  <c r="W23" i="2" l="1"/>
  <c r="W22" i="2"/>
  <c r="W21" i="2"/>
  <c r="W20" i="2"/>
  <c r="W19" i="2"/>
  <c r="W18" i="2"/>
  <c r="W17" i="2"/>
  <c r="W16" i="2"/>
  <c r="W15" i="2"/>
  <c r="W14" i="2"/>
  <c r="W13" i="2"/>
  <c r="W12" i="2"/>
  <c r="W11" i="2"/>
  <c r="W25" i="2" s="1"/>
  <c r="S24" i="2"/>
  <c r="AB143" i="1" l="1"/>
  <c r="AA143" i="1"/>
  <c r="Z143" i="1"/>
  <c r="Y143" i="1"/>
  <c r="X143" i="1"/>
  <c r="S143" i="1"/>
  <c r="R24" i="2" l="1"/>
  <c r="Q24" i="2"/>
  <c r="P24" i="2"/>
  <c r="O24" i="2"/>
  <c r="N24" i="2"/>
  <c r="M24" i="2"/>
  <c r="T143" i="1" l="1"/>
  <c r="U143" i="1"/>
  <c r="V143" i="1"/>
  <c r="W143" i="1"/>
  <c r="M54" i="1"/>
  <c r="M143" i="1" s="1"/>
  <c r="N54" i="1"/>
  <c r="N143" i="1" s="1"/>
  <c r="O54" i="1"/>
  <c r="O143" i="1" s="1"/>
  <c r="P54" i="1"/>
  <c r="P143" i="1" s="1"/>
  <c r="Q54" i="1"/>
  <c r="Q143" i="1" s="1"/>
  <c r="L54" i="1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25" i="2" l="1"/>
  <c r="AG82" i="1"/>
  <c r="AF58" i="1"/>
  <c r="AF46" i="1"/>
  <c r="AG46" i="1" s="1"/>
  <c r="AF45" i="1"/>
  <c r="AG45" i="1" s="1"/>
  <c r="AF44" i="1"/>
  <c r="AG44" i="1" s="1"/>
  <c r="AF43" i="1"/>
  <c r="AG43" i="1" s="1"/>
  <c r="AF42" i="1"/>
  <c r="AG42" i="1" s="1"/>
  <c r="AF41" i="1"/>
  <c r="AG41" i="1" s="1"/>
  <c r="AF40" i="1"/>
  <c r="AG40" i="1" s="1"/>
  <c r="AF39" i="1"/>
  <c r="AG39" i="1" s="1"/>
  <c r="AF38" i="1"/>
  <c r="AG38" i="1" s="1"/>
  <c r="AF37" i="1"/>
  <c r="AG37" i="1" s="1"/>
  <c r="AF36" i="1"/>
  <c r="AG36" i="1" s="1"/>
  <c r="AF35" i="1"/>
  <c r="AG35" i="1" s="1"/>
  <c r="AF34" i="1"/>
  <c r="AG34" i="1" s="1"/>
  <c r="AF33" i="1"/>
  <c r="AG33" i="1" s="1"/>
  <c r="AF32" i="1"/>
  <c r="AG32" i="1" s="1"/>
  <c r="AF31" i="1"/>
  <c r="AG31" i="1" s="1"/>
  <c r="AF30" i="1"/>
  <c r="AG30" i="1" s="1"/>
  <c r="AF29" i="1"/>
  <c r="AG29" i="1" s="1"/>
  <c r="AF28" i="1"/>
  <c r="AG28" i="1" s="1"/>
  <c r="AF27" i="1"/>
  <c r="AG27" i="1" s="1"/>
  <c r="AF26" i="1"/>
  <c r="AG26" i="1" s="1"/>
  <c r="AF25" i="1"/>
  <c r="AG25" i="1" s="1"/>
  <c r="AF24" i="1"/>
  <c r="AG24" i="1" s="1"/>
  <c r="AF23" i="1"/>
  <c r="AG23" i="1" s="1"/>
  <c r="AF22" i="1"/>
  <c r="AG22" i="1" s="1"/>
  <c r="AF21" i="1"/>
  <c r="AG21" i="1" s="1"/>
  <c r="AF20" i="1"/>
  <c r="AG20" i="1" s="1"/>
  <c r="AF19" i="1"/>
  <c r="AG19" i="1" s="1"/>
  <c r="AF18" i="1"/>
  <c r="AG18" i="1" l="1"/>
  <c r="AG54" i="1" s="1"/>
  <c r="AF54" i="1"/>
</calcChain>
</file>

<file path=xl/sharedStrings.xml><?xml version="1.0" encoding="utf-8"?>
<sst xmlns="http://schemas.openxmlformats.org/spreadsheetml/2006/main" count="1114" uniqueCount="225">
  <si>
    <t xml:space="preserve">Фото </t>
  </si>
  <si>
    <t>Наименование</t>
  </si>
  <si>
    <t>Артикул</t>
  </si>
  <si>
    <t>Цвет</t>
  </si>
  <si>
    <t>Размерный ряд</t>
  </si>
  <si>
    <t>Цена оптовая, euro</t>
  </si>
  <si>
    <t>КОЛ-ВО заказанных ПАР</t>
  </si>
  <si>
    <t>СУММА, евро</t>
  </si>
  <si>
    <t>23-29</t>
  </si>
  <si>
    <t>синий динамик</t>
  </si>
  <si>
    <t>ботинки</t>
  </si>
  <si>
    <t>черный балтико</t>
  </si>
  <si>
    <t>серый техник</t>
  </si>
  <si>
    <t>милитар техник</t>
  </si>
  <si>
    <t>синий балтико</t>
  </si>
  <si>
    <t>сумма евро</t>
  </si>
  <si>
    <t>29-34</t>
  </si>
  <si>
    <t>35-39</t>
  </si>
  <si>
    <t>синий техник</t>
  </si>
  <si>
    <t>черный техник</t>
  </si>
  <si>
    <t>сапоги</t>
  </si>
  <si>
    <t>29-35</t>
  </si>
  <si>
    <t>36-39</t>
  </si>
  <si>
    <t>черный джойфул</t>
  </si>
  <si>
    <t>бежевый джойфул</t>
  </si>
  <si>
    <t>серебряный балтико</t>
  </si>
  <si>
    <t>РРЦ, euro</t>
  </si>
  <si>
    <t>36-42</t>
  </si>
  <si>
    <t>пельтро балтико</t>
  </si>
  <si>
    <t>кол-во ПАР</t>
  </si>
  <si>
    <t>Итого ЗАКАЗ:</t>
  </si>
  <si>
    <t>Дата заказа:</t>
  </si>
  <si>
    <t>Юридическое название компании:</t>
  </si>
  <si>
    <t>Название магазина:</t>
  </si>
  <si>
    <t>Адрес магазина:</t>
  </si>
  <si>
    <t>Количество магазинов:</t>
  </si>
  <si>
    <t>Контакты:</t>
  </si>
  <si>
    <t xml:space="preserve">              SKANDIA  FW 17/18 </t>
  </si>
  <si>
    <t>Состав/Верха</t>
  </si>
  <si>
    <t>Состав/ подкладка</t>
  </si>
  <si>
    <t>Состав/подошва</t>
  </si>
  <si>
    <t>8426R</t>
  </si>
  <si>
    <t>сапожки детские</t>
  </si>
  <si>
    <t>Tuono Dinamic_BlkNavy</t>
  </si>
  <si>
    <t>текстильные материалы</t>
  </si>
  <si>
    <t>Шерсть 100%</t>
  </si>
  <si>
    <t>Полиуретан</t>
  </si>
  <si>
    <t>розовый динамик</t>
  </si>
  <si>
    <t>Tuono Dinamic_GreyGum</t>
  </si>
  <si>
    <t>бордовый тирана</t>
  </si>
  <si>
    <t>Tuono Tirana_BlkBordeaux</t>
  </si>
  <si>
    <t>бежевый тирана</t>
  </si>
  <si>
    <t>Tuono Tirana_BlkTaupe</t>
  </si>
  <si>
    <t>изумрудный тирана</t>
  </si>
  <si>
    <t>Tuono Tirana_BlkSmerald</t>
  </si>
  <si>
    <t>8427R</t>
  </si>
  <si>
    <t>коричневый динамик</t>
  </si>
  <si>
    <t>Tuono Dinamic_MudNavy</t>
  </si>
  <si>
    <t>ботинки детские</t>
  </si>
  <si>
    <t>черный динамик</t>
  </si>
  <si>
    <t>Tuono Dinamic_BlkMilitar</t>
  </si>
  <si>
    <t>Tuono Baltico_NavyMetal</t>
  </si>
  <si>
    <t>серый джойфул</t>
  </si>
  <si>
    <t>Tuono Joyfull_GraphiteRed</t>
  </si>
  <si>
    <t>электрик балтико</t>
  </si>
  <si>
    <t>Tuono Baltico_BlueNavy</t>
  </si>
  <si>
    <t>8428R</t>
  </si>
  <si>
    <t>петрол балтико</t>
  </si>
  <si>
    <t>Tuono Baltico_BlkPetrol</t>
  </si>
  <si>
    <t>красный балтико</t>
  </si>
  <si>
    <t>Tuono Baltico_BlkRed</t>
  </si>
  <si>
    <t>желтый джойфул</t>
  </si>
  <si>
    <t>Tuono Joyfull_BlkYellow</t>
  </si>
  <si>
    <t>Tuono Tecnic_Navy</t>
  </si>
  <si>
    <t>фуксия динамик</t>
  </si>
  <si>
    <t>Tuono Dinamic_BlkFuxia</t>
  </si>
  <si>
    <t>8430R</t>
  </si>
  <si>
    <t>TuonoTecnicBaltico_BlkBlue</t>
  </si>
  <si>
    <t>TuonoTecnicBaltico_Navy</t>
  </si>
  <si>
    <t>TuonoTecnicJoyfull_Graphite</t>
  </si>
  <si>
    <t>TuonoTecnicJoyfull_GreyBlk</t>
  </si>
  <si>
    <t>TuonoTecnicJoyfull_BlkRed</t>
  </si>
  <si>
    <t>8431R</t>
  </si>
  <si>
    <t>цикламен балтико</t>
  </si>
  <si>
    <t>Tuono Baltico_Cyclamen</t>
  </si>
  <si>
    <t>Tuono Baltico_BlueCyclamen</t>
  </si>
  <si>
    <t>Tuono Joyfull_YellowRed</t>
  </si>
  <si>
    <t>Tuono Baltico_BlkCyclamen</t>
  </si>
  <si>
    <t>Tuono Baltico_NavyRed</t>
  </si>
  <si>
    <t>8451R</t>
  </si>
  <si>
    <t>черно-серый техник</t>
  </si>
  <si>
    <t>Tuono Tecnic Black/Graphite</t>
  </si>
  <si>
    <t>сине-черный техник</t>
  </si>
  <si>
    <t>Tuono Tecnic_NavyBlk</t>
  </si>
  <si>
    <t>сине-серый техник</t>
  </si>
  <si>
    <t>Tuono Tecnic_NavyGraphite</t>
  </si>
  <si>
    <t>милитар-синий техник</t>
  </si>
  <si>
    <t>Tuono Tecnic_MilitarNavy</t>
  </si>
  <si>
    <t>черно-красный техник</t>
  </si>
  <si>
    <t>Tuono Tecnic_BlkRed</t>
  </si>
  <si>
    <t>8462R</t>
  </si>
  <si>
    <t>розовый мальва</t>
  </si>
  <si>
    <t>синий мальва</t>
  </si>
  <si>
    <t>TuonoMalvaFlower_Cyclamen</t>
  </si>
  <si>
    <t>TuonoMalvaFlower_Navy</t>
  </si>
  <si>
    <t>8474R</t>
  </si>
  <si>
    <t>серебряный тирана</t>
  </si>
  <si>
    <t>золотой тирана</t>
  </si>
  <si>
    <t>альтроза динамик</t>
  </si>
  <si>
    <t>Microfibra Tirana_IceSilver</t>
  </si>
  <si>
    <t>Tuono Tirana_TaupeGold</t>
  </si>
  <si>
    <t>Tuono Tirana_NavySmerald</t>
  </si>
  <si>
    <t>Tuono Dinamic_TaupeRose</t>
  </si>
  <si>
    <t>9310R</t>
  </si>
  <si>
    <t xml:space="preserve">черный техник  </t>
  </si>
  <si>
    <t>Tuono Baltico Tecnic_ Blk</t>
  </si>
  <si>
    <t>Tuono BalticoTecnic_NavyGrey</t>
  </si>
  <si>
    <t>Искусственный мех</t>
  </si>
  <si>
    <t>9311R</t>
  </si>
  <si>
    <t>Tuono BalticoTecnic_Blk</t>
  </si>
  <si>
    <t>Tuono Baltico_Navy</t>
  </si>
  <si>
    <t>Tuono JoyfullTecnic_Graphite</t>
  </si>
  <si>
    <t>TuonoTecnic_MilitarGrey</t>
  </si>
  <si>
    <t>9314R</t>
  </si>
  <si>
    <t>Tuono Tecnic_ BlkYellow</t>
  </si>
  <si>
    <t>Tuono Tecnic_ NavyBlue</t>
  </si>
  <si>
    <t>TuonoTecnicBaltic_ NavyGraphite</t>
  </si>
  <si>
    <t>9345R</t>
  </si>
  <si>
    <t>Tuono Tecnic_ Blk</t>
  </si>
  <si>
    <t>Tuono Tecnic_ Navy</t>
  </si>
  <si>
    <t>Tuono Joyfull_BlkGraphite</t>
  </si>
  <si>
    <t>1536R</t>
  </si>
  <si>
    <t>сапоги детские</t>
  </si>
  <si>
    <t>серый динамик</t>
  </si>
  <si>
    <t>Tuono Dinamic_Blk</t>
  </si>
  <si>
    <t>TuonoDinamic_BlkAshGrey</t>
  </si>
  <si>
    <t>Tuono Dinamic_BlkRose</t>
  </si>
  <si>
    <t>TuonoTirana_NavySmerald</t>
  </si>
  <si>
    <t>1546R</t>
  </si>
  <si>
    <t>св.серый джойфул</t>
  </si>
  <si>
    <t>Tuono Joyfull_BlkGrey</t>
  </si>
  <si>
    <t>1593R</t>
  </si>
  <si>
    <t>Tuono Dinamic_BlkGum</t>
  </si>
  <si>
    <t>Tuono Tirana_Taupe</t>
  </si>
  <si>
    <t>TuonoTirana_BlkBordeaux</t>
  </si>
  <si>
    <t>1596R</t>
  </si>
  <si>
    <t>Tuono Baltico_Blk</t>
  </si>
  <si>
    <t>Tuono Baltico_BlkSilver</t>
  </si>
  <si>
    <t>65002R</t>
  </si>
  <si>
    <t>TuonoJoyfull_Blk</t>
  </si>
  <si>
    <t>TuonoJoyfull_Desert</t>
  </si>
  <si>
    <t>фиолетовый динамик</t>
  </si>
  <si>
    <t>Tuono Dinamic_Purple</t>
  </si>
  <si>
    <t>65009R</t>
  </si>
  <si>
    <t>савана динамик</t>
  </si>
  <si>
    <t>SuedeDinamic_Blk</t>
  </si>
  <si>
    <t>SuedeDinamic_Navy</t>
  </si>
  <si>
    <t>SuedeDinamic_Taupe</t>
  </si>
  <si>
    <t>30-31</t>
  </si>
  <si>
    <t>32-35</t>
  </si>
  <si>
    <t xml:space="preserve">              SKANDIA  FW 17-18 </t>
  </si>
  <si>
    <t>12151DR</t>
  </si>
  <si>
    <t>сапоги женские</t>
  </si>
  <si>
    <t>TuonoBalticoLapin_Blk</t>
  </si>
  <si>
    <t>Цвет /фабрика</t>
  </si>
  <si>
    <t>Состав верха</t>
  </si>
  <si>
    <t>Состав подкладки</t>
  </si>
  <si>
    <t>Состав подошвы</t>
  </si>
  <si>
    <t>TuonoBalticoLapin_Pewter</t>
  </si>
  <si>
    <t>12152DR</t>
  </si>
  <si>
    <t>12153DR</t>
  </si>
  <si>
    <t>TuonoBaltico_Blk</t>
  </si>
  <si>
    <t>TuonoBaltico_Pewter</t>
  </si>
  <si>
    <t>TuonoDinamic_Blk</t>
  </si>
  <si>
    <t>TuonoDinamic_Taupe</t>
  </si>
  <si>
    <t>65002DR</t>
  </si>
  <si>
    <t>TuonoDinamic_Navy</t>
  </si>
  <si>
    <t>65033DR</t>
  </si>
  <si>
    <t>черный цветы</t>
  </si>
  <si>
    <t>TuonoFlowers_Blk</t>
  </si>
  <si>
    <t>SuedeDinamic_Mud</t>
  </si>
  <si>
    <t>TuonoDinamic_BlkRoute</t>
  </si>
  <si>
    <t>65034DR</t>
  </si>
  <si>
    <t>67002DR</t>
  </si>
  <si>
    <t>67033DR</t>
  </si>
  <si>
    <t>67034DR</t>
  </si>
  <si>
    <t>Женская обувь с мембраной SkandiaTex. Размерный  ряд 36-42.</t>
  </si>
  <si>
    <t>Женская обувь с мембраной SkandiaTex. Система ICE Breacker. Размерный  ряд 36-42.</t>
  </si>
  <si>
    <t>ИТОГО заказ женской обуви</t>
  </si>
  <si>
    <t>Обувь с мембраной SkandiaTex на подошве Trolley. Размерный ряд 23-29.</t>
  </si>
  <si>
    <t>Цвет /Фабрика</t>
  </si>
  <si>
    <t>Обувь с мембраной SkandiaTex на подошвах ARCA, MISSY, TEMPEST.  Размерный ряд (29-42)</t>
  </si>
  <si>
    <t>Итого заказ  детской  обуви:</t>
  </si>
  <si>
    <t>Line</t>
  </si>
  <si>
    <t>Collection</t>
  </si>
  <si>
    <t>FW 2017/18</t>
  </si>
  <si>
    <t>Фото</t>
  </si>
  <si>
    <t>Цвет на ин.языке</t>
  </si>
  <si>
    <t>Материал верха</t>
  </si>
  <si>
    <t>Материал подкладки</t>
  </si>
  <si>
    <t>3567R</t>
  </si>
  <si>
    <t>Tuono Albany Tecnic Black</t>
  </si>
  <si>
    <t>Текстиль/мембрана</t>
  </si>
  <si>
    <t>25-28</t>
  </si>
  <si>
    <t>29-38</t>
  </si>
  <si>
    <t>TuonoAlbanyTecnic_ Graphite</t>
  </si>
  <si>
    <t>фиолетовый техник</t>
  </si>
  <si>
    <t>TuonoAlbanyTecnic_ Purple</t>
  </si>
  <si>
    <t>3568R</t>
  </si>
  <si>
    <t>TuonoAlbanyTecnic_ Navy</t>
  </si>
  <si>
    <t>Tuono Albany Tecnic Graphite</t>
  </si>
  <si>
    <t>красный техник</t>
  </si>
  <si>
    <t>TuonoAlbanyTecnic_ Red</t>
  </si>
  <si>
    <t>3570R</t>
  </si>
  <si>
    <t>TuonoAlbanyTecnic_ Black</t>
  </si>
  <si>
    <t>TuonoAlbanyTecnic_ Militar</t>
  </si>
  <si>
    <t>3571R</t>
  </si>
  <si>
    <t>TuonoAlbanyTecnic_Purple</t>
  </si>
  <si>
    <t>св.синий техник</t>
  </si>
  <si>
    <t>TuonoAlbanyTecnic_ Sugar</t>
  </si>
  <si>
    <t>ИТОГО:</t>
  </si>
  <si>
    <t>3569R</t>
  </si>
  <si>
    <t>черныйтехник</t>
  </si>
  <si>
    <t xml:space="preserve"> SKANDIA BASIC</t>
  </si>
  <si>
    <t>Материал подошвы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</si>
</sst>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[$€-1]"/>
    <numFmt numFmtId="165" formatCode="#,##0\ [$€-1]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2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8"/>
      <color theme="1"/>
      <name val="Calibri"/>
      <family val="2"/>
      <scheme val="minor"/>
    </font>
    <font>
      <sz val="8"/>
      <name val="Arial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9"/>
      <color indexed="8"/>
      <name val="Calibri"/>
      <family val="2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22"/>
      <color rgb="FFFF0000"/>
      <name val="Arial"/>
      <family val="2"/>
      <charset val="204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FF0000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</font>
    <font>
      <b/>
      <i/>
      <sz val="9"/>
      <color indexed="23"/>
      <name val="Arial"/>
      <family val="2"/>
    </font>
    <font>
      <b/>
      <i/>
      <sz val="9"/>
      <color indexed="8"/>
      <name val="Arial"/>
      <family val="2"/>
    </font>
    <font>
      <b/>
      <sz val="11"/>
      <color rgb="FFFF0000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b/>
      <sz val="9"/>
      <color rgb="FFFF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41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41" fillId="0" borderId="0"/>
  </cellStyleXfs>
  <cellXfs count="290">
    <xf numFmtId="0" fontId="0" fillId="0" borderId="0" xfId="0"/>
    <xf numFmtId="0" fontId="10" fillId="2" borderId="0" xfId="0" applyFont="1" applyFill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4" fontId="10" fillId="2" borderId="0" xfId="0" applyNumberFormat="1" applyFont="1" applyFill="1" applyBorder="1" applyAlignment="1">
      <alignment horizontal="center"/>
    </xf>
    <xf numFmtId="0" fontId="12" fillId="2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18" fillId="0" borderId="0" xfId="0" applyFont="1"/>
    <xf numFmtId="0" fontId="20" fillId="0" borderId="0" xfId="0" applyFont="1"/>
    <xf numFmtId="0" fontId="21" fillId="2" borderId="23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1" fontId="19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0" borderId="32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1" fontId="16" fillId="2" borderId="17" xfId="0" applyNumberFormat="1" applyFont="1" applyFill="1" applyBorder="1" applyAlignment="1" applyProtection="1">
      <alignment horizontal="center" vertical="center" wrapText="1"/>
      <protection locked="0" hidden="1"/>
    </xf>
    <xf numFmtId="1" fontId="26" fillId="2" borderId="17" xfId="0" applyNumberFormat="1" applyFont="1" applyFill="1" applyBorder="1" applyAlignment="1" applyProtection="1">
      <alignment horizontal="center" vertical="center" wrapText="1"/>
      <protection locked="0" hidden="1"/>
    </xf>
    <xf numFmtId="1" fontId="26" fillId="2" borderId="38" xfId="0" applyNumberFormat="1" applyFont="1" applyFill="1" applyBorder="1" applyAlignment="1" applyProtection="1">
      <alignment horizontal="center" vertical="center" wrapText="1"/>
      <protection locked="0" hidden="1"/>
    </xf>
    <xf numFmtId="1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3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1" fontId="7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0" fontId="21" fillId="2" borderId="41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1" fontId="2" fillId="4" borderId="23" xfId="0" applyNumberFormat="1" applyFont="1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27" fillId="4" borderId="14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19" fillId="4" borderId="14" xfId="0" applyFont="1" applyFill="1" applyBorder="1" applyAlignment="1">
      <alignment horizontal="center" vertical="center" wrapText="1"/>
    </xf>
    <xf numFmtId="1" fontId="24" fillId="4" borderId="23" xfId="0" applyNumberFormat="1" applyFont="1" applyFill="1" applyBorder="1" applyAlignment="1" applyProtection="1">
      <alignment horizontal="center" vertical="center" wrapText="1"/>
      <protection locked="0" hidden="1"/>
    </xf>
    <xf numFmtId="1" fontId="24" fillId="4" borderId="24" xfId="0" applyNumberFormat="1" applyFont="1" applyFill="1" applyBorder="1" applyAlignment="1" applyProtection="1">
      <alignment horizontal="center" vertical="center" wrapText="1"/>
      <protection locked="0" hidden="1"/>
    </xf>
    <xf numFmtId="1" fontId="24" fillId="4" borderId="25" xfId="0" applyNumberFormat="1" applyFont="1" applyFill="1" applyBorder="1" applyAlignment="1" applyProtection="1">
      <alignment horizontal="center" vertical="center" wrapText="1"/>
      <protection locked="0" hidden="1"/>
    </xf>
    <xf numFmtId="164" fontId="20" fillId="0" borderId="0" xfId="0" applyNumberFormat="1" applyFont="1"/>
    <xf numFmtId="164" fontId="28" fillId="2" borderId="18" xfId="0" applyNumberFormat="1" applyFont="1" applyFill="1" applyBorder="1" applyAlignment="1" applyProtection="1">
      <alignment horizontal="center" vertical="center" wrapText="1"/>
      <protection locked="0" hidden="1"/>
    </xf>
    <xf numFmtId="164" fontId="25" fillId="2" borderId="39" xfId="1" applyNumberFormat="1" applyFont="1" applyFill="1" applyBorder="1" applyAlignment="1">
      <alignment horizontal="center" vertical="center"/>
    </xf>
    <xf numFmtId="164" fontId="25" fillId="2" borderId="18" xfId="1" applyNumberFormat="1" applyFont="1" applyFill="1" applyBorder="1" applyAlignment="1">
      <alignment horizontal="center" vertical="center"/>
    </xf>
    <xf numFmtId="164" fontId="25" fillId="2" borderId="22" xfId="1" applyNumberFormat="1" applyFont="1" applyFill="1" applyBorder="1" applyAlignment="1">
      <alignment horizontal="center" vertical="center"/>
    </xf>
    <xf numFmtId="164" fontId="25" fillId="4" borderId="14" xfId="1" applyNumberFormat="1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164" fontId="25" fillId="4" borderId="3" xfId="1" applyNumberFormat="1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164" fontId="24" fillId="4" borderId="24" xfId="0" applyNumberFormat="1" applyFont="1" applyFill="1" applyBorder="1" applyAlignment="1" applyProtection="1">
      <alignment horizontal="center" vertical="center" wrapText="1"/>
      <protection locked="0" hidden="1"/>
    </xf>
    <xf numFmtId="164" fontId="24" fillId="4" borderId="30" xfId="0" applyNumberFormat="1" applyFont="1" applyFill="1" applyBorder="1" applyAlignment="1" applyProtection="1">
      <alignment horizontal="center" vertical="center" wrapText="1"/>
      <protection locked="0" hidden="1"/>
    </xf>
    <xf numFmtId="1" fontId="24" fillId="4" borderId="28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5" borderId="13" xfId="0" applyNumberFormat="1" applyFont="1" applyFill="1" applyBorder="1" applyAlignment="1" applyProtection="1">
      <alignment horizontal="right" vertical="center" wrapText="1"/>
      <protection locked="0" hidden="1"/>
    </xf>
    <xf numFmtId="0" fontId="37" fillId="0" borderId="0" xfId="0" applyFont="1"/>
    <xf numFmtId="1" fontId="22" fillId="4" borderId="26" xfId="0" applyNumberFormat="1" applyFont="1" applyFill="1" applyBorder="1" applyAlignment="1" applyProtection="1">
      <alignment horizontal="center" vertical="center" wrapText="1"/>
      <protection locked="0" hidden="1"/>
    </xf>
    <xf numFmtId="164" fontId="22" fillId="4" borderId="26" xfId="0" applyNumberFormat="1" applyFont="1" applyFill="1" applyBorder="1" applyAlignment="1" applyProtection="1">
      <alignment horizontal="center" vertical="center" wrapText="1"/>
      <protection locked="0" hidden="1"/>
    </xf>
    <xf numFmtId="0" fontId="0" fillId="4" borderId="33" xfId="0" applyFill="1" applyBorder="1" applyAlignment="1">
      <alignment horizontal="center" vertical="center"/>
    </xf>
    <xf numFmtId="0" fontId="18" fillId="4" borderId="34" xfId="0" applyFont="1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6" fillId="4" borderId="34" xfId="0" applyFont="1" applyFill="1" applyBorder="1" applyAlignment="1">
      <alignment horizontal="center"/>
    </xf>
    <xf numFmtId="1" fontId="7" fillId="4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4" borderId="11" xfId="0" applyFont="1" applyFill="1" applyBorder="1" applyAlignment="1">
      <alignment horizontal="center" vertical="center"/>
    </xf>
    <xf numFmtId="1" fontId="3" fillId="5" borderId="26" xfId="0" applyNumberFormat="1" applyFont="1" applyFill="1" applyBorder="1" applyAlignment="1" applyProtection="1">
      <alignment horizontal="center" vertical="center" wrapText="1"/>
      <protection locked="0" hidden="1"/>
    </xf>
    <xf numFmtId="164" fontId="39" fillId="4" borderId="24" xfId="0" applyNumberFormat="1" applyFont="1" applyFill="1" applyBorder="1" applyAlignment="1" applyProtection="1">
      <alignment horizontal="center" vertical="center" wrapText="1"/>
      <protection locked="0" hidden="1"/>
    </xf>
    <xf numFmtId="1" fontId="24" fillId="4" borderId="2" xfId="0" applyNumberFormat="1" applyFont="1" applyFill="1" applyBorder="1" applyAlignment="1" applyProtection="1">
      <alignment horizontal="center" vertical="center" wrapText="1"/>
      <protection locked="0" hidden="1"/>
    </xf>
    <xf numFmtId="164" fontId="0" fillId="0" borderId="0" xfId="0" applyNumberFormat="1"/>
    <xf numFmtId="0" fontId="36" fillId="5" borderId="14" xfId="0" applyFont="1" applyFill="1" applyBorder="1" applyAlignment="1">
      <alignment horizontal="right" vertical="center" wrapText="1"/>
    </xf>
    <xf numFmtId="1" fontId="16" fillId="2" borderId="17" xfId="0" applyNumberFormat="1" applyFont="1" applyFill="1" applyBorder="1" applyAlignment="1" applyProtection="1">
      <alignment horizontal="center" vertical="center" wrapText="1"/>
      <protection locked="0" hidden="1"/>
    </xf>
    <xf numFmtId="0" fontId="30" fillId="5" borderId="0" xfId="0" applyFont="1" applyFill="1" applyBorder="1" applyAlignment="1">
      <alignment horizontal="center" vertical="center" wrapText="1"/>
    </xf>
    <xf numFmtId="1" fontId="24" fillId="4" borderId="3" xfId="0" applyNumberFormat="1" applyFont="1" applyFill="1" applyBorder="1" applyAlignment="1" applyProtection="1">
      <alignment horizontal="center" vertical="center" wrapText="1"/>
      <protection locked="0" hidden="1"/>
    </xf>
    <xf numFmtId="1" fontId="24" fillId="4" borderId="4" xfId="0" applyNumberFormat="1" applyFont="1" applyFill="1" applyBorder="1" applyAlignment="1" applyProtection="1">
      <alignment horizontal="center" vertical="center" wrapText="1"/>
      <protection locked="0" hidden="1"/>
    </xf>
    <xf numFmtId="0" fontId="33" fillId="5" borderId="0" xfId="0" applyFont="1" applyFill="1" applyBorder="1" applyAlignment="1">
      <alignment horizontal="right" vertical="center" wrapText="1"/>
    </xf>
    <xf numFmtId="1" fontId="16" fillId="2" borderId="17" xfId="0" applyNumberFormat="1" applyFont="1" applyFill="1" applyBorder="1" applyAlignment="1" applyProtection="1">
      <alignment horizontal="center" vertical="center" wrapText="1"/>
      <protection locked="0" hidden="1"/>
    </xf>
    <xf numFmtId="1" fontId="5" fillId="2" borderId="50" xfId="0" applyNumberFormat="1" applyFont="1" applyFill="1" applyBorder="1" applyAlignment="1" applyProtection="1">
      <alignment horizontal="center" vertical="center" wrapText="1"/>
      <protection locked="0" hidden="1"/>
    </xf>
    <xf numFmtId="1" fontId="26" fillId="2" borderId="41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1" fontId="26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34" fillId="5" borderId="14" xfId="0" applyFont="1" applyFill="1" applyBorder="1" applyAlignment="1">
      <alignment horizontal="right" vertical="center" wrapText="1"/>
    </xf>
    <xf numFmtId="0" fontId="35" fillId="5" borderId="14" xfId="0" applyFont="1" applyFill="1" applyBorder="1" applyAlignment="1">
      <alignment horizontal="right" vertical="center" wrapText="1"/>
    </xf>
    <xf numFmtId="164" fontId="35" fillId="5" borderId="14" xfId="0" applyNumberFormat="1" applyFont="1" applyFill="1" applyBorder="1" applyAlignment="1">
      <alignment horizontal="right" vertical="center" wrapText="1"/>
    </xf>
    <xf numFmtId="0" fontId="35" fillId="5" borderId="19" xfId="0" applyFont="1" applyFill="1" applyBorder="1" applyAlignment="1">
      <alignment horizontal="right" vertical="center" wrapText="1"/>
    </xf>
    <xf numFmtId="0" fontId="35" fillId="5" borderId="11" xfId="0" applyFont="1" applyFill="1" applyBorder="1" applyAlignment="1">
      <alignment horizontal="right" vertical="center" wrapText="1"/>
    </xf>
    <xf numFmtId="0" fontId="35" fillId="5" borderId="12" xfId="0" applyFont="1" applyFill="1" applyBorder="1" applyAlignment="1">
      <alignment horizontal="right" vertical="center" wrapText="1"/>
    </xf>
    <xf numFmtId="0" fontId="35" fillId="5" borderId="15" xfId="0" applyFont="1" applyFill="1" applyBorder="1" applyAlignment="1">
      <alignment horizontal="center" vertical="center"/>
    </xf>
    <xf numFmtId="164" fontId="35" fillId="5" borderId="15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0" fillId="0" borderId="1" xfId="0" applyBorder="1"/>
    <xf numFmtId="1" fontId="19" fillId="2" borderId="9" xfId="0" applyNumberFormat="1" applyFont="1" applyFill="1" applyBorder="1" applyAlignment="1" applyProtection="1">
      <alignment horizontal="center" vertical="center" wrapText="1"/>
      <protection locked="0" hidden="1"/>
    </xf>
    <xf numFmtId="164" fontId="25" fillId="2" borderId="51" xfId="1" applyNumberFormat="1" applyFont="1" applyFill="1" applyBorder="1" applyAlignment="1">
      <alignment horizontal="center" vertical="center"/>
    </xf>
    <xf numFmtId="0" fontId="18" fillId="0" borderId="17" xfId="0" applyFont="1" applyBorder="1" applyAlignment="1">
      <alignment horizontal="center" vertical="justify"/>
    </xf>
    <xf numFmtId="0" fontId="0" fillId="0" borderId="17" xfId="0" applyBorder="1" applyAlignment="1">
      <alignment horizontal="center" vertical="justify"/>
    </xf>
    <xf numFmtId="0" fontId="0" fillId="0" borderId="7" xfId="0" applyBorder="1" applyAlignment="1">
      <alignment horizontal="center" vertical="justify"/>
    </xf>
    <xf numFmtId="1" fontId="0" fillId="0" borderId="17" xfId="0" applyNumberForma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1" fontId="22" fillId="6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Border="1"/>
    <xf numFmtId="0" fontId="37" fillId="0" borderId="0" xfId="0" applyFont="1" applyBorder="1"/>
    <xf numFmtId="0" fontId="0" fillId="2" borderId="0" xfId="0" applyFill="1" applyBorder="1"/>
    <xf numFmtId="164" fontId="0" fillId="0" borderId="0" xfId="0" applyNumberFormat="1" applyBorder="1"/>
    <xf numFmtId="0" fontId="23" fillId="0" borderId="16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1" fontId="22" fillId="6" borderId="55" xfId="0" applyNumberFormat="1" applyFont="1" applyFill="1" applyBorder="1" applyAlignment="1" applyProtection="1">
      <alignment horizontal="center" vertical="center" wrapText="1"/>
      <protection locked="0" hidden="1"/>
    </xf>
    <xf numFmtId="0" fontId="21" fillId="2" borderId="3" xfId="0" applyFont="1" applyFill="1" applyBorder="1" applyAlignment="1">
      <alignment horizontal="center" vertical="center"/>
    </xf>
    <xf numFmtId="0" fontId="21" fillId="2" borderId="30" xfId="0" applyFont="1" applyFill="1" applyBorder="1" applyAlignment="1">
      <alignment horizontal="center" vertical="center"/>
    </xf>
    <xf numFmtId="0" fontId="21" fillId="2" borderId="56" xfId="0" applyFont="1" applyFill="1" applyBorder="1" applyAlignment="1">
      <alignment horizontal="center" vertical="center"/>
    </xf>
    <xf numFmtId="0" fontId="21" fillId="2" borderId="37" xfId="0" applyFont="1" applyFill="1" applyBorder="1" applyAlignment="1">
      <alignment horizontal="center" vertical="center"/>
    </xf>
    <xf numFmtId="1" fontId="22" fillId="6" borderId="33" xfId="0" applyNumberFormat="1" applyFont="1" applyFill="1" applyBorder="1" applyAlignment="1" applyProtection="1">
      <alignment horizontal="center" vertical="center" wrapText="1"/>
      <protection locked="0" hidden="1"/>
    </xf>
    <xf numFmtId="1" fontId="22" fillId="6" borderId="34" xfId="0" applyNumberFormat="1" applyFont="1" applyFill="1" applyBorder="1" applyAlignment="1" applyProtection="1">
      <alignment horizontal="center" vertical="center" wrapText="1"/>
      <protection locked="0" hidden="1"/>
    </xf>
    <xf numFmtId="1" fontId="22" fillId="6" borderId="36" xfId="0" applyNumberFormat="1" applyFont="1" applyFill="1" applyBorder="1" applyAlignment="1" applyProtection="1">
      <alignment horizontal="center" vertical="center" wrapText="1"/>
      <protection locked="0" hidden="1"/>
    </xf>
    <xf numFmtId="1" fontId="22" fillId="6" borderId="53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5" borderId="32" xfId="0" applyNumberFormat="1" applyFont="1" applyFill="1" applyBorder="1" applyAlignment="1">
      <alignment horizontal="center"/>
    </xf>
    <xf numFmtId="164" fontId="31" fillId="4" borderId="9" xfId="0" applyNumberFormat="1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1" fontId="2" fillId="4" borderId="24" xfId="0" applyNumberFormat="1" applyFont="1" applyFill="1" applyBorder="1" applyAlignment="1">
      <alignment horizontal="center" vertical="center" wrapText="1"/>
    </xf>
    <xf numFmtId="1" fontId="31" fillId="4" borderId="26" xfId="0" applyNumberFormat="1" applyFont="1" applyFill="1" applyBorder="1" applyAlignment="1">
      <alignment horizontal="center" vertical="center" wrapText="1"/>
    </xf>
    <xf numFmtId="0" fontId="31" fillId="4" borderId="9" xfId="0" applyFont="1" applyFill="1" applyBorder="1" applyAlignment="1">
      <alignment horizontal="center" vertical="center" wrapText="1"/>
    </xf>
    <xf numFmtId="1" fontId="4" fillId="5" borderId="32" xfId="0" applyNumberFormat="1" applyFont="1" applyFill="1" applyBorder="1" applyAlignment="1">
      <alignment horizontal="center"/>
    </xf>
    <xf numFmtId="1" fontId="24" fillId="4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21" fillId="4" borderId="2" xfId="0" applyFont="1" applyFill="1" applyBorder="1" applyAlignment="1">
      <alignment horizontal="center" vertical="center" wrapText="1"/>
    </xf>
    <xf numFmtId="164" fontId="21" fillId="4" borderId="26" xfId="0" applyNumberFormat="1" applyFont="1" applyFill="1" applyBorder="1" applyAlignment="1">
      <alignment horizontal="center" vertical="center" wrapText="1"/>
    </xf>
    <xf numFmtId="0" fontId="42" fillId="0" borderId="0" xfId="2" applyFont="1" applyAlignment="1">
      <alignment horizontal="right"/>
    </xf>
    <xf numFmtId="1" fontId="24" fillId="4" borderId="26" xfId="0" applyNumberFormat="1" applyFont="1" applyFill="1" applyBorder="1" applyAlignment="1" applyProtection="1">
      <alignment horizontal="center" vertical="center" wrapText="1"/>
      <protection locked="0" hidden="1"/>
    </xf>
    <xf numFmtId="164" fontId="39" fillId="4" borderId="26" xfId="0" applyNumberFormat="1" applyFont="1" applyFill="1" applyBorder="1" applyAlignment="1" applyProtection="1">
      <alignment horizontal="center" vertical="center" wrapText="1"/>
      <protection locked="0" hidden="1"/>
    </xf>
    <xf numFmtId="164" fontId="24" fillId="4" borderId="26" xfId="0" applyNumberFormat="1" applyFont="1" applyFill="1" applyBorder="1" applyAlignment="1" applyProtection="1">
      <alignment horizontal="center" vertical="center" wrapText="1"/>
      <protection locked="0" hidden="1"/>
    </xf>
    <xf numFmtId="1" fontId="24" fillId="4" borderId="30" xfId="0" applyNumberFormat="1" applyFont="1" applyFill="1" applyBorder="1" applyAlignment="1" applyProtection="1">
      <alignment horizontal="center" vertical="center" wrapText="1"/>
      <protection locked="0" hidden="1"/>
    </xf>
    <xf numFmtId="164" fontId="22" fillId="4" borderId="4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17" xfId="0" applyBorder="1"/>
    <xf numFmtId="0" fontId="0" fillId="0" borderId="31" xfId="0" applyBorder="1"/>
    <xf numFmtId="0" fontId="0" fillId="0" borderId="21" xfId="0" applyBorder="1"/>
    <xf numFmtId="0" fontId="0" fillId="0" borderId="22" xfId="0" applyBorder="1"/>
    <xf numFmtId="0" fontId="0" fillId="0" borderId="15" xfId="0" applyBorder="1"/>
    <xf numFmtId="0" fontId="0" fillId="0" borderId="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/>
    <xf numFmtId="164" fontId="0" fillId="0" borderId="14" xfId="0" applyNumberFormat="1" applyBorder="1"/>
    <xf numFmtId="0" fontId="0" fillId="0" borderId="5" xfId="0" applyBorder="1" applyAlignment="1">
      <alignment horizontal="center"/>
    </xf>
    <xf numFmtId="0" fontId="0" fillId="0" borderId="34" xfId="0" applyBorder="1"/>
    <xf numFmtId="164" fontId="0" fillId="0" borderId="34" xfId="0" applyNumberFormat="1" applyBorder="1"/>
    <xf numFmtId="165" fontId="0" fillId="0" borderId="31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165" fontId="0" fillId="0" borderId="9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0" fontId="0" fillId="0" borderId="40" xfId="0" applyBorder="1"/>
    <xf numFmtId="0" fontId="44" fillId="0" borderId="26" xfId="0" applyFont="1" applyBorder="1"/>
    <xf numFmtId="164" fontId="44" fillId="0" borderId="26" xfId="0" applyNumberFormat="1" applyFont="1" applyBorder="1"/>
    <xf numFmtId="164" fontId="0" fillId="0" borderId="17" xfId="0" applyNumberFormat="1" applyBorder="1" applyAlignment="1">
      <alignment horizontal="center" vertical="center"/>
    </xf>
    <xf numFmtId="164" fontId="7" fillId="4" borderId="5" xfId="0" applyNumberFormat="1" applyFont="1" applyFill="1" applyBorder="1" applyAlignment="1" applyProtection="1">
      <alignment horizontal="center" vertical="center" wrapText="1"/>
      <protection locked="0" hidden="1"/>
    </xf>
    <xf numFmtId="164" fontId="3" fillId="5" borderId="26" xfId="0" applyNumberFormat="1" applyFont="1" applyFill="1" applyBorder="1" applyAlignment="1" applyProtection="1">
      <alignment horizontal="center" vertical="center" wrapText="1"/>
      <protection locked="0" hidden="1"/>
    </xf>
    <xf numFmtId="164" fontId="44" fillId="0" borderId="17" xfId="0" applyNumberFormat="1" applyFont="1" applyBorder="1" applyAlignment="1">
      <alignment horizontal="center" vertical="center"/>
    </xf>
    <xf numFmtId="164" fontId="44" fillId="0" borderId="25" xfId="0" applyNumberFormat="1" applyFont="1" applyBorder="1" applyAlignment="1">
      <alignment horizontal="center" vertical="center"/>
    </xf>
    <xf numFmtId="164" fontId="44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164" fontId="30" fillId="0" borderId="25" xfId="0" applyNumberFormat="1" applyFont="1" applyBorder="1" applyAlignment="1">
      <alignment horizontal="center" vertical="center"/>
    </xf>
    <xf numFmtId="164" fontId="36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164" fontId="44" fillId="0" borderId="31" xfId="0" applyNumberFormat="1" applyFont="1" applyBorder="1" applyAlignment="1">
      <alignment horizontal="center" vertical="center"/>
    </xf>
    <xf numFmtId="164" fontId="44" fillId="0" borderId="15" xfId="0" applyNumberFormat="1" applyFont="1" applyBorder="1" applyAlignment="1">
      <alignment horizontal="center" vertical="center"/>
    </xf>
    <xf numFmtId="164" fontId="44" fillId="0" borderId="9" xfId="0" applyNumberFormat="1" applyFont="1" applyBorder="1" applyAlignment="1">
      <alignment horizontal="center" vertical="center"/>
    </xf>
    <xf numFmtId="164" fontId="44" fillId="0" borderId="5" xfId="0" applyNumberFormat="1" applyFont="1" applyBorder="1" applyAlignment="1">
      <alignment horizontal="center" vertical="center"/>
    </xf>
    <xf numFmtId="164" fontId="44" fillId="0" borderId="57" xfId="0" applyNumberFormat="1" applyFont="1" applyBorder="1"/>
    <xf numFmtId="164" fontId="44" fillId="0" borderId="27" xfId="0" applyNumberFormat="1" applyFont="1" applyBorder="1"/>
    <xf numFmtId="164" fontId="14" fillId="2" borderId="17" xfId="0" applyNumberFormat="1" applyFont="1" applyFill="1" applyBorder="1" applyAlignment="1" applyProtection="1">
      <alignment horizontal="center" vertical="center" wrapText="1"/>
      <protection locked="0" hidden="1"/>
    </xf>
    <xf numFmtId="164" fontId="14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164" fontId="14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164" fontId="45" fillId="0" borderId="18" xfId="0" applyNumberFormat="1" applyFont="1" applyBorder="1" applyAlignment="1">
      <alignment horizontal="center" vertical="center"/>
    </xf>
    <xf numFmtId="164" fontId="45" fillId="0" borderId="8" xfId="0" applyNumberFormat="1" applyFont="1" applyBorder="1" applyAlignment="1">
      <alignment horizontal="center" vertical="center"/>
    </xf>
    <xf numFmtId="164" fontId="46" fillId="2" borderId="17" xfId="1" applyNumberFormat="1" applyFont="1" applyFill="1" applyBorder="1" applyAlignment="1">
      <alignment horizontal="center" vertical="center"/>
    </xf>
    <xf numFmtId="164" fontId="46" fillId="2" borderId="21" xfId="1" applyNumberFormat="1" applyFont="1" applyFill="1" applyBorder="1" applyAlignment="1">
      <alignment horizontal="center" vertical="center"/>
    </xf>
    <xf numFmtId="164" fontId="46" fillId="2" borderId="52" xfId="1" applyNumberFormat="1" applyFont="1" applyFill="1" applyBorder="1" applyAlignment="1">
      <alignment horizontal="center" vertical="center"/>
    </xf>
    <xf numFmtId="164" fontId="14" fillId="4" borderId="26" xfId="0" applyNumberFormat="1" applyFont="1" applyFill="1" applyBorder="1" applyAlignment="1">
      <alignment horizontal="center" vertical="center" wrapText="1"/>
    </xf>
    <xf numFmtId="1" fontId="16" fillId="6" borderId="33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34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41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53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0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54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43" xfId="0" applyNumberFormat="1" applyFont="1" applyFill="1" applyBorder="1" applyAlignment="1" applyProtection="1">
      <alignment horizontal="center" vertical="center" wrapText="1"/>
      <protection locked="0" hidden="1"/>
    </xf>
    <xf numFmtId="1" fontId="22" fillId="6" borderId="53" xfId="0" applyNumberFormat="1" applyFont="1" applyFill="1" applyBorder="1" applyAlignment="1" applyProtection="1">
      <alignment horizontal="center" vertical="center" wrapText="1"/>
      <protection locked="0" hidden="1"/>
    </xf>
    <xf numFmtId="1" fontId="22" fillId="6" borderId="0" xfId="0" applyNumberFormat="1" applyFont="1" applyFill="1" applyBorder="1" applyAlignment="1" applyProtection="1">
      <alignment horizontal="center" vertical="center" wrapText="1"/>
      <protection locked="0" hidden="1"/>
    </xf>
    <xf numFmtId="1" fontId="22" fillId="6" borderId="55" xfId="0" applyNumberFormat="1" applyFont="1" applyFill="1" applyBorder="1" applyAlignment="1" applyProtection="1">
      <alignment horizontal="center" vertical="center" wrapText="1"/>
      <protection locked="0" hidden="1"/>
    </xf>
    <xf numFmtId="1" fontId="22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1" fontId="22" fillId="6" borderId="14" xfId="0" applyNumberFormat="1" applyFont="1" applyFill="1" applyBorder="1" applyAlignment="1" applyProtection="1">
      <alignment horizontal="center" vertical="center" wrapText="1"/>
      <protection locked="0" hidden="1"/>
    </xf>
    <xf numFmtId="1" fontId="22" fillId="6" borderId="27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36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6" borderId="27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5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9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15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8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51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12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8" fillId="0" borderId="17" xfId="1" applyBorder="1" applyAlignment="1">
      <alignment horizontal="center" vertical="center" wrapText="1"/>
    </xf>
    <xf numFmtId="0" fontId="8" fillId="0" borderId="21" xfId="1" applyBorder="1" applyAlignment="1">
      <alignment horizontal="center" vertical="center" wrapText="1"/>
    </xf>
    <xf numFmtId="1" fontId="28" fillId="2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28" fillId="2" borderId="53" xfId="0" applyNumberFormat="1" applyFont="1" applyFill="1" applyBorder="1" applyAlignment="1" applyProtection="1">
      <alignment horizontal="center" vertical="center" wrapText="1"/>
      <protection locked="0" hidden="1"/>
    </xf>
    <xf numFmtId="0" fontId="31" fillId="0" borderId="47" xfId="0" applyFont="1" applyBorder="1" applyAlignment="1">
      <alignment horizontal="center" vertical="center" wrapText="1"/>
    </xf>
    <xf numFmtId="164" fontId="14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164" fontId="14" fillId="2" borderId="9" xfId="0" applyNumberFormat="1" applyFont="1" applyFill="1" applyBorder="1" applyAlignment="1" applyProtection="1">
      <alignment horizontal="center" vertical="center" wrapText="1"/>
      <protection locked="0" hidden="1"/>
    </xf>
    <xf numFmtId="164" fontId="14" fillId="0" borderId="32" xfId="0" applyNumberFormat="1" applyFont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1" fontId="16" fillId="2" borderId="17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52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21" xfId="0" applyFont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1" fontId="16" fillId="2" borderId="46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47" xfId="0" applyFont="1" applyBorder="1" applyAlignment="1">
      <alignment horizontal="center" vertical="center" wrapText="1"/>
    </xf>
    <xf numFmtId="1" fontId="16" fillId="2" borderId="18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22" xfId="0" applyFont="1" applyBorder="1" applyAlignment="1">
      <alignment horizontal="center" vertical="center" wrapText="1"/>
    </xf>
    <xf numFmtId="1" fontId="16" fillId="2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20" xfId="0" applyFont="1" applyBorder="1" applyAlignment="1">
      <alignment horizontal="center" vertical="center" wrapText="1"/>
    </xf>
    <xf numFmtId="1" fontId="26" fillId="2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27" fillId="0" borderId="20" xfId="0" applyFont="1" applyBorder="1" applyAlignment="1">
      <alignment horizontal="center" vertical="center" wrapText="1"/>
    </xf>
    <xf numFmtId="1" fontId="32" fillId="5" borderId="13" xfId="0" applyNumberFormat="1" applyFont="1" applyFill="1" applyBorder="1" applyAlignment="1" applyProtection="1">
      <alignment horizontal="right" vertical="center" wrapText="1"/>
      <protection locked="0" hidden="1"/>
    </xf>
    <xf numFmtId="0" fontId="33" fillId="5" borderId="3" xfId="0" applyFont="1" applyFill="1" applyBorder="1" applyAlignment="1">
      <alignment horizontal="right" vertical="center" wrapText="1"/>
    </xf>
    <xf numFmtId="1" fontId="26" fillId="2" borderId="10" xfId="0" applyNumberFormat="1" applyFont="1" applyFill="1" applyBorder="1" applyAlignment="1" applyProtection="1">
      <alignment horizontal="center" vertical="center" wrapText="1"/>
      <protection locked="0" hidden="1"/>
    </xf>
    <xf numFmtId="1" fontId="16" fillId="2" borderId="10" xfId="0" applyNumberFormat="1" applyFont="1" applyFill="1" applyBorder="1" applyAlignment="1" applyProtection="1">
      <alignment horizontal="center" vertical="center" wrapText="1"/>
      <protection locked="0" hidden="1"/>
    </xf>
    <xf numFmtId="1" fontId="9" fillId="2" borderId="0" xfId="0" applyNumberFormat="1" applyFont="1" applyFill="1" applyBorder="1" applyAlignment="1" applyProtection="1">
      <alignment horizontal="right" vertical="center" wrapText="1"/>
      <protection locked="0" hidden="1"/>
    </xf>
    <xf numFmtId="1" fontId="17" fillId="4" borderId="33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34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1" fontId="14" fillId="5" borderId="34" xfId="0" applyNumberFormat="1" applyFont="1" applyFill="1" applyBorder="1" applyAlignment="1" applyProtection="1">
      <alignment horizontal="center" vertical="center" wrapText="1"/>
      <protection locked="0" hidden="1"/>
    </xf>
    <xf numFmtId="1" fontId="14" fillId="5" borderId="36" xfId="0" applyNumberFormat="1" applyFont="1" applyFill="1" applyBorder="1" applyAlignment="1" applyProtection="1">
      <alignment horizontal="center" vertical="center" wrapText="1"/>
      <protection locked="0" hidden="1"/>
    </xf>
    <xf numFmtId="1" fontId="4" fillId="2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2" borderId="19" xfId="0" applyFont="1" applyFill="1" applyBorder="1" applyAlignment="1">
      <alignment horizontal="center" vertical="center" wrapText="1"/>
    </xf>
    <xf numFmtId="1" fontId="5" fillId="2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19" xfId="0" applyBorder="1" applyAlignment="1">
      <alignment horizontal="center" vertical="center" wrapText="1"/>
    </xf>
    <xf numFmtId="1" fontId="11" fillId="4" borderId="30" xfId="0" applyNumberFormat="1" applyFont="1" applyFill="1" applyBorder="1" applyAlignment="1" applyProtection="1">
      <alignment horizontal="center" vertical="center" wrapText="1"/>
      <protection locked="0" hidden="1"/>
    </xf>
    <xf numFmtId="1" fontId="11" fillId="4" borderId="3" xfId="0" applyNumberFormat="1" applyFont="1" applyFill="1" applyBorder="1" applyAlignment="1" applyProtection="1">
      <alignment horizontal="center" vertical="center" wrapText="1"/>
      <protection locked="0" hidden="1"/>
    </xf>
    <xf numFmtId="1" fontId="11" fillId="4" borderId="34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2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14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4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4" borderId="3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4" xfId="0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4" fillId="0" borderId="45" xfId="0" applyFont="1" applyBorder="1" applyAlignment="1">
      <alignment horizontal="center"/>
    </xf>
    <xf numFmtId="0" fontId="14" fillId="0" borderId="44" xfId="0" applyFont="1" applyBorder="1" applyAlignment="1">
      <alignment horizontal="center"/>
    </xf>
    <xf numFmtId="1" fontId="29" fillId="5" borderId="6" xfId="0" applyNumberFormat="1" applyFont="1" applyFill="1" applyBorder="1" applyAlignment="1" applyProtection="1">
      <alignment horizontal="center" vertical="center" wrapText="1"/>
      <protection locked="0" hidden="1"/>
    </xf>
    <xf numFmtId="1" fontId="29" fillId="5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30" fillId="5" borderId="29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right" vertical="center" wrapText="1"/>
    </xf>
    <xf numFmtId="0" fontId="8" fillId="0" borderId="1" xfId="1" applyBorder="1" applyAlignment="1">
      <alignment horizontal="center" vertical="center" wrapText="1"/>
    </xf>
    <xf numFmtId="164" fontId="25" fillId="2" borderId="5" xfId="1" applyNumberFormat="1" applyFont="1" applyFill="1" applyBorder="1" applyAlignment="1">
      <alignment horizontal="center" vertical="center"/>
    </xf>
    <xf numFmtId="164" fontId="25" fillId="2" borderId="15" xfId="1" applyNumberFormat="1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14" fillId="0" borderId="46" xfId="0" applyFont="1" applyBorder="1" applyAlignment="1">
      <alignment horizontal="center"/>
    </xf>
    <xf numFmtId="0" fontId="14" fillId="0" borderId="48" xfId="0" applyFont="1" applyBorder="1" applyAlignment="1">
      <alignment horizontal="center"/>
    </xf>
    <xf numFmtId="0" fontId="14" fillId="0" borderId="58" xfId="0" applyFont="1" applyBorder="1" applyAlignment="1">
      <alignment horizontal="center"/>
    </xf>
    <xf numFmtId="0" fontId="14" fillId="0" borderId="47" xfId="0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43" fillId="7" borderId="0" xfId="0" applyFont="1" applyFill="1" applyAlignment="1">
      <alignment horizontal="center"/>
    </xf>
    <xf numFmtId="0" fontId="8" fillId="0" borderId="5" xfId="1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5" xfId="0" applyBorder="1" applyAlignment="1">
      <alignment horizontal="center"/>
    </xf>
    <xf numFmtId="1" fontId="26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0" fontId="27" fillId="0" borderId="3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1" fontId="16" fillId="2" borderId="31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32" xfId="0" applyFont="1" applyBorder="1" applyAlignment="1">
      <alignment horizontal="center" vertical="center" wrapText="1"/>
    </xf>
    <xf numFmtId="0" fontId="0" fillId="0" borderId="15" xfId="0" applyBorder="1"/>
    <xf numFmtId="0" fontId="44" fillId="0" borderId="2" xfId="0" applyFont="1" applyBorder="1" applyAlignment="1">
      <alignment horizontal="center"/>
    </xf>
    <xf numFmtId="0" fontId="44" fillId="0" borderId="3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3" fillId="5" borderId="2" xfId="0" applyFont="1" applyFill="1" applyBorder="1" applyAlignment="1">
      <alignment horizontal="right" vertical="center"/>
    </xf>
    <xf numFmtId="0" fontId="38" fillId="5" borderId="3" xfId="0" applyFont="1" applyFill="1" applyBorder="1" applyAlignment="1">
      <alignment horizontal="right" vertical="center"/>
    </xf>
    <xf numFmtId="0" fontId="38" fillId="5" borderId="14" xfId="0" applyFont="1" applyFill="1" applyBorder="1" applyAlignment="1">
      <alignment horizontal="right" vertical="center"/>
    </xf>
    <xf numFmtId="0" fontId="0" fillId="0" borderId="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" fontId="29" fillId="5" borderId="42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14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</cellXfs>
  <cellStyles count="3">
    <cellStyle name="Normale_Stampe_1_StampeCommerciale" xfId="2"/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99FFCC"/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Количество пар на размер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'Skandia ADULTS'!#REF!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'Skandia ADULTS'!#REF!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6368304"/>
        <c:axId val="366365952"/>
      </c:barChart>
      <c:catAx>
        <c:axId val="36636830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6365952"/>
        <c:crosses val="autoZero"/>
        <c:auto val="1"/>
        <c:lblAlgn val="ctr"/>
        <c:lblOffset val="100"/>
        <c:noMultiLvlLbl val="0"/>
      </c:catAx>
      <c:valAx>
        <c:axId val="366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636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Количество пар на размер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'Skandia Adults Ice Breacker'!#REF!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'Skandia Adults Ice Breacker'!#REF!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6369088"/>
        <c:axId val="366369480"/>
      </c:barChart>
      <c:catAx>
        <c:axId val="3663690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6369480"/>
        <c:crosses val="autoZero"/>
        <c:auto val="1"/>
        <c:lblAlgn val="ctr"/>
        <c:lblOffset val="100"/>
        <c:noMultiLvlLbl val="0"/>
      </c:catAx>
      <c:valAx>
        <c:axId val="36636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6636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9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eg"/><Relationship Id="rId13" Type="http://schemas.openxmlformats.org/officeDocument/2006/relationships/image" Target="../media/image103.jpeg"/><Relationship Id="rId3" Type="http://schemas.openxmlformats.org/officeDocument/2006/relationships/image" Target="../media/image93.jpeg"/><Relationship Id="rId7" Type="http://schemas.openxmlformats.org/officeDocument/2006/relationships/image" Target="../media/image97.jpeg"/><Relationship Id="rId12" Type="http://schemas.openxmlformats.org/officeDocument/2006/relationships/image" Target="../media/image102.jpeg"/><Relationship Id="rId2" Type="http://schemas.openxmlformats.org/officeDocument/2006/relationships/image" Target="../media/image92.jpeg"/><Relationship Id="rId1" Type="http://schemas.openxmlformats.org/officeDocument/2006/relationships/chart" Target="../charts/chart1.xml"/><Relationship Id="rId6" Type="http://schemas.openxmlformats.org/officeDocument/2006/relationships/image" Target="../media/image96.jpeg"/><Relationship Id="rId11" Type="http://schemas.openxmlformats.org/officeDocument/2006/relationships/image" Target="../media/image101.jpeg"/><Relationship Id="rId5" Type="http://schemas.openxmlformats.org/officeDocument/2006/relationships/image" Target="../media/image95.jpeg"/><Relationship Id="rId10" Type="http://schemas.openxmlformats.org/officeDocument/2006/relationships/image" Target="../media/image100.jpeg"/><Relationship Id="rId4" Type="http://schemas.openxmlformats.org/officeDocument/2006/relationships/image" Target="../media/image94.jpeg"/><Relationship Id="rId9" Type="http://schemas.openxmlformats.org/officeDocument/2006/relationships/image" Target="../media/image99.jpeg"/><Relationship Id="rId14" Type="http://schemas.openxmlformats.org/officeDocument/2006/relationships/image" Target="../media/image10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jpeg"/><Relationship Id="rId3" Type="http://schemas.openxmlformats.org/officeDocument/2006/relationships/image" Target="../media/image106.jpeg"/><Relationship Id="rId7" Type="http://schemas.openxmlformats.org/officeDocument/2006/relationships/image" Target="../media/image110.jpeg"/><Relationship Id="rId2" Type="http://schemas.openxmlformats.org/officeDocument/2006/relationships/image" Target="../media/image105.jpeg"/><Relationship Id="rId1" Type="http://schemas.openxmlformats.org/officeDocument/2006/relationships/chart" Target="../charts/chart2.xml"/><Relationship Id="rId6" Type="http://schemas.openxmlformats.org/officeDocument/2006/relationships/image" Target="../media/image109.jpeg"/><Relationship Id="rId5" Type="http://schemas.openxmlformats.org/officeDocument/2006/relationships/image" Target="../media/image108.jpeg"/><Relationship Id="rId4" Type="http://schemas.openxmlformats.org/officeDocument/2006/relationships/image" Target="../media/image107.jpeg"/><Relationship Id="rId9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</xdr:colOff>
      <xdr:row>17</xdr:row>
      <xdr:rowOff>8049</xdr:rowOff>
    </xdr:from>
    <xdr:to>
      <xdr:col>0</xdr:col>
      <xdr:colOff>618387</xdr:colOff>
      <xdr:row>17</xdr:row>
      <xdr:rowOff>567337</xdr:rowOff>
    </xdr:to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6" t="28408" r="29960" b="7566"/>
        <a:stretch/>
      </xdr:blipFill>
      <xdr:spPr>
        <a:xfrm>
          <a:off x="71437" y="3608499"/>
          <a:ext cx="546950" cy="55928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16</xdr:row>
      <xdr:rowOff>47625</xdr:rowOff>
    </xdr:from>
    <xdr:to>
      <xdr:col>0</xdr:col>
      <xdr:colOff>629680</xdr:colOff>
      <xdr:row>16</xdr:row>
      <xdr:rowOff>601115</xdr:rowOff>
    </xdr:to>
    <xdr:pic>
      <xdr:nvPicPr>
        <xdr:cNvPr id="110" name="Рисунок 10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4" t="30356" r="28903" b="7732"/>
        <a:stretch/>
      </xdr:blipFill>
      <xdr:spPr>
        <a:xfrm>
          <a:off x="47624" y="3059906"/>
          <a:ext cx="582056" cy="5534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18</xdr:row>
      <xdr:rowOff>33567</xdr:rowOff>
    </xdr:from>
    <xdr:to>
      <xdr:col>0</xdr:col>
      <xdr:colOff>676412</xdr:colOff>
      <xdr:row>18</xdr:row>
      <xdr:rowOff>626681</xdr:rowOff>
    </xdr:to>
    <xdr:pic>
      <xdr:nvPicPr>
        <xdr:cNvPr id="111" name="Рисунок 1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6" t="27143" r="29937" b="8825"/>
        <a:stretch/>
      </xdr:blipFill>
      <xdr:spPr>
        <a:xfrm>
          <a:off x="95249" y="4307911"/>
          <a:ext cx="581163" cy="59311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19</xdr:row>
      <xdr:rowOff>9524</xdr:rowOff>
    </xdr:from>
    <xdr:to>
      <xdr:col>0</xdr:col>
      <xdr:colOff>647838</xdr:colOff>
      <xdr:row>19</xdr:row>
      <xdr:rowOff>592931</xdr:rowOff>
    </xdr:to>
    <xdr:pic>
      <xdr:nvPicPr>
        <xdr:cNvPr id="112" name="Рисунок 11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0" t="28167" r="30194" b="8522"/>
        <a:stretch/>
      </xdr:blipFill>
      <xdr:spPr>
        <a:xfrm>
          <a:off x="66674" y="4867274"/>
          <a:ext cx="581164" cy="583407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</xdr:colOff>
      <xdr:row>20</xdr:row>
      <xdr:rowOff>26534</xdr:rowOff>
    </xdr:from>
    <xdr:to>
      <xdr:col>0</xdr:col>
      <xdr:colOff>643076</xdr:colOff>
      <xdr:row>20</xdr:row>
      <xdr:rowOff>581869</xdr:rowOff>
    </xdr:to>
    <xdr:pic>
      <xdr:nvPicPr>
        <xdr:cNvPr id="113" name="Рисунок 11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49" t="31298" r="30463" b="10668"/>
        <a:stretch/>
      </xdr:blipFill>
      <xdr:spPr>
        <a:xfrm>
          <a:off x="61912" y="5512934"/>
          <a:ext cx="581164" cy="55533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57151</xdr:rowOff>
    </xdr:from>
    <xdr:to>
      <xdr:col>0</xdr:col>
      <xdr:colOff>697821</xdr:colOff>
      <xdr:row>21</xdr:row>
      <xdr:rowOff>612561</xdr:rowOff>
    </xdr:to>
    <xdr:pic>
      <xdr:nvPicPr>
        <xdr:cNvPr id="114" name="Рисунок 11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05" t="36169" r="29390" b="6800"/>
        <a:stretch/>
      </xdr:blipFill>
      <xdr:spPr>
        <a:xfrm>
          <a:off x="66675" y="6200776"/>
          <a:ext cx="631146" cy="5554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57150</xdr:rowOff>
    </xdr:from>
    <xdr:to>
      <xdr:col>0</xdr:col>
      <xdr:colOff>737133</xdr:colOff>
      <xdr:row>22</xdr:row>
      <xdr:rowOff>619125</xdr:rowOff>
    </xdr:to>
    <xdr:pic>
      <xdr:nvPicPr>
        <xdr:cNvPr id="206" name="Рисунок 20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20" t="35637" r="29778" b="9555"/>
        <a:stretch/>
      </xdr:blipFill>
      <xdr:spPr>
        <a:xfrm>
          <a:off x="47625" y="6858000"/>
          <a:ext cx="689508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9526</xdr:rowOff>
    </xdr:from>
    <xdr:to>
      <xdr:col>0</xdr:col>
      <xdr:colOff>723900</xdr:colOff>
      <xdr:row>23</xdr:row>
      <xdr:rowOff>624220</xdr:rowOff>
    </xdr:to>
    <xdr:pic>
      <xdr:nvPicPr>
        <xdr:cNvPr id="207" name="Рисунок 20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07" t="33729" r="29988" b="6223"/>
        <a:stretch/>
      </xdr:blipFill>
      <xdr:spPr>
        <a:xfrm>
          <a:off x="38100" y="7467601"/>
          <a:ext cx="685800" cy="61469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</xdr:row>
      <xdr:rowOff>19050</xdr:rowOff>
    </xdr:from>
    <xdr:to>
      <xdr:col>0</xdr:col>
      <xdr:colOff>775293</xdr:colOff>
      <xdr:row>24</xdr:row>
      <xdr:rowOff>581025</xdr:rowOff>
    </xdr:to>
    <xdr:pic>
      <xdr:nvPicPr>
        <xdr:cNvPr id="208" name="Рисунок 20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69" t="35883" r="30201" b="11873"/>
        <a:stretch/>
      </xdr:blipFill>
      <xdr:spPr>
        <a:xfrm>
          <a:off x="66675" y="8134350"/>
          <a:ext cx="708618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25</xdr:row>
      <xdr:rowOff>19051</xdr:rowOff>
    </xdr:from>
    <xdr:to>
      <xdr:col>0</xdr:col>
      <xdr:colOff>840259</xdr:colOff>
      <xdr:row>25</xdr:row>
      <xdr:rowOff>609600</xdr:rowOff>
    </xdr:to>
    <xdr:pic>
      <xdr:nvPicPr>
        <xdr:cNvPr id="209" name="Рисунок 208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38636" r="30078" b="10389"/>
        <a:stretch/>
      </xdr:blipFill>
      <xdr:spPr>
        <a:xfrm>
          <a:off x="95251" y="8791576"/>
          <a:ext cx="745008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25</xdr:row>
      <xdr:rowOff>647701</xdr:rowOff>
    </xdr:from>
    <xdr:to>
      <xdr:col>0</xdr:col>
      <xdr:colOff>785047</xdr:colOff>
      <xdr:row>26</xdr:row>
      <xdr:rowOff>561976</xdr:rowOff>
    </xdr:to>
    <xdr:pic>
      <xdr:nvPicPr>
        <xdr:cNvPr id="210" name="Рисунок 209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38356" r="30658" b="11396"/>
        <a:stretch/>
      </xdr:blipFill>
      <xdr:spPr>
        <a:xfrm>
          <a:off x="57151" y="9420226"/>
          <a:ext cx="727896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27</xdr:row>
      <xdr:rowOff>104776</xdr:rowOff>
    </xdr:from>
    <xdr:to>
      <xdr:col>0</xdr:col>
      <xdr:colOff>748458</xdr:colOff>
      <xdr:row>28</xdr:row>
      <xdr:rowOff>4763</xdr:rowOff>
    </xdr:to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70" t="35699" r="30180" b="8778"/>
        <a:stretch/>
      </xdr:blipFill>
      <xdr:spPr>
        <a:xfrm>
          <a:off x="57151" y="10125076"/>
          <a:ext cx="691307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28</xdr:row>
      <xdr:rowOff>28576</xdr:rowOff>
    </xdr:from>
    <xdr:to>
      <xdr:col>0</xdr:col>
      <xdr:colOff>705130</xdr:colOff>
      <xdr:row>28</xdr:row>
      <xdr:rowOff>542926</xdr:rowOff>
    </xdr:to>
    <xdr:pic>
      <xdr:nvPicPr>
        <xdr:cNvPr id="212" name="Рисунок 21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31" t="34909" r="29496" b="10567"/>
        <a:stretch/>
      </xdr:blipFill>
      <xdr:spPr>
        <a:xfrm>
          <a:off x="76201" y="10753726"/>
          <a:ext cx="628929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28</xdr:row>
      <xdr:rowOff>714375</xdr:rowOff>
    </xdr:from>
    <xdr:to>
      <xdr:col>0</xdr:col>
      <xdr:colOff>810992</xdr:colOff>
      <xdr:row>29</xdr:row>
      <xdr:rowOff>575310</xdr:rowOff>
    </xdr:to>
    <xdr:pic>
      <xdr:nvPicPr>
        <xdr:cNvPr id="213" name="Рисунок 21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42" t="36259" r="29570" b="11050"/>
        <a:stretch/>
      </xdr:blipFill>
      <xdr:spPr>
        <a:xfrm>
          <a:off x="85725" y="11439525"/>
          <a:ext cx="725267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30</xdr:row>
      <xdr:rowOff>19050</xdr:rowOff>
    </xdr:from>
    <xdr:to>
      <xdr:col>0</xdr:col>
      <xdr:colOff>800766</xdr:colOff>
      <xdr:row>31</xdr:row>
      <xdr:rowOff>0</xdr:rowOff>
    </xdr:to>
    <xdr:pic>
      <xdr:nvPicPr>
        <xdr:cNvPr id="214" name="Рисунок 21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37" t="38305" r="30158" b="9775"/>
        <a:stretch/>
      </xdr:blipFill>
      <xdr:spPr>
        <a:xfrm>
          <a:off x="85725" y="11925300"/>
          <a:ext cx="71504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31</xdr:row>
      <xdr:rowOff>76199</xdr:rowOff>
    </xdr:from>
    <xdr:to>
      <xdr:col>0</xdr:col>
      <xdr:colOff>813990</xdr:colOff>
      <xdr:row>31</xdr:row>
      <xdr:rowOff>676274</xdr:rowOff>
    </xdr:to>
    <xdr:pic>
      <xdr:nvPicPr>
        <xdr:cNvPr id="215" name="Рисунок 21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19" t="33469" r="30087" b="10006"/>
        <a:stretch/>
      </xdr:blipFill>
      <xdr:spPr>
        <a:xfrm>
          <a:off x="133349" y="12572999"/>
          <a:ext cx="680641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32</xdr:row>
      <xdr:rowOff>64578</xdr:rowOff>
    </xdr:from>
    <xdr:to>
      <xdr:col>0</xdr:col>
      <xdr:colOff>828675</xdr:colOff>
      <xdr:row>32</xdr:row>
      <xdr:rowOff>678065</xdr:rowOff>
    </xdr:to>
    <xdr:pic>
      <xdr:nvPicPr>
        <xdr:cNvPr id="216" name="Рисунок 215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69" t="33634" r="30494" b="11194"/>
        <a:stretch/>
      </xdr:blipFill>
      <xdr:spPr>
        <a:xfrm>
          <a:off x="104776" y="13323378"/>
          <a:ext cx="723899" cy="61348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33</xdr:row>
      <xdr:rowOff>76201</xdr:rowOff>
    </xdr:from>
    <xdr:to>
      <xdr:col>0</xdr:col>
      <xdr:colOff>752475</xdr:colOff>
      <xdr:row>33</xdr:row>
      <xdr:rowOff>649113</xdr:rowOff>
    </xdr:to>
    <xdr:pic>
      <xdr:nvPicPr>
        <xdr:cNvPr id="217" name="Рисунок 216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01" t="34237" r="30284" b="11030"/>
        <a:stretch/>
      </xdr:blipFill>
      <xdr:spPr>
        <a:xfrm>
          <a:off x="85725" y="14125576"/>
          <a:ext cx="666750" cy="57291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34</xdr:row>
      <xdr:rowOff>57150</xdr:rowOff>
    </xdr:from>
    <xdr:to>
      <xdr:col>0</xdr:col>
      <xdr:colOff>846495</xdr:colOff>
      <xdr:row>34</xdr:row>
      <xdr:rowOff>762000</xdr:rowOff>
    </xdr:to>
    <xdr:pic>
      <xdr:nvPicPr>
        <xdr:cNvPr id="218" name="Рисунок 217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50" t="33004" r="30654" b="10125"/>
        <a:stretch/>
      </xdr:blipFill>
      <xdr:spPr>
        <a:xfrm>
          <a:off x="57150" y="14820900"/>
          <a:ext cx="789345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35</xdr:row>
      <xdr:rowOff>101050</xdr:rowOff>
    </xdr:from>
    <xdr:to>
      <xdr:col>0</xdr:col>
      <xdr:colOff>866775</xdr:colOff>
      <xdr:row>35</xdr:row>
      <xdr:rowOff>808716</xdr:rowOff>
    </xdr:to>
    <xdr:pic>
      <xdr:nvPicPr>
        <xdr:cNvPr id="219" name="Рисунок 218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06" t="32836" r="30038" b="10732"/>
        <a:stretch/>
      </xdr:blipFill>
      <xdr:spPr>
        <a:xfrm>
          <a:off x="47625" y="15664900"/>
          <a:ext cx="819150" cy="70766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36</xdr:row>
      <xdr:rowOff>19399</xdr:rowOff>
    </xdr:from>
    <xdr:to>
      <xdr:col>0</xdr:col>
      <xdr:colOff>771525</xdr:colOff>
      <xdr:row>36</xdr:row>
      <xdr:rowOff>585864</xdr:rowOff>
    </xdr:to>
    <xdr:pic>
      <xdr:nvPicPr>
        <xdr:cNvPr id="220" name="Рисунок 219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10" t="33600" r="29726" b="11279"/>
        <a:stretch/>
      </xdr:blipFill>
      <xdr:spPr>
        <a:xfrm>
          <a:off x="66675" y="16469074"/>
          <a:ext cx="704850" cy="56646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37</xdr:row>
      <xdr:rowOff>38101</xdr:rowOff>
    </xdr:from>
    <xdr:to>
      <xdr:col>0</xdr:col>
      <xdr:colOff>748623</xdr:colOff>
      <xdr:row>37</xdr:row>
      <xdr:rowOff>559385</xdr:rowOff>
    </xdr:to>
    <xdr:pic>
      <xdr:nvPicPr>
        <xdr:cNvPr id="221" name="Рисунок 220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59" t="36757" r="30772" b="11039"/>
        <a:stretch/>
      </xdr:blipFill>
      <xdr:spPr>
        <a:xfrm>
          <a:off x="123824" y="17106901"/>
          <a:ext cx="624799" cy="521284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38</xdr:row>
      <xdr:rowOff>31998</xdr:rowOff>
    </xdr:from>
    <xdr:to>
      <xdr:col>0</xdr:col>
      <xdr:colOff>781050</xdr:colOff>
      <xdr:row>38</xdr:row>
      <xdr:rowOff>607979</xdr:rowOff>
    </xdr:to>
    <xdr:pic>
      <xdr:nvPicPr>
        <xdr:cNvPr id="222" name="Рисунок 221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25" t="34004" r="29662" b="10564"/>
        <a:stretch/>
      </xdr:blipFill>
      <xdr:spPr>
        <a:xfrm>
          <a:off x="95249" y="17719923"/>
          <a:ext cx="685801" cy="5759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39</xdr:row>
      <xdr:rowOff>9526</xdr:rowOff>
    </xdr:from>
    <xdr:to>
      <xdr:col>0</xdr:col>
      <xdr:colOff>790575</xdr:colOff>
      <xdr:row>39</xdr:row>
      <xdr:rowOff>583981</xdr:rowOff>
    </xdr:to>
    <xdr:pic>
      <xdr:nvPicPr>
        <xdr:cNvPr id="223" name="Рисунок 222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61" t="35465" r="30375" b="11631"/>
        <a:stretch/>
      </xdr:blipFill>
      <xdr:spPr>
        <a:xfrm>
          <a:off x="95250" y="18316576"/>
          <a:ext cx="695325" cy="57445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40</xdr:row>
      <xdr:rowOff>57151</xdr:rowOff>
    </xdr:from>
    <xdr:to>
      <xdr:col>0</xdr:col>
      <xdr:colOff>800100</xdr:colOff>
      <xdr:row>40</xdr:row>
      <xdr:rowOff>624254</xdr:rowOff>
    </xdr:to>
    <xdr:pic>
      <xdr:nvPicPr>
        <xdr:cNvPr id="224" name="Рисунок 223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46" t="35268" r="30680" b="12032"/>
        <a:stretch/>
      </xdr:blipFill>
      <xdr:spPr>
        <a:xfrm>
          <a:off x="104775" y="18983326"/>
          <a:ext cx="695325" cy="56710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41</xdr:row>
      <xdr:rowOff>0</xdr:rowOff>
    </xdr:from>
    <xdr:to>
      <xdr:col>0</xdr:col>
      <xdr:colOff>857250</xdr:colOff>
      <xdr:row>41</xdr:row>
      <xdr:rowOff>586541</xdr:rowOff>
    </xdr:to>
    <xdr:pic>
      <xdr:nvPicPr>
        <xdr:cNvPr id="225" name="Рисунок 224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04" t="36822" r="29464" b="11381"/>
        <a:stretch/>
      </xdr:blipFill>
      <xdr:spPr>
        <a:xfrm>
          <a:off x="104775" y="19592925"/>
          <a:ext cx="752475" cy="58654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42</xdr:row>
      <xdr:rowOff>19050</xdr:rowOff>
    </xdr:from>
    <xdr:to>
      <xdr:col>0</xdr:col>
      <xdr:colOff>848779</xdr:colOff>
      <xdr:row>42</xdr:row>
      <xdr:rowOff>619125</xdr:rowOff>
    </xdr:to>
    <xdr:pic>
      <xdr:nvPicPr>
        <xdr:cNvPr id="226" name="Рисунок 225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92" t="36561" r="29674" b="11087"/>
        <a:stretch/>
      </xdr:blipFill>
      <xdr:spPr>
        <a:xfrm>
          <a:off x="104775" y="20221575"/>
          <a:ext cx="744004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43</xdr:row>
      <xdr:rowOff>19051</xdr:rowOff>
    </xdr:from>
    <xdr:to>
      <xdr:col>0</xdr:col>
      <xdr:colOff>797148</xdr:colOff>
      <xdr:row>43</xdr:row>
      <xdr:rowOff>590551</xdr:rowOff>
    </xdr:to>
    <xdr:pic>
      <xdr:nvPicPr>
        <xdr:cNvPr id="227" name="Рисунок 226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00" t="37710" r="30668" b="12236"/>
        <a:stretch/>
      </xdr:blipFill>
      <xdr:spPr>
        <a:xfrm>
          <a:off x="85725" y="20935951"/>
          <a:ext cx="711423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44</xdr:row>
      <xdr:rowOff>9525</xdr:rowOff>
    </xdr:from>
    <xdr:to>
      <xdr:col>0</xdr:col>
      <xdr:colOff>781050</xdr:colOff>
      <xdr:row>44</xdr:row>
      <xdr:rowOff>590663</xdr:rowOff>
    </xdr:to>
    <xdr:pic>
      <xdr:nvPicPr>
        <xdr:cNvPr id="228" name="Рисунок 227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58" t="36711" r="30822" b="12112"/>
        <a:stretch/>
      </xdr:blipFill>
      <xdr:spPr>
        <a:xfrm>
          <a:off x="66675" y="21602700"/>
          <a:ext cx="714375" cy="581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76200</xdr:rowOff>
    </xdr:from>
    <xdr:to>
      <xdr:col>0</xdr:col>
      <xdr:colOff>784106</xdr:colOff>
      <xdr:row>45</xdr:row>
      <xdr:rowOff>723900</xdr:rowOff>
    </xdr:to>
    <xdr:pic>
      <xdr:nvPicPr>
        <xdr:cNvPr id="229" name="Рисунок 228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88" t="37201" r="30494" b="10774"/>
        <a:stretch/>
      </xdr:blipFill>
      <xdr:spPr>
        <a:xfrm>
          <a:off x="0" y="22278975"/>
          <a:ext cx="784106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46</xdr:row>
      <xdr:rowOff>66675</xdr:rowOff>
    </xdr:from>
    <xdr:to>
      <xdr:col>0</xdr:col>
      <xdr:colOff>824796</xdr:colOff>
      <xdr:row>46</xdr:row>
      <xdr:rowOff>752475</xdr:rowOff>
    </xdr:to>
    <xdr:pic>
      <xdr:nvPicPr>
        <xdr:cNvPr id="230" name="Рисунок 229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35" t="30398" r="30237" b="10304"/>
        <a:stretch/>
      </xdr:blipFill>
      <xdr:spPr>
        <a:xfrm>
          <a:off x="57150" y="23050500"/>
          <a:ext cx="767646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47</xdr:row>
      <xdr:rowOff>47625</xdr:rowOff>
    </xdr:from>
    <xdr:to>
      <xdr:col>0</xdr:col>
      <xdr:colOff>864599</xdr:colOff>
      <xdr:row>47</xdr:row>
      <xdr:rowOff>742950</xdr:rowOff>
    </xdr:to>
    <xdr:pic>
      <xdr:nvPicPr>
        <xdr:cNvPr id="231" name="Рисунок 230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5" t="30758" r="29775" b="11033"/>
        <a:stretch/>
      </xdr:blipFill>
      <xdr:spPr>
        <a:xfrm>
          <a:off x="95250" y="23812500"/>
          <a:ext cx="769349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48</xdr:row>
      <xdr:rowOff>66676</xdr:rowOff>
    </xdr:from>
    <xdr:to>
      <xdr:col>0</xdr:col>
      <xdr:colOff>857250</xdr:colOff>
      <xdr:row>48</xdr:row>
      <xdr:rowOff>749704</xdr:rowOff>
    </xdr:to>
    <xdr:pic>
      <xdr:nvPicPr>
        <xdr:cNvPr id="232" name="Рисунок 231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54" t="35251" r="30341" b="11030"/>
        <a:stretch/>
      </xdr:blipFill>
      <xdr:spPr>
        <a:xfrm>
          <a:off x="28575" y="24612601"/>
          <a:ext cx="828675" cy="68302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49</xdr:row>
      <xdr:rowOff>19050</xdr:rowOff>
    </xdr:from>
    <xdr:to>
      <xdr:col>0</xdr:col>
      <xdr:colOff>885825</xdr:colOff>
      <xdr:row>49</xdr:row>
      <xdr:rowOff>763387</xdr:rowOff>
    </xdr:to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4" t="33698" r="30154" b="8587"/>
        <a:stretch/>
      </xdr:blipFill>
      <xdr:spPr>
        <a:xfrm>
          <a:off x="57150" y="25346025"/>
          <a:ext cx="828675" cy="74433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50</xdr:row>
      <xdr:rowOff>57150</xdr:rowOff>
    </xdr:from>
    <xdr:to>
      <xdr:col>0</xdr:col>
      <xdr:colOff>819150</xdr:colOff>
      <xdr:row>50</xdr:row>
      <xdr:rowOff>722157</xdr:rowOff>
    </xdr:to>
    <xdr:pic>
      <xdr:nvPicPr>
        <xdr:cNvPr id="234" name="Рисунок 233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6" t="34547" r="30591" b="11019"/>
        <a:stretch/>
      </xdr:blipFill>
      <xdr:spPr>
        <a:xfrm>
          <a:off x="66675" y="26165175"/>
          <a:ext cx="752475" cy="66500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51</xdr:row>
      <xdr:rowOff>28575</xdr:rowOff>
    </xdr:from>
    <xdr:to>
      <xdr:col>0</xdr:col>
      <xdr:colOff>895350</xdr:colOff>
      <xdr:row>51</xdr:row>
      <xdr:rowOff>704813</xdr:rowOff>
    </xdr:to>
    <xdr:pic>
      <xdr:nvPicPr>
        <xdr:cNvPr id="235" name="Рисунок 234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64" t="34226" r="30038" b="11415"/>
        <a:stretch/>
      </xdr:blipFill>
      <xdr:spPr>
        <a:xfrm>
          <a:off x="85725" y="26917650"/>
          <a:ext cx="809625" cy="67623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52</xdr:row>
      <xdr:rowOff>9525</xdr:rowOff>
    </xdr:from>
    <xdr:to>
      <xdr:col>0</xdr:col>
      <xdr:colOff>933450</xdr:colOff>
      <xdr:row>52</xdr:row>
      <xdr:rowOff>725635</xdr:rowOff>
    </xdr:to>
    <xdr:pic>
      <xdr:nvPicPr>
        <xdr:cNvPr id="236" name="Рисунок 235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40" t="34552" r="30163" b="10164"/>
        <a:stretch/>
      </xdr:blipFill>
      <xdr:spPr>
        <a:xfrm>
          <a:off x="114300" y="27679650"/>
          <a:ext cx="819150" cy="716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190500</xdr:rowOff>
    </xdr:from>
    <xdr:to>
      <xdr:col>0</xdr:col>
      <xdr:colOff>946383</xdr:colOff>
      <xdr:row>57</xdr:row>
      <xdr:rowOff>416719</xdr:rowOff>
    </xdr:to>
    <xdr:pic>
      <xdr:nvPicPr>
        <xdr:cNvPr id="237" name="Рисунок 236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98" t="30164" r="28005" b="11090"/>
        <a:stretch/>
      </xdr:blipFill>
      <xdr:spPr>
        <a:xfrm>
          <a:off x="0" y="29741813"/>
          <a:ext cx="946383" cy="77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47624</xdr:rowOff>
    </xdr:from>
    <xdr:to>
      <xdr:col>0</xdr:col>
      <xdr:colOff>916781</xdr:colOff>
      <xdr:row>59</xdr:row>
      <xdr:rowOff>290401</xdr:rowOff>
    </xdr:to>
    <xdr:pic>
      <xdr:nvPicPr>
        <xdr:cNvPr id="238" name="Рисунок 237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61" t="29866" r="28223" b="10732"/>
        <a:stretch/>
      </xdr:blipFill>
      <xdr:spPr>
        <a:xfrm>
          <a:off x="0" y="30694312"/>
          <a:ext cx="916781" cy="754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104775</xdr:rowOff>
    </xdr:from>
    <xdr:to>
      <xdr:col>0</xdr:col>
      <xdr:colOff>885825</xdr:colOff>
      <xdr:row>61</xdr:row>
      <xdr:rowOff>264952</xdr:rowOff>
    </xdr:to>
    <xdr:pic>
      <xdr:nvPicPr>
        <xdr:cNvPr id="239" name="Рисунок 238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30249" r="28099" b="12800"/>
        <a:stretch/>
      </xdr:blipFill>
      <xdr:spPr>
        <a:xfrm>
          <a:off x="0" y="31832550"/>
          <a:ext cx="885825" cy="6745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47626</xdr:rowOff>
    </xdr:from>
    <xdr:to>
      <xdr:col>0</xdr:col>
      <xdr:colOff>920275</xdr:colOff>
      <xdr:row>63</xdr:row>
      <xdr:rowOff>266700</xdr:rowOff>
    </xdr:to>
    <xdr:pic>
      <xdr:nvPicPr>
        <xdr:cNvPr id="240" name="Рисунок 239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29" t="24116" r="27857" b="12505"/>
        <a:stretch/>
      </xdr:blipFill>
      <xdr:spPr>
        <a:xfrm>
          <a:off x="0" y="32804101"/>
          <a:ext cx="920275" cy="790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85725</xdr:rowOff>
    </xdr:from>
    <xdr:to>
      <xdr:col>0</xdr:col>
      <xdr:colOff>864052</xdr:colOff>
      <xdr:row>65</xdr:row>
      <xdr:rowOff>323850</xdr:rowOff>
    </xdr:to>
    <xdr:pic>
      <xdr:nvPicPr>
        <xdr:cNvPr id="241" name="Рисунок 240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32" t="22976" r="28249" b="11761"/>
        <a:stretch/>
      </xdr:blipFill>
      <xdr:spPr>
        <a:xfrm>
          <a:off x="0" y="33985200"/>
          <a:ext cx="864052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95250</xdr:rowOff>
    </xdr:from>
    <xdr:to>
      <xdr:col>0</xdr:col>
      <xdr:colOff>948192</xdr:colOff>
      <xdr:row>67</xdr:row>
      <xdr:rowOff>425450</xdr:rowOff>
    </xdr:to>
    <xdr:pic>
      <xdr:nvPicPr>
        <xdr:cNvPr id="242" name="Рисунок 241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1" t="22075" r="27636" b="12139"/>
        <a:stretch/>
      </xdr:blipFill>
      <xdr:spPr>
        <a:xfrm>
          <a:off x="0" y="35080575"/>
          <a:ext cx="957717" cy="873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68</xdr:row>
      <xdr:rowOff>57150</xdr:rowOff>
    </xdr:from>
    <xdr:to>
      <xdr:col>1</xdr:col>
      <xdr:colOff>3372</xdr:colOff>
      <xdr:row>69</xdr:row>
      <xdr:rowOff>361950</xdr:rowOff>
    </xdr:to>
    <xdr:pic>
      <xdr:nvPicPr>
        <xdr:cNvPr id="243" name="Рисунок 242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35" t="23236" r="28040" b="12000"/>
        <a:stretch/>
      </xdr:blipFill>
      <xdr:spPr>
        <a:xfrm>
          <a:off x="9525" y="36128325"/>
          <a:ext cx="955872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70</xdr:row>
      <xdr:rowOff>47625</xdr:rowOff>
    </xdr:from>
    <xdr:to>
      <xdr:col>0</xdr:col>
      <xdr:colOff>938757</xdr:colOff>
      <xdr:row>71</xdr:row>
      <xdr:rowOff>333375</xdr:rowOff>
    </xdr:to>
    <xdr:pic>
      <xdr:nvPicPr>
        <xdr:cNvPr id="244" name="Рисунок 243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36" t="23030" r="28236" b="11892"/>
        <a:stretch/>
      </xdr:blipFill>
      <xdr:spPr>
        <a:xfrm>
          <a:off x="19050" y="37204650"/>
          <a:ext cx="919707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38100</xdr:rowOff>
    </xdr:from>
    <xdr:to>
      <xdr:col>0</xdr:col>
      <xdr:colOff>951097</xdr:colOff>
      <xdr:row>73</xdr:row>
      <xdr:rowOff>371475</xdr:rowOff>
    </xdr:to>
    <xdr:pic>
      <xdr:nvPicPr>
        <xdr:cNvPr id="245" name="Рисунок 244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2" t="22134" r="28487" b="11926"/>
        <a:stretch/>
      </xdr:blipFill>
      <xdr:spPr>
        <a:xfrm>
          <a:off x="0" y="38280975"/>
          <a:ext cx="97014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888054</xdr:colOff>
      <xdr:row>75</xdr:row>
      <xdr:rowOff>266700</xdr:rowOff>
    </xdr:to>
    <xdr:pic>
      <xdr:nvPicPr>
        <xdr:cNvPr id="246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2" t="23182" r="27911" b="11851"/>
        <a:stretch/>
      </xdr:blipFill>
      <xdr:spPr>
        <a:xfrm>
          <a:off x="0" y="39347775"/>
          <a:ext cx="888054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104775</xdr:rowOff>
    </xdr:from>
    <xdr:to>
      <xdr:col>0</xdr:col>
      <xdr:colOff>901299</xdr:colOff>
      <xdr:row>77</xdr:row>
      <xdr:rowOff>352425</xdr:rowOff>
    </xdr:to>
    <xdr:pic>
      <xdr:nvPicPr>
        <xdr:cNvPr id="247" name="Рисунок 246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69" t="24718" r="28015" b="12050"/>
        <a:stretch/>
      </xdr:blipFill>
      <xdr:spPr>
        <a:xfrm>
          <a:off x="0" y="40481250"/>
          <a:ext cx="90129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38100</xdr:rowOff>
    </xdr:from>
    <xdr:to>
      <xdr:col>1</xdr:col>
      <xdr:colOff>0</xdr:colOff>
      <xdr:row>79</xdr:row>
      <xdr:rowOff>319338</xdr:rowOff>
    </xdr:to>
    <xdr:pic>
      <xdr:nvPicPr>
        <xdr:cNvPr id="248" name="Рисунок 247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03" t="27354" r="27992" b="11890"/>
        <a:stretch/>
      </xdr:blipFill>
      <xdr:spPr>
        <a:xfrm>
          <a:off x="9525" y="41443275"/>
          <a:ext cx="962025" cy="795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57150</xdr:rowOff>
    </xdr:from>
    <xdr:to>
      <xdr:col>0</xdr:col>
      <xdr:colOff>949961</xdr:colOff>
      <xdr:row>81</xdr:row>
      <xdr:rowOff>352425</xdr:rowOff>
    </xdr:to>
    <xdr:pic>
      <xdr:nvPicPr>
        <xdr:cNvPr id="249" name="Рисунок 248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67" t="27769" r="28195" b="11435"/>
        <a:stretch/>
      </xdr:blipFill>
      <xdr:spPr>
        <a:xfrm>
          <a:off x="0" y="42491025"/>
          <a:ext cx="949961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82</xdr:row>
      <xdr:rowOff>123825</xdr:rowOff>
    </xdr:from>
    <xdr:to>
      <xdr:col>0</xdr:col>
      <xdr:colOff>916668</xdr:colOff>
      <xdr:row>83</xdr:row>
      <xdr:rowOff>371475</xdr:rowOff>
    </xdr:to>
    <xdr:pic>
      <xdr:nvPicPr>
        <xdr:cNvPr id="250" name="Рисунок 249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45" t="9886" r="28335" b="12277"/>
        <a:stretch/>
      </xdr:blipFill>
      <xdr:spPr>
        <a:xfrm>
          <a:off x="180975" y="43567350"/>
          <a:ext cx="735693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84</xdr:row>
      <xdr:rowOff>66675</xdr:rowOff>
    </xdr:from>
    <xdr:to>
      <xdr:col>0</xdr:col>
      <xdr:colOff>914400</xdr:colOff>
      <xdr:row>85</xdr:row>
      <xdr:rowOff>343621</xdr:rowOff>
    </xdr:to>
    <xdr:pic>
      <xdr:nvPicPr>
        <xdr:cNvPr id="251" name="Рисунок 250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40" t="10286" r="29040" b="11789"/>
        <a:stretch/>
      </xdr:blipFill>
      <xdr:spPr>
        <a:xfrm>
          <a:off x="114300" y="44596050"/>
          <a:ext cx="800100" cy="86749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86</xdr:row>
      <xdr:rowOff>47626</xdr:rowOff>
    </xdr:from>
    <xdr:to>
      <xdr:col>0</xdr:col>
      <xdr:colOff>919506</xdr:colOff>
      <xdr:row>87</xdr:row>
      <xdr:rowOff>400051</xdr:rowOff>
    </xdr:to>
    <xdr:pic>
      <xdr:nvPicPr>
        <xdr:cNvPr id="252" name="Рисунок 251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3" t="12750" r="29989" b="12370"/>
        <a:stretch/>
      </xdr:blipFill>
      <xdr:spPr>
        <a:xfrm>
          <a:off x="161925" y="45758101"/>
          <a:ext cx="757581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88</xdr:row>
      <xdr:rowOff>76200</xdr:rowOff>
    </xdr:from>
    <xdr:to>
      <xdr:col>1</xdr:col>
      <xdr:colOff>0</xdr:colOff>
      <xdr:row>89</xdr:row>
      <xdr:rowOff>458402</xdr:rowOff>
    </xdr:to>
    <xdr:pic>
      <xdr:nvPicPr>
        <xdr:cNvPr id="253" name="Рисунок 252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7" t="8430" r="28765" b="11989"/>
        <a:stretch/>
      </xdr:blipFill>
      <xdr:spPr>
        <a:xfrm>
          <a:off x="180975" y="46720125"/>
          <a:ext cx="781050" cy="84892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90</xdr:row>
      <xdr:rowOff>47626</xdr:rowOff>
    </xdr:from>
    <xdr:to>
      <xdr:col>0</xdr:col>
      <xdr:colOff>846564</xdr:colOff>
      <xdr:row>91</xdr:row>
      <xdr:rowOff>361951</xdr:rowOff>
    </xdr:to>
    <xdr:pic>
      <xdr:nvPicPr>
        <xdr:cNvPr id="254" name="Рисунок 253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08" t="6920" r="29719" b="11674"/>
        <a:stretch/>
      </xdr:blipFill>
      <xdr:spPr>
        <a:xfrm>
          <a:off x="161925" y="47625001"/>
          <a:ext cx="684639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92</xdr:row>
      <xdr:rowOff>28576</xdr:rowOff>
    </xdr:from>
    <xdr:to>
      <xdr:col>0</xdr:col>
      <xdr:colOff>857251</xdr:colOff>
      <xdr:row>93</xdr:row>
      <xdr:rowOff>397746</xdr:rowOff>
    </xdr:to>
    <xdr:pic>
      <xdr:nvPicPr>
        <xdr:cNvPr id="255" name="Рисунок 254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79" t="5091" r="30095" b="12164"/>
        <a:stretch/>
      </xdr:blipFill>
      <xdr:spPr>
        <a:xfrm>
          <a:off x="133351" y="48539401"/>
          <a:ext cx="723900" cy="83589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94</xdr:row>
      <xdr:rowOff>19050</xdr:rowOff>
    </xdr:from>
    <xdr:to>
      <xdr:col>0</xdr:col>
      <xdr:colOff>866775</xdr:colOff>
      <xdr:row>95</xdr:row>
      <xdr:rowOff>404211</xdr:rowOff>
    </xdr:to>
    <xdr:pic>
      <xdr:nvPicPr>
        <xdr:cNvPr id="256" name="Рисунок 255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3" t="7059" r="30739" b="11548"/>
        <a:stretch/>
      </xdr:blipFill>
      <xdr:spPr>
        <a:xfrm>
          <a:off x="133350" y="49463325"/>
          <a:ext cx="733425" cy="85188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96</xdr:row>
      <xdr:rowOff>114300</xdr:rowOff>
    </xdr:from>
    <xdr:to>
      <xdr:col>0</xdr:col>
      <xdr:colOff>866775</xdr:colOff>
      <xdr:row>97</xdr:row>
      <xdr:rowOff>456609</xdr:rowOff>
    </xdr:to>
    <xdr:pic>
      <xdr:nvPicPr>
        <xdr:cNvPr id="257" name="Рисунок 256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07" t="7921" r="30328" b="12357"/>
        <a:stretch/>
      </xdr:blipFill>
      <xdr:spPr>
        <a:xfrm>
          <a:off x="133350" y="50492025"/>
          <a:ext cx="733425" cy="88523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98</xdr:row>
      <xdr:rowOff>123825</xdr:rowOff>
    </xdr:from>
    <xdr:to>
      <xdr:col>0</xdr:col>
      <xdr:colOff>813226</xdr:colOff>
      <xdr:row>99</xdr:row>
      <xdr:rowOff>409575</xdr:rowOff>
    </xdr:to>
    <xdr:pic>
      <xdr:nvPicPr>
        <xdr:cNvPr id="258" name="Рисунок 257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81" t="7371" r="30614" b="11865"/>
        <a:stretch/>
      </xdr:blipFill>
      <xdr:spPr>
        <a:xfrm>
          <a:off x="123825" y="51587400"/>
          <a:ext cx="68940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100</xdr:row>
      <xdr:rowOff>47625</xdr:rowOff>
    </xdr:from>
    <xdr:to>
      <xdr:col>0</xdr:col>
      <xdr:colOff>857250</xdr:colOff>
      <xdr:row>101</xdr:row>
      <xdr:rowOff>383089</xdr:rowOff>
    </xdr:to>
    <xdr:pic>
      <xdr:nvPicPr>
        <xdr:cNvPr id="259" name="Рисунок 258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66" t="8690" r="30217" b="12303"/>
        <a:stretch/>
      </xdr:blipFill>
      <xdr:spPr>
        <a:xfrm>
          <a:off x="47625" y="52597050"/>
          <a:ext cx="809625" cy="87838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102</xdr:row>
      <xdr:rowOff>47625</xdr:rowOff>
    </xdr:from>
    <xdr:to>
      <xdr:col>0</xdr:col>
      <xdr:colOff>876300</xdr:colOff>
      <xdr:row>103</xdr:row>
      <xdr:rowOff>454343</xdr:rowOff>
    </xdr:to>
    <xdr:pic>
      <xdr:nvPicPr>
        <xdr:cNvPr id="260" name="Рисунок 259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6" t="7725" r="29886" b="11551"/>
        <a:stretch/>
      </xdr:blipFill>
      <xdr:spPr>
        <a:xfrm>
          <a:off x="28575" y="53682900"/>
          <a:ext cx="847725" cy="94964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104</xdr:row>
      <xdr:rowOff>76201</xdr:rowOff>
    </xdr:from>
    <xdr:to>
      <xdr:col>0</xdr:col>
      <xdr:colOff>866776</xdr:colOff>
      <xdr:row>105</xdr:row>
      <xdr:rowOff>376000</xdr:rowOff>
    </xdr:to>
    <xdr:pic>
      <xdr:nvPicPr>
        <xdr:cNvPr id="261" name="Рисунок 260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43" t="6748" r="29613" b="12923"/>
        <a:stretch/>
      </xdr:blipFill>
      <xdr:spPr>
        <a:xfrm>
          <a:off x="47626" y="54797326"/>
          <a:ext cx="819150" cy="9189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106</xdr:row>
      <xdr:rowOff>66675</xdr:rowOff>
    </xdr:from>
    <xdr:to>
      <xdr:col>0</xdr:col>
      <xdr:colOff>904875</xdr:colOff>
      <xdr:row>107</xdr:row>
      <xdr:rowOff>390811</xdr:rowOff>
    </xdr:to>
    <xdr:pic>
      <xdr:nvPicPr>
        <xdr:cNvPr id="262" name="Рисунок 261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32" t="7331" r="30503" b="11955"/>
        <a:stretch/>
      </xdr:blipFill>
      <xdr:spPr>
        <a:xfrm>
          <a:off x="47625" y="56026050"/>
          <a:ext cx="857250" cy="943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3744</xdr:colOff>
      <xdr:row>109</xdr:row>
      <xdr:rowOff>265340</xdr:rowOff>
    </xdr:to>
    <xdr:pic>
      <xdr:nvPicPr>
        <xdr:cNvPr id="263" name="Рисунок 262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6" t="18964" r="27591" b="10875"/>
        <a:stretch/>
      </xdr:blipFill>
      <xdr:spPr>
        <a:xfrm>
          <a:off x="0" y="57197625"/>
          <a:ext cx="956244" cy="88446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110</xdr:row>
      <xdr:rowOff>247650</xdr:rowOff>
    </xdr:from>
    <xdr:to>
      <xdr:col>1</xdr:col>
      <xdr:colOff>0</xdr:colOff>
      <xdr:row>111</xdr:row>
      <xdr:rowOff>396003</xdr:rowOff>
    </xdr:to>
    <xdr:pic>
      <xdr:nvPicPr>
        <xdr:cNvPr id="264" name="Рисунок 263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87" t="17571" r="27360" b="10967"/>
        <a:stretch/>
      </xdr:blipFill>
      <xdr:spPr>
        <a:xfrm>
          <a:off x="9525" y="58683525"/>
          <a:ext cx="952500" cy="8722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209550</xdr:rowOff>
    </xdr:from>
    <xdr:to>
      <xdr:col>1</xdr:col>
      <xdr:colOff>710</xdr:colOff>
      <xdr:row>113</xdr:row>
      <xdr:rowOff>425449</xdr:rowOff>
    </xdr:to>
    <xdr:pic>
      <xdr:nvPicPr>
        <xdr:cNvPr id="265" name="Рисунок 264"/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08" t="17558" r="27682" b="11464"/>
        <a:stretch/>
      </xdr:blipFill>
      <xdr:spPr>
        <a:xfrm>
          <a:off x="0" y="60093225"/>
          <a:ext cx="953210" cy="873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161925</xdr:rowOff>
    </xdr:from>
    <xdr:to>
      <xdr:col>0</xdr:col>
      <xdr:colOff>941160</xdr:colOff>
      <xdr:row>115</xdr:row>
      <xdr:rowOff>401465</xdr:rowOff>
    </xdr:to>
    <xdr:pic>
      <xdr:nvPicPr>
        <xdr:cNvPr id="266" name="Рисунок 265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7" t="17583" r="27527" b="11321"/>
        <a:stretch/>
      </xdr:blipFill>
      <xdr:spPr>
        <a:xfrm>
          <a:off x="0" y="61360050"/>
          <a:ext cx="941160" cy="8967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209550</xdr:rowOff>
    </xdr:from>
    <xdr:to>
      <xdr:col>0</xdr:col>
      <xdr:colOff>947675</xdr:colOff>
      <xdr:row>117</xdr:row>
      <xdr:rowOff>436790</xdr:rowOff>
    </xdr:to>
    <xdr:pic>
      <xdr:nvPicPr>
        <xdr:cNvPr id="267" name="Рисунок 266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12" t="18166" r="27664" b="10890"/>
        <a:stretch/>
      </xdr:blipFill>
      <xdr:spPr>
        <a:xfrm>
          <a:off x="0" y="62722125"/>
          <a:ext cx="947675" cy="8844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118</xdr:row>
      <xdr:rowOff>169067</xdr:rowOff>
    </xdr:from>
    <xdr:to>
      <xdr:col>0</xdr:col>
      <xdr:colOff>933451</xdr:colOff>
      <xdr:row>120</xdr:row>
      <xdr:rowOff>34697</xdr:rowOff>
    </xdr:to>
    <xdr:pic>
      <xdr:nvPicPr>
        <xdr:cNvPr id="268" name="Рисунок 267"/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00" t="18015" r="29211" b="11275"/>
        <a:stretch/>
      </xdr:blipFill>
      <xdr:spPr>
        <a:xfrm>
          <a:off x="1" y="64058005"/>
          <a:ext cx="933450" cy="96100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121</xdr:row>
      <xdr:rowOff>333371</xdr:rowOff>
    </xdr:from>
    <xdr:to>
      <xdr:col>0</xdr:col>
      <xdr:colOff>904742</xdr:colOff>
      <xdr:row>123</xdr:row>
      <xdr:rowOff>83340</xdr:rowOff>
    </xdr:to>
    <xdr:pic>
      <xdr:nvPicPr>
        <xdr:cNvPr id="269" name="Рисунок 268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02" t="18126" r="28830" b="12116"/>
        <a:stretch/>
      </xdr:blipFill>
      <xdr:spPr>
        <a:xfrm>
          <a:off x="38100" y="65865371"/>
          <a:ext cx="866642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345283</xdr:rowOff>
    </xdr:from>
    <xdr:to>
      <xdr:col>0</xdr:col>
      <xdr:colOff>933449</xdr:colOff>
      <xdr:row>126</xdr:row>
      <xdr:rowOff>169769</xdr:rowOff>
    </xdr:to>
    <xdr:pic>
      <xdr:nvPicPr>
        <xdr:cNvPr id="270" name="Рисунок 269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1" t="18869" r="28932" b="12193"/>
        <a:stretch/>
      </xdr:blipFill>
      <xdr:spPr>
        <a:xfrm>
          <a:off x="0" y="67520346"/>
          <a:ext cx="933449" cy="9198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297651</xdr:rowOff>
    </xdr:from>
    <xdr:to>
      <xdr:col>1</xdr:col>
      <xdr:colOff>2258</xdr:colOff>
      <xdr:row>129</xdr:row>
      <xdr:rowOff>148199</xdr:rowOff>
    </xdr:to>
    <xdr:pic>
      <xdr:nvPicPr>
        <xdr:cNvPr id="271" name="Рисунок 270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1" t="18002" r="29164" b="11259"/>
        <a:stretch/>
      </xdr:blipFill>
      <xdr:spPr>
        <a:xfrm>
          <a:off x="0" y="69115776"/>
          <a:ext cx="954758" cy="945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142873</xdr:rowOff>
    </xdr:from>
    <xdr:to>
      <xdr:col>0</xdr:col>
      <xdr:colOff>930129</xdr:colOff>
      <xdr:row>131</xdr:row>
      <xdr:rowOff>514348</xdr:rowOff>
    </xdr:to>
    <xdr:pic>
      <xdr:nvPicPr>
        <xdr:cNvPr id="272" name="Рисунок 271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18" t="17089" r="28413" b="11556"/>
        <a:stretch/>
      </xdr:blipFill>
      <xdr:spPr>
        <a:xfrm>
          <a:off x="0" y="70604061"/>
          <a:ext cx="930129" cy="919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33964</xdr:rowOff>
    </xdr:from>
    <xdr:to>
      <xdr:col>0</xdr:col>
      <xdr:colOff>903002</xdr:colOff>
      <xdr:row>135</xdr:row>
      <xdr:rowOff>154781</xdr:rowOff>
    </xdr:to>
    <xdr:pic>
      <xdr:nvPicPr>
        <xdr:cNvPr id="273" name="Рисунок 272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6" t="6662" r="29803" b="11896"/>
        <a:stretch/>
      </xdr:blipFill>
      <xdr:spPr>
        <a:xfrm>
          <a:off x="0" y="72138214"/>
          <a:ext cx="903002" cy="10733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35718</xdr:rowOff>
    </xdr:from>
    <xdr:to>
      <xdr:col>0</xdr:col>
      <xdr:colOff>904402</xdr:colOff>
      <xdr:row>138</xdr:row>
      <xdr:rowOff>166687</xdr:rowOff>
    </xdr:to>
    <xdr:pic>
      <xdr:nvPicPr>
        <xdr:cNvPr id="274" name="Рисунок 273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33" t="10498" r="31135" b="12193"/>
        <a:stretch/>
      </xdr:blipFill>
      <xdr:spPr>
        <a:xfrm>
          <a:off x="0" y="73568718"/>
          <a:ext cx="904402" cy="1083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28575</xdr:rowOff>
    </xdr:from>
    <xdr:to>
      <xdr:col>0</xdr:col>
      <xdr:colOff>908502</xdr:colOff>
      <xdr:row>141</xdr:row>
      <xdr:rowOff>145256</xdr:rowOff>
    </xdr:to>
    <xdr:pic>
      <xdr:nvPicPr>
        <xdr:cNvPr id="275" name="Рисунок 274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9" t="6940" r="30604" b="11678"/>
        <a:stretch/>
      </xdr:blipFill>
      <xdr:spPr>
        <a:xfrm>
          <a:off x="0" y="74856975"/>
          <a:ext cx="908502" cy="10691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83820</xdr:colOff>
      <xdr:row>10</xdr:row>
      <xdr:rowOff>30480</xdr:rowOff>
    </xdr:from>
    <xdr:ext cx="899160" cy="84582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93420" y="1082040"/>
          <a:ext cx="899160" cy="845820"/>
        </a:xfrm>
        <a:prstGeom prst="rect">
          <a:avLst/>
        </a:prstGeom>
      </xdr:spPr>
    </xdr:pic>
    <xdr:clientData/>
  </xdr:oneCellAnchor>
  <xdr:twoCellAnchor editAs="oneCell">
    <xdr:from>
      <xdr:col>0</xdr:col>
      <xdr:colOff>45720</xdr:colOff>
      <xdr:row>12</xdr:row>
      <xdr:rowOff>45720</xdr:rowOff>
    </xdr:from>
    <xdr:to>
      <xdr:col>0</xdr:col>
      <xdr:colOff>998817</xdr:colOff>
      <xdr:row>13</xdr:row>
      <xdr:rowOff>458892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5" t="25626" r="28685" b="11204"/>
        <a:stretch/>
      </xdr:blipFill>
      <xdr:spPr>
        <a:xfrm>
          <a:off x="655320" y="2057400"/>
          <a:ext cx="953097" cy="89323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14</xdr:row>
      <xdr:rowOff>60960</xdr:rowOff>
    </xdr:from>
    <xdr:to>
      <xdr:col>0</xdr:col>
      <xdr:colOff>975361</xdr:colOff>
      <xdr:row>15</xdr:row>
      <xdr:rowOff>405476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93" t="21204" r="27739" b="11358"/>
        <a:stretch/>
      </xdr:blipFill>
      <xdr:spPr>
        <a:xfrm>
          <a:off x="723901" y="3032760"/>
          <a:ext cx="861060" cy="824576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16</xdr:row>
      <xdr:rowOff>106680</xdr:rowOff>
    </xdr:from>
    <xdr:to>
      <xdr:col>0</xdr:col>
      <xdr:colOff>933367</xdr:colOff>
      <xdr:row>17</xdr:row>
      <xdr:rowOff>419100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10" t="22516" r="27614" b="11332"/>
        <a:stretch/>
      </xdr:blipFill>
      <xdr:spPr>
        <a:xfrm>
          <a:off x="701040" y="4038600"/>
          <a:ext cx="841927" cy="792480"/>
        </a:xfrm>
        <a:prstGeom prst="rect">
          <a:avLst/>
        </a:prstGeom>
      </xdr:spPr>
    </xdr:pic>
    <xdr:clientData/>
  </xdr:twoCellAnchor>
  <xdr:oneCellAnchor>
    <xdr:from>
      <xdr:col>0</xdr:col>
      <xdr:colOff>73870</xdr:colOff>
      <xdr:row>18</xdr:row>
      <xdr:rowOff>91528</xdr:rowOff>
    </xdr:from>
    <xdr:ext cx="862899" cy="782513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01871" flipH="1">
          <a:off x="683470" y="4983568"/>
          <a:ext cx="862899" cy="782513"/>
        </a:xfrm>
        <a:prstGeom prst="rect">
          <a:avLst/>
        </a:prstGeom>
      </xdr:spPr>
    </xdr:pic>
    <xdr:clientData/>
  </xdr:oneCellAnchor>
  <xdr:twoCellAnchor editAs="oneCell">
    <xdr:from>
      <xdr:col>0</xdr:col>
      <xdr:colOff>129540</xdr:colOff>
      <xdr:row>20</xdr:row>
      <xdr:rowOff>7620</xdr:rowOff>
    </xdr:from>
    <xdr:to>
      <xdr:col>0</xdr:col>
      <xdr:colOff>971352</xdr:colOff>
      <xdr:row>21</xdr:row>
      <xdr:rowOff>335280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74" t="21903" r="27618" b="10200"/>
        <a:stretch/>
      </xdr:blipFill>
      <xdr:spPr>
        <a:xfrm>
          <a:off x="739140" y="5859780"/>
          <a:ext cx="841812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32</xdr:row>
      <xdr:rowOff>38100</xdr:rowOff>
    </xdr:from>
    <xdr:to>
      <xdr:col>0</xdr:col>
      <xdr:colOff>978405</xdr:colOff>
      <xdr:row>33</xdr:row>
      <xdr:rowOff>433070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2" t="18282" r="27549" b="11201"/>
        <a:stretch/>
      </xdr:blipFill>
      <xdr:spPr>
        <a:xfrm>
          <a:off x="38100" y="11650980"/>
          <a:ext cx="940305" cy="87503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34</xdr:row>
      <xdr:rowOff>22861</xdr:rowOff>
    </xdr:from>
    <xdr:to>
      <xdr:col>0</xdr:col>
      <xdr:colOff>939521</xdr:colOff>
      <xdr:row>35</xdr:row>
      <xdr:rowOff>388621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37" t="16966" r="27367" b="10845"/>
        <a:stretch/>
      </xdr:blipFill>
      <xdr:spPr>
        <a:xfrm>
          <a:off x="701040" y="9715501"/>
          <a:ext cx="848081" cy="85344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36</xdr:row>
      <xdr:rowOff>22860</xdr:rowOff>
    </xdr:from>
    <xdr:to>
      <xdr:col>0</xdr:col>
      <xdr:colOff>929640</xdr:colOff>
      <xdr:row>37</xdr:row>
      <xdr:rowOff>363761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57" t="17930" r="27379" b="12043"/>
        <a:stretch/>
      </xdr:blipFill>
      <xdr:spPr>
        <a:xfrm>
          <a:off x="670560" y="10690860"/>
          <a:ext cx="868680" cy="8209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38</xdr:row>
      <xdr:rowOff>1</xdr:rowOff>
    </xdr:from>
    <xdr:to>
      <xdr:col>0</xdr:col>
      <xdr:colOff>952500</xdr:colOff>
      <xdr:row>39</xdr:row>
      <xdr:rowOff>388941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6" t="16854" r="27187" b="11104"/>
        <a:stretch/>
      </xdr:blipFill>
      <xdr:spPr>
        <a:xfrm>
          <a:off x="685800" y="11628121"/>
          <a:ext cx="876300" cy="869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24</xdr:row>
      <xdr:rowOff>26247</xdr:rowOff>
    </xdr:from>
    <xdr:to>
      <xdr:col>0</xdr:col>
      <xdr:colOff>989435</xdr:colOff>
      <xdr:row>25</xdr:row>
      <xdr:rowOff>432558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49" t="17548" r="27503" b="11393"/>
        <a:stretch/>
      </xdr:blipFill>
      <xdr:spPr>
        <a:xfrm>
          <a:off x="655321" y="7798647"/>
          <a:ext cx="943714" cy="88637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26</xdr:row>
      <xdr:rowOff>52070</xdr:rowOff>
    </xdr:from>
    <xdr:to>
      <xdr:col>0</xdr:col>
      <xdr:colOff>972037</xdr:colOff>
      <xdr:row>27</xdr:row>
      <xdr:rowOff>438238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99" t="17948" r="28042" b="11021"/>
        <a:stretch/>
      </xdr:blipFill>
      <xdr:spPr>
        <a:xfrm>
          <a:off x="685801" y="8784590"/>
          <a:ext cx="895836" cy="866228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22</xdr:row>
      <xdr:rowOff>30480</xdr:rowOff>
    </xdr:from>
    <xdr:to>
      <xdr:col>0</xdr:col>
      <xdr:colOff>969355</xdr:colOff>
      <xdr:row>23</xdr:row>
      <xdr:rowOff>426720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41" t="21457" r="28478" b="11248"/>
        <a:stretch/>
      </xdr:blipFill>
      <xdr:spPr>
        <a:xfrm>
          <a:off x="678180" y="6842760"/>
          <a:ext cx="90077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53341</xdr:colOff>
      <xdr:row>30</xdr:row>
      <xdr:rowOff>29209</xdr:rowOff>
    </xdr:from>
    <xdr:to>
      <xdr:col>0</xdr:col>
      <xdr:colOff>960485</xdr:colOff>
      <xdr:row>31</xdr:row>
      <xdr:rowOff>416361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20" t="18103" r="27226" b="11567"/>
        <a:stretch/>
      </xdr:blipFill>
      <xdr:spPr>
        <a:xfrm>
          <a:off x="53341" y="10681969"/>
          <a:ext cx="907144" cy="867212"/>
        </a:xfrm>
        <a:prstGeom prst="rect">
          <a:avLst/>
        </a:prstGeom>
      </xdr:spPr>
    </xdr:pic>
    <xdr:clientData/>
  </xdr:twoCellAnchor>
  <xdr:twoCellAnchor editAs="oneCell">
    <xdr:from>
      <xdr:col>0</xdr:col>
      <xdr:colOff>60961</xdr:colOff>
      <xdr:row>28</xdr:row>
      <xdr:rowOff>15240</xdr:rowOff>
    </xdr:from>
    <xdr:to>
      <xdr:col>0</xdr:col>
      <xdr:colOff>967740</xdr:colOff>
      <xdr:row>29</xdr:row>
      <xdr:rowOff>418450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06" t="17787" r="27601" b="11691"/>
        <a:stretch/>
      </xdr:blipFill>
      <xdr:spPr>
        <a:xfrm>
          <a:off x="670561" y="9707880"/>
          <a:ext cx="906779" cy="883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27</xdr:row>
      <xdr:rowOff>42861</xdr:rowOff>
    </xdr:from>
    <xdr:to>
      <xdr:col>21</xdr:col>
      <xdr:colOff>28575</xdr:colOff>
      <xdr:row>43</xdr:row>
      <xdr:rowOff>142874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25402</xdr:colOff>
      <xdr:row>9</xdr:row>
      <xdr:rowOff>16934</xdr:rowOff>
    </xdr:from>
    <xdr:to>
      <xdr:col>0</xdr:col>
      <xdr:colOff>977901</xdr:colOff>
      <xdr:row>9</xdr:row>
      <xdr:rowOff>731126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36" t="18466" r="20486" b="11079"/>
        <a:stretch/>
      </xdr:blipFill>
      <xdr:spPr>
        <a:xfrm>
          <a:off x="25402" y="2895601"/>
          <a:ext cx="952499" cy="71419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10</xdr:row>
      <xdr:rowOff>11189</xdr:rowOff>
    </xdr:from>
    <xdr:to>
      <xdr:col>0</xdr:col>
      <xdr:colOff>1031120</xdr:colOff>
      <xdr:row>10</xdr:row>
      <xdr:rowOff>756674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64" t="16350" r="20944" b="10646"/>
        <a:stretch/>
      </xdr:blipFill>
      <xdr:spPr>
        <a:xfrm>
          <a:off x="42334" y="3651856"/>
          <a:ext cx="988786" cy="74548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76203</xdr:colOff>
      <xdr:row>11</xdr:row>
      <xdr:rowOff>16934</xdr:rowOff>
    </xdr:from>
    <xdr:to>
      <xdr:col>0</xdr:col>
      <xdr:colOff>881292</xdr:colOff>
      <xdr:row>11</xdr:row>
      <xdr:rowOff>1204839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11" r="32520" b="11587"/>
        <a:stretch/>
      </xdr:blipFill>
      <xdr:spPr>
        <a:xfrm>
          <a:off x="76203" y="4419601"/>
          <a:ext cx="805089" cy="118790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110067</xdr:colOff>
      <xdr:row>12</xdr:row>
      <xdr:rowOff>16934</xdr:rowOff>
    </xdr:from>
    <xdr:to>
      <xdr:col>0</xdr:col>
      <xdr:colOff>921511</xdr:colOff>
      <xdr:row>12</xdr:row>
      <xdr:rowOff>1207559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72" r="31897" b="11711"/>
        <a:stretch/>
      </xdr:blipFill>
      <xdr:spPr>
        <a:xfrm>
          <a:off x="110067" y="5638801"/>
          <a:ext cx="811444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50802</xdr:colOff>
      <xdr:row>13</xdr:row>
      <xdr:rowOff>25401</xdr:rowOff>
    </xdr:from>
    <xdr:to>
      <xdr:col>0</xdr:col>
      <xdr:colOff>1039588</xdr:colOff>
      <xdr:row>13</xdr:row>
      <xdr:rowOff>1161165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52" r="27435" b="10203"/>
        <a:stretch/>
      </xdr:blipFill>
      <xdr:spPr>
        <a:xfrm>
          <a:off x="50802" y="6900334"/>
          <a:ext cx="988786" cy="1135764"/>
        </a:xfrm>
        <a:prstGeom prst="rect">
          <a:avLst/>
        </a:prstGeom>
      </xdr:spPr>
    </xdr:pic>
    <xdr:clientData/>
  </xdr:twoCellAnchor>
  <xdr:twoCellAnchor editAs="oneCell">
    <xdr:from>
      <xdr:col>0</xdr:col>
      <xdr:colOff>93136</xdr:colOff>
      <xdr:row>17</xdr:row>
      <xdr:rowOff>25402</xdr:rowOff>
    </xdr:from>
    <xdr:to>
      <xdr:col>0</xdr:col>
      <xdr:colOff>1045636</xdr:colOff>
      <xdr:row>17</xdr:row>
      <xdr:rowOff>979922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62" t="8062" r="25131" b="11317"/>
        <a:stretch/>
      </xdr:blipFill>
      <xdr:spPr>
        <a:xfrm>
          <a:off x="93136" y="10752669"/>
          <a:ext cx="952500" cy="9545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50802</xdr:colOff>
      <xdr:row>15</xdr:row>
      <xdr:rowOff>25401</xdr:rowOff>
    </xdr:from>
    <xdr:to>
      <xdr:col>0</xdr:col>
      <xdr:colOff>1003458</xdr:colOff>
      <xdr:row>15</xdr:row>
      <xdr:rowOff>955222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45" t="10913" r="25636" b="10783"/>
        <a:stretch/>
      </xdr:blipFill>
      <xdr:spPr>
        <a:xfrm>
          <a:off x="50802" y="8805334"/>
          <a:ext cx="952656" cy="929821"/>
        </a:xfrm>
        <a:prstGeom prst="rect">
          <a:avLst/>
        </a:prstGeom>
      </xdr:spPr>
    </xdr:pic>
    <xdr:clientData/>
  </xdr:twoCellAnchor>
  <xdr:twoCellAnchor editAs="oneCell">
    <xdr:from>
      <xdr:col>0</xdr:col>
      <xdr:colOff>67735</xdr:colOff>
      <xdr:row>16</xdr:row>
      <xdr:rowOff>8467</xdr:rowOff>
    </xdr:from>
    <xdr:to>
      <xdr:col>0</xdr:col>
      <xdr:colOff>1020235</xdr:colOff>
      <xdr:row>16</xdr:row>
      <xdr:rowOff>967638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29" t="7122" r="25845" b="11275"/>
        <a:stretch/>
      </xdr:blipFill>
      <xdr:spPr>
        <a:xfrm>
          <a:off x="67735" y="9762067"/>
          <a:ext cx="952500" cy="959171"/>
        </a:xfrm>
        <a:prstGeom prst="rect">
          <a:avLst/>
        </a:prstGeom>
      </xdr:spPr>
    </xdr:pic>
    <xdr:clientData/>
  </xdr:twoCellAnchor>
  <xdr:twoCellAnchor editAs="oneCell">
    <xdr:from>
      <xdr:col>0</xdr:col>
      <xdr:colOff>110071</xdr:colOff>
      <xdr:row>18</xdr:row>
      <xdr:rowOff>8467</xdr:rowOff>
    </xdr:from>
    <xdr:to>
      <xdr:col>0</xdr:col>
      <xdr:colOff>926499</xdr:colOff>
      <xdr:row>18</xdr:row>
      <xdr:rowOff>1193824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4" t="1839" r="30473" b="12226"/>
        <a:stretch/>
      </xdr:blipFill>
      <xdr:spPr>
        <a:xfrm>
          <a:off x="110071" y="11751734"/>
          <a:ext cx="816428" cy="11853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127006</xdr:colOff>
      <xdr:row>19</xdr:row>
      <xdr:rowOff>33018</xdr:rowOff>
    </xdr:from>
    <xdr:to>
      <xdr:col>0</xdr:col>
      <xdr:colOff>951854</xdr:colOff>
      <xdr:row>19</xdr:row>
      <xdr:rowOff>1230238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95" r="32741" b="11924"/>
        <a:stretch/>
      </xdr:blipFill>
      <xdr:spPr>
        <a:xfrm>
          <a:off x="127006" y="12995485"/>
          <a:ext cx="824848" cy="1197220"/>
        </a:xfrm>
        <a:prstGeom prst="rect">
          <a:avLst/>
        </a:prstGeom>
      </xdr:spPr>
    </xdr:pic>
    <xdr:clientData/>
  </xdr:twoCellAnchor>
  <xdr:twoCellAnchor editAs="oneCell">
    <xdr:from>
      <xdr:col>0</xdr:col>
      <xdr:colOff>160873</xdr:colOff>
      <xdr:row>20</xdr:row>
      <xdr:rowOff>22680</xdr:rowOff>
    </xdr:from>
    <xdr:to>
      <xdr:col>0</xdr:col>
      <xdr:colOff>1015415</xdr:colOff>
      <xdr:row>20</xdr:row>
      <xdr:rowOff>1213305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2" t="2016" r="31094" b="11866"/>
        <a:stretch/>
      </xdr:blipFill>
      <xdr:spPr>
        <a:xfrm>
          <a:off x="160873" y="14255147"/>
          <a:ext cx="854542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118538</xdr:colOff>
      <xdr:row>22</xdr:row>
      <xdr:rowOff>8313</xdr:rowOff>
    </xdr:from>
    <xdr:to>
      <xdr:col>0</xdr:col>
      <xdr:colOff>1079584</xdr:colOff>
      <xdr:row>22</xdr:row>
      <xdr:rowOff>892777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29" t="16522" r="25270" b="10886"/>
        <a:stretch/>
      </xdr:blipFill>
      <xdr:spPr>
        <a:xfrm>
          <a:off x="118538" y="16408246"/>
          <a:ext cx="961046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118539</xdr:colOff>
      <xdr:row>21</xdr:row>
      <xdr:rowOff>8467</xdr:rowOff>
    </xdr:from>
    <xdr:to>
      <xdr:col>0</xdr:col>
      <xdr:colOff>1078335</xdr:colOff>
      <xdr:row>21</xdr:row>
      <xdr:rowOff>870251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0" t="15109" r="24914" b="10886"/>
        <a:stretch/>
      </xdr:blipFill>
      <xdr:spPr>
        <a:xfrm>
          <a:off x="118539" y="15485534"/>
          <a:ext cx="959796" cy="8617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21</xdr:row>
      <xdr:rowOff>42861</xdr:rowOff>
    </xdr:from>
    <xdr:to>
      <xdr:col>21</xdr:col>
      <xdr:colOff>28575</xdr:colOff>
      <xdr:row>37</xdr:row>
      <xdr:rowOff>142874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67736</xdr:colOff>
      <xdr:row>9</xdr:row>
      <xdr:rowOff>16934</xdr:rowOff>
    </xdr:from>
    <xdr:to>
      <xdr:col>0</xdr:col>
      <xdr:colOff>982133</xdr:colOff>
      <xdr:row>9</xdr:row>
      <xdr:rowOff>920297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45" t="10913" r="25636" b="10783"/>
        <a:stretch/>
      </xdr:blipFill>
      <xdr:spPr>
        <a:xfrm>
          <a:off x="67736" y="2895601"/>
          <a:ext cx="914397" cy="903363"/>
        </a:xfrm>
        <a:prstGeom prst="rect">
          <a:avLst/>
        </a:prstGeom>
      </xdr:spPr>
    </xdr:pic>
    <xdr:clientData/>
  </xdr:twoCellAnchor>
  <xdr:twoCellAnchor editAs="oneCell">
    <xdr:from>
      <xdr:col>0</xdr:col>
      <xdr:colOff>67736</xdr:colOff>
      <xdr:row>10</xdr:row>
      <xdr:rowOff>25405</xdr:rowOff>
    </xdr:from>
    <xdr:to>
      <xdr:col>0</xdr:col>
      <xdr:colOff>1020236</xdr:colOff>
      <xdr:row>10</xdr:row>
      <xdr:rowOff>995915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29" t="7122" r="25845" b="11275"/>
        <a:stretch/>
      </xdr:blipFill>
      <xdr:spPr>
        <a:xfrm>
          <a:off x="67736" y="3860805"/>
          <a:ext cx="952500" cy="97051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76203</xdr:colOff>
      <xdr:row>11</xdr:row>
      <xdr:rowOff>0</xdr:rowOff>
    </xdr:from>
    <xdr:to>
      <xdr:col>0</xdr:col>
      <xdr:colOff>1005565</xdr:colOff>
      <xdr:row>11</xdr:row>
      <xdr:rowOff>931333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62" t="8062" r="25131" b="11317"/>
        <a:stretch/>
      </xdr:blipFill>
      <xdr:spPr>
        <a:xfrm>
          <a:off x="76203" y="4876800"/>
          <a:ext cx="929362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126997</xdr:colOff>
      <xdr:row>12</xdr:row>
      <xdr:rowOff>16934</xdr:rowOff>
    </xdr:from>
    <xdr:to>
      <xdr:col>0</xdr:col>
      <xdr:colOff>813132</xdr:colOff>
      <xdr:row>12</xdr:row>
      <xdr:rowOff>1016001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24" t="1839" r="30473" b="12226"/>
        <a:stretch/>
      </xdr:blipFill>
      <xdr:spPr>
        <a:xfrm>
          <a:off x="126997" y="5875867"/>
          <a:ext cx="686135" cy="999067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160865</xdr:colOff>
      <xdr:row>13</xdr:row>
      <xdr:rowOff>0</xdr:rowOff>
    </xdr:from>
    <xdr:to>
      <xdr:col>0</xdr:col>
      <xdr:colOff>875239</xdr:colOff>
      <xdr:row>13</xdr:row>
      <xdr:rowOff>1039100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95" r="32741" b="11924"/>
        <a:stretch/>
      </xdr:blipFill>
      <xdr:spPr>
        <a:xfrm>
          <a:off x="160865" y="6908800"/>
          <a:ext cx="714374" cy="10391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194735</xdr:colOff>
      <xdr:row>14</xdr:row>
      <xdr:rowOff>15060</xdr:rowOff>
    </xdr:from>
    <xdr:to>
      <xdr:col>0</xdr:col>
      <xdr:colOff>956892</xdr:colOff>
      <xdr:row>14</xdr:row>
      <xdr:rowOff>1080949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2" t="2016" r="31094" b="11866"/>
        <a:stretch/>
      </xdr:blipFill>
      <xdr:spPr>
        <a:xfrm>
          <a:off x="194735" y="7982193"/>
          <a:ext cx="762157" cy="106588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152403</xdr:colOff>
      <xdr:row>15</xdr:row>
      <xdr:rowOff>9313</xdr:rowOff>
    </xdr:from>
    <xdr:to>
      <xdr:col>0</xdr:col>
      <xdr:colOff>1112199</xdr:colOff>
      <xdr:row>15</xdr:row>
      <xdr:rowOff>882436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0" t="15109" r="24914" b="10886"/>
        <a:stretch/>
      </xdr:blipFill>
      <xdr:spPr>
        <a:xfrm>
          <a:off x="152403" y="9085580"/>
          <a:ext cx="959796" cy="873123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135468</xdr:colOff>
      <xdr:row>16</xdr:row>
      <xdr:rowOff>0</xdr:rowOff>
    </xdr:from>
    <xdr:to>
      <xdr:col>0</xdr:col>
      <xdr:colOff>1096514</xdr:colOff>
      <xdr:row>16</xdr:row>
      <xdr:rowOff>873125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29" t="16522" r="25270" b="10886"/>
        <a:stretch/>
      </xdr:blipFill>
      <xdr:spPr>
        <a:xfrm>
          <a:off x="135468" y="9990667"/>
          <a:ext cx="961046" cy="873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C145"/>
  <sheetViews>
    <sheetView topLeftCell="A137" zoomScale="80" zoomScaleNormal="80" workbookViewId="0">
      <selection activeCell="K17" sqref="K17:K53"/>
    </sheetView>
  </sheetViews>
  <sheetFormatPr defaultRowHeight="14.5" x14ac:dyDescent="0.35"/>
  <cols>
    <col min="1" max="1" width="14.26953125" customWidth="1"/>
    <col min="2" max="2" width="8.7265625" style="9" customWidth="1"/>
    <col min="3" max="3" width="8.453125" customWidth="1"/>
    <col min="4" max="8" width="19.1796875" customWidth="1"/>
    <col min="9" max="9" width="6.54296875" style="9" customWidth="1"/>
    <col min="10" max="10" width="7.1796875" style="36" customWidth="1"/>
    <col min="11" max="11" width="7.453125" style="36" bestFit="1" customWidth="1"/>
    <col min="12" max="18" width="4.26953125" style="10" customWidth="1"/>
    <col min="19" max="31" width="3.81640625" style="10" customWidth="1"/>
    <col min="32" max="32" width="9.54296875" style="10" customWidth="1"/>
    <col min="33" max="33" width="13.7265625" style="36" customWidth="1"/>
    <col min="34" max="133" width="8.81640625" style="95"/>
  </cols>
  <sheetData>
    <row r="1" spans="1:33" ht="15" hidden="1" thickBot="1" x14ac:dyDescent="0.4"/>
    <row r="2" spans="1:33" ht="15" hidden="1" thickBot="1" x14ac:dyDescent="0.4"/>
    <row r="3" spans="1:33" ht="15" hidden="1" thickBot="1" x14ac:dyDescent="0.4"/>
    <row r="4" spans="1:33" ht="15" hidden="1" thickBot="1" x14ac:dyDescent="0.4"/>
    <row r="5" spans="1:33" ht="15" hidden="1" thickBot="1" x14ac:dyDescent="0.4"/>
    <row r="6" spans="1:33" ht="15" hidden="1" thickBot="1" x14ac:dyDescent="0.4"/>
    <row r="7" spans="1:33" ht="15" hidden="1" thickBot="1" x14ac:dyDescent="0.4"/>
    <row r="8" spans="1:33" x14ac:dyDescent="0.35">
      <c r="A8" s="246" t="s">
        <v>31</v>
      </c>
      <c r="B8" s="247"/>
      <c r="C8" s="248"/>
      <c r="D8" s="242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</row>
    <row r="9" spans="1:33" x14ac:dyDescent="0.35">
      <c r="A9" s="246" t="s">
        <v>32</v>
      </c>
      <c r="B9" s="247"/>
      <c r="C9" s="248"/>
      <c r="D9" s="243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  <c r="AD9" s="244"/>
      <c r="AE9" s="244"/>
      <c r="AF9" s="244"/>
      <c r="AG9" s="245"/>
    </row>
    <row r="10" spans="1:33" x14ac:dyDescent="0.35">
      <c r="A10" s="246" t="s">
        <v>33</v>
      </c>
      <c r="B10" s="247"/>
      <c r="C10" s="248"/>
      <c r="D10" s="243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  <c r="AA10" s="244"/>
      <c r="AB10" s="244"/>
      <c r="AC10" s="244"/>
      <c r="AD10" s="244"/>
      <c r="AE10" s="244"/>
      <c r="AF10" s="244"/>
      <c r="AG10" s="245"/>
    </row>
    <row r="11" spans="1:33" x14ac:dyDescent="0.35">
      <c r="A11" s="246" t="s">
        <v>35</v>
      </c>
      <c r="B11" s="247"/>
      <c r="C11" s="248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</row>
    <row r="12" spans="1:33" ht="40.15" customHeight="1" x14ac:dyDescent="0.35">
      <c r="A12" s="246" t="s">
        <v>34</v>
      </c>
      <c r="B12" s="247"/>
      <c r="C12" s="248"/>
      <c r="D12" s="243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5"/>
    </row>
    <row r="13" spans="1:33" ht="15" thickBot="1" x14ac:dyDescent="0.4">
      <c r="A13" s="246" t="s">
        <v>36</v>
      </c>
      <c r="B13" s="247"/>
      <c r="C13" s="248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</row>
    <row r="14" spans="1:33" ht="28.5" thickBot="1" x14ac:dyDescent="0.4">
      <c r="A14" s="249" t="s">
        <v>37</v>
      </c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68"/>
      <c r="AD14" s="68"/>
      <c r="AE14" s="68"/>
      <c r="AF14" s="228"/>
      <c r="AG14" s="229"/>
    </row>
    <row r="15" spans="1:33" ht="56.25" customHeight="1" thickBot="1" x14ac:dyDescent="0.4">
      <c r="A15" s="33" t="s">
        <v>0</v>
      </c>
      <c r="B15" s="34" t="s">
        <v>1</v>
      </c>
      <c r="C15" s="34" t="s">
        <v>2</v>
      </c>
      <c r="D15" s="34" t="s">
        <v>3</v>
      </c>
      <c r="E15" s="34" t="s">
        <v>190</v>
      </c>
      <c r="F15" s="34" t="s">
        <v>38</v>
      </c>
      <c r="G15" s="34" t="s">
        <v>39</v>
      </c>
      <c r="H15" s="34" t="s">
        <v>40</v>
      </c>
      <c r="I15" s="34" t="s">
        <v>4</v>
      </c>
      <c r="J15" s="63" t="s">
        <v>5</v>
      </c>
      <c r="K15" s="50" t="s">
        <v>26</v>
      </c>
      <c r="L15" s="33">
        <v>23</v>
      </c>
      <c r="M15" s="34">
        <v>24</v>
      </c>
      <c r="N15" s="34">
        <v>25</v>
      </c>
      <c r="O15" s="34">
        <v>26</v>
      </c>
      <c r="P15" s="34">
        <v>27</v>
      </c>
      <c r="Q15" s="34">
        <v>28</v>
      </c>
      <c r="R15" s="35">
        <v>29</v>
      </c>
      <c r="S15" s="51">
        <v>30</v>
      </c>
      <c r="T15" s="34">
        <v>31</v>
      </c>
      <c r="U15" s="34">
        <v>32</v>
      </c>
      <c r="V15" s="34">
        <v>33</v>
      </c>
      <c r="W15" s="34">
        <v>34</v>
      </c>
      <c r="X15" s="34">
        <v>35</v>
      </c>
      <c r="Y15" s="34">
        <v>36</v>
      </c>
      <c r="Z15" s="34">
        <v>37</v>
      </c>
      <c r="AA15" s="34">
        <v>38</v>
      </c>
      <c r="AB15" s="34">
        <v>39</v>
      </c>
      <c r="AC15" s="69"/>
      <c r="AD15" s="69"/>
      <c r="AE15" s="69"/>
      <c r="AF15" s="54" t="s">
        <v>6</v>
      </c>
      <c r="AG15" s="55" t="s">
        <v>7</v>
      </c>
    </row>
    <row r="16" spans="1:33" ht="37.5" customHeight="1" thickBot="1" x14ac:dyDescent="0.4">
      <c r="A16" s="223" t="s">
        <v>189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6"/>
      <c r="AG16" s="227"/>
    </row>
    <row r="17" spans="1:33" ht="49.5" customHeight="1" thickBot="1" x14ac:dyDescent="0.4">
      <c r="A17" s="21"/>
      <c r="B17" s="20" t="s">
        <v>42</v>
      </c>
      <c r="C17" s="18" t="s">
        <v>41</v>
      </c>
      <c r="D17" s="18" t="s">
        <v>9</v>
      </c>
      <c r="E17" s="67" t="s">
        <v>43</v>
      </c>
      <c r="F17" s="67" t="s">
        <v>44</v>
      </c>
      <c r="G17" s="67" t="s">
        <v>45</v>
      </c>
      <c r="H17" s="67" t="s">
        <v>46</v>
      </c>
      <c r="I17" s="19" t="s">
        <v>8</v>
      </c>
      <c r="J17" s="159">
        <v>38</v>
      </c>
      <c r="K17" s="37">
        <f>J17*1.9</f>
        <v>72.2</v>
      </c>
      <c r="L17" s="11"/>
      <c r="M17" s="13"/>
      <c r="N17" s="13"/>
      <c r="O17" s="13"/>
      <c r="P17" s="13"/>
      <c r="Q17" s="13"/>
      <c r="R17" s="102"/>
      <c r="S17" s="106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8"/>
      <c r="AF17" s="99">
        <f>L17+M17+N17+O17+P17+Q17+R17</f>
        <v>0</v>
      </c>
      <c r="AG17" s="162">
        <f>AF17*J17</f>
        <v>0</v>
      </c>
    </row>
    <row r="18" spans="1:33" ht="49.5" customHeight="1" thickBot="1" x14ac:dyDescent="0.4">
      <c r="A18" s="21"/>
      <c r="B18" s="20" t="s">
        <v>42</v>
      </c>
      <c r="C18" s="72" t="s">
        <v>41</v>
      </c>
      <c r="D18" s="72" t="s">
        <v>47</v>
      </c>
      <c r="E18" s="72" t="s">
        <v>48</v>
      </c>
      <c r="F18" s="72" t="s">
        <v>44</v>
      </c>
      <c r="G18" s="72" t="s">
        <v>45</v>
      </c>
      <c r="H18" s="72" t="s">
        <v>46</v>
      </c>
      <c r="I18" s="19" t="s">
        <v>8</v>
      </c>
      <c r="J18" s="159">
        <v>38</v>
      </c>
      <c r="K18" s="37">
        <f t="shared" ref="K18:K53" si="0">J18*1.9</f>
        <v>72.2</v>
      </c>
      <c r="L18" s="11"/>
      <c r="M18" s="12"/>
      <c r="N18" s="12"/>
      <c r="O18" s="12"/>
      <c r="P18" s="12"/>
      <c r="Q18" s="12"/>
      <c r="R18" s="103"/>
      <c r="S18" s="109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101"/>
      <c r="AF18" s="99">
        <f t="shared" ref="AF18:AF46" si="1">L18+M18+N18+O18+P18+Q18+R18</f>
        <v>0</v>
      </c>
      <c r="AG18" s="162">
        <f t="shared" ref="AG18:AG46" si="2">AF18*J18</f>
        <v>0</v>
      </c>
    </row>
    <row r="19" spans="1:33" ht="49.5" customHeight="1" thickBot="1" x14ac:dyDescent="0.4">
      <c r="A19" s="21"/>
      <c r="B19" s="20" t="s">
        <v>42</v>
      </c>
      <c r="C19" s="72" t="s">
        <v>41</v>
      </c>
      <c r="D19" s="72" t="s">
        <v>49</v>
      </c>
      <c r="E19" s="72" t="s">
        <v>50</v>
      </c>
      <c r="F19" s="72" t="s">
        <v>44</v>
      </c>
      <c r="G19" s="72" t="s">
        <v>45</v>
      </c>
      <c r="H19" s="72" t="s">
        <v>46</v>
      </c>
      <c r="I19" s="19" t="s">
        <v>8</v>
      </c>
      <c r="J19" s="159">
        <v>37.5</v>
      </c>
      <c r="K19" s="37">
        <f t="shared" si="0"/>
        <v>71.25</v>
      </c>
      <c r="L19" s="11"/>
      <c r="M19" s="12"/>
      <c r="N19" s="12"/>
      <c r="O19" s="12"/>
      <c r="P19" s="12"/>
      <c r="Q19" s="12"/>
      <c r="R19" s="103"/>
      <c r="S19" s="109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101"/>
      <c r="AF19" s="99">
        <f t="shared" si="1"/>
        <v>0</v>
      </c>
      <c r="AG19" s="162">
        <f t="shared" si="2"/>
        <v>0</v>
      </c>
    </row>
    <row r="20" spans="1:33" ht="50.25" customHeight="1" thickBot="1" x14ac:dyDescent="0.4">
      <c r="A20" s="21"/>
      <c r="B20" s="20" t="s">
        <v>42</v>
      </c>
      <c r="C20" s="72" t="s">
        <v>41</v>
      </c>
      <c r="D20" s="72" t="s">
        <v>51</v>
      </c>
      <c r="E20" s="72" t="s">
        <v>52</v>
      </c>
      <c r="F20" s="72" t="s">
        <v>44</v>
      </c>
      <c r="G20" s="72" t="s">
        <v>45</v>
      </c>
      <c r="H20" s="72" t="s">
        <v>46</v>
      </c>
      <c r="I20" s="19" t="s">
        <v>8</v>
      </c>
      <c r="J20" s="159">
        <v>37.5</v>
      </c>
      <c r="K20" s="37">
        <f t="shared" si="0"/>
        <v>71.25</v>
      </c>
      <c r="L20" s="11"/>
      <c r="M20" s="12"/>
      <c r="N20" s="12"/>
      <c r="O20" s="12"/>
      <c r="P20" s="12"/>
      <c r="Q20" s="12"/>
      <c r="R20" s="103"/>
      <c r="S20" s="109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101"/>
      <c r="AF20" s="99">
        <f t="shared" si="1"/>
        <v>0</v>
      </c>
      <c r="AG20" s="162">
        <f t="shared" si="2"/>
        <v>0</v>
      </c>
    </row>
    <row r="21" spans="1:33" ht="51.75" customHeight="1" thickBot="1" x14ac:dyDescent="0.4">
      <c r="A21" s="21"/>
      <c r="B21" s="20" t="s">
        <v>42</v>
      </c>
      <c r="C21" s="72" t="s">
        <v>41</v>
      </c>
      <c r="D21" s="72" t="s">
        <v>53</v>
      </c>
      <c r="E21" s="72" t="s">
        <v>54</v>
      </c>
      <c r="F21" s="72" t="s">
        <v>44</v>
      </c>
      <c r="G21" s="72" t="s">
        <v>45</v>
      </c>
      <c r="H21" s="72" t="s">
        <v>46</v>
      </c>
      <c r="I21" s="19" t="s">
        <v>8</v>
      </c>
      <c r="J21" s="159">
        <v>37.5</v>
      </c>
      <c r="K21" s="37">
        <f t="shared" si="0"/>
        <v>71.25</v>
      </c>
      <c r="L21" s="11"/>
      <c r="M21" s="12"/>
      <c r="N21" s="12"/>
      <c r="O21" s="12"/>
      <c r="P21" s="12"/>
      <c r="Q21" s="12"/>
      <c r="R21" s="103"/>
      <c r="S21" s="109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  <c r="AF21" s="99">
        <f t="shared" si="1"/>
        <v>0</v>
      </c>
      <c r="AG21" s="162">
        <f t="shared" si="2"/>
        <v>0</v>
      </c>
    </row>
    <row r="22" spans="1:33" ht="51.75" customHeight="1" thickBot="1" x14ac:dyDescent="0.4">
      <c r="A22" s="21"/>
      <c r="B22" s="20" t="s">
        <v>58</v>
      </c>
      <c r="C22" s="72" t="s">
        <v>55</v>
      </c>
      <c r="D22" s="72" t="s">
        <v>56</v>
      </c>
      <c r="E22" s="72" t="s">
        <v>57</v>
      </c>
      <c r="F22" s="72" t="s">
        <v>44</v>
      </c>
      <c r="G22" s="72" t="s">
        <v>45</v>
      </c>
      <c r="H22" s="72" t="s">
        <v>46</v>
      </c>
      <c r="I22" s="19" t="s">
        <v>8</v>
      </c>
      <c r="J22" s="159">
        <v>39</v>
      </c>
      <c r="K22" s="37">
        <f t="shared" si="0"/>
        <v>74.099999999999994</v>
      </c>
      <c r="L22" s="11"/>
      <c r="M22" s="12"/>
      <c r="N22" s="12"/>
      <c r="O22" s="12"/>
      <c r="P22" s="12"/>
      <c r="Q22" s="12"/>
      <c r="R22" s="103"/>
      <c r="S22" s="109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101"/>
      <c r="AF22" s="99">
        <f t="shared" si="1"/>
        <v>0</v>
      </c>
      <c r="AG22" s="162">
        <f t="shared" si="2"/>
        <v>0</v>
      </c>
    </row>
    <row r="23" spans="1:33" ht="51.75" customHeight="1" thickBot="1" x14ac:dyDescent="0.4">
      <c r="A23" s="21"/>
      <c r="B23" s="20" t="s">
        <v>58</v>
      </c>
      <c r="C23" s="72" t="s">
        <v>55</v>
      </c>
      <c r="D23" s="72" t="s">
        <v>59</v>
      </c>
      <c r="E23" s="72" t="s">
        <v>60</v>
      </c>
      <c r="F23" s="72" t="s">
        <v>44</v>
      </c>
      <c r="G23" s="72" t="s">
        <v>45</v>
      </c>
      <c r="H23" s="72" t="s">
        <v>46</v>
      </c>
      <c r="I23" s="19" t="s">
        <v>8</v>
      </c>
      <c r="J23" s="159">
        <v>39</v>
      </c>
      <c r="K23" s="37">
        <f t="shared" si="0"/>
        <v>74.099999999999994</v>
      </c>
      <c r="L23" s="11"/>
      <c r="M23" s="12"/>
      <c r="N23" s="12"/>
      <c r="O23" s="12"/>
      <c r="P23" s="12"/>
      <c r="Q23" s="12"/>
      <c r="R23" s="103"/>
      <c r="S23" s="109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101"/>
      <c r="AF23" s="99">
        <f t="shared" si="1"/>
        <v>0</v>
      </c>
      <c r="AG23" s="162">
        <f t="shared" si="2"/>
        <v>0</v>
      </c>
    </row>
    <row r="24" spans="1:33" ht="51.75" customHeight="1" thickBot="1" x14ac:dyDescent="0.4">
      <c r="A24" s="21"/>
      <c r="B24" s="20" t="s">
        <v>58</v>
      </c>
      <c r="C24" s="72" t="s">
        <v>55</v>
      </c>
      <c r="D24" s="72" t="s">
        <v>14</v>
      </c>
      <c r="E24" s="72" t="s">
        <v>61</v>
      </c>
      <c r="F24" s="72" t="s">
        <v>44</v>
      </c>
      <c r="G24" s="72" t="s">
        <v>45</v>
      </c>
      <c r="H24" s="72" t="s">
        <v>46</v>
      </c>
      <c r="I24" s="19" t="s">
        <v>8</v>
      </c>
      <c r="J24" s="159">
        <v>39</v>
      </c>
      <c r="K24" s="37">
        <f t="shared" si="0"/>
        <v>74.099999999999994</v>
      </c>
      <c r="L24" s="11"/>
      <c r="M24" s="12"/>
      <c r="N24" s="12"/>
      <c r="O24" s="12"/>
      <c r="P24" s="12"/>
      <c r="Q24" s="12"/>
      <c r="R24" s="103"/>
      <c r="S24" s="109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101"/>
      <c r="AF24" s="99">
        <f t="shared" si="1"/>
        <v>0</v>
      </c>
      <c r="AG24" s="162">
        <f t="shared" si="2"/>
        <v>0</v>
      </c>
    </row>
    <row r="25" spans="1:33" ht="51.75" customHeight="1" thickBot="1" x14ac:dyDescent="0.4">
      <c r="A25" s="21"/>
      <c r="B25" s="20" t="s">
        <v>58</v>
      </c>
      <c r="C25" s="72" t="s">
        <v>55</v>
      </c>
      <c r="D25" s="72" t="s">
        <v>62</v>
      </c>
      <c r="E25" s="72" t="s">
        <v>63</v>
      </c>
      <c r="F25" s="72" t="s">
        <v>44</v>
      </c>
      <c r="G25" s="72" t="s">
        <v>45</v>
      </c>
      <c r="H25" s="72" t="s">
        <v>46</v>
      </c>
      <c r="I25" s="19" t="s">
        <v>8</v>
      </c>
      <c r="J25" s="159">
        <v>39</v>
      </c>
      <c r="K25" s="37">
        <f t="shared" si="0"/>
        <v>74.099999999999994</v>
      </c>
      <c r="L25" s="11"/>
      <c r="M25" s="12"/>
      <c r="N25" s="12"/>
      <c r="O25" s="12"/>
      <c r="P25" s="12"/>
      <c r="Q25" s="12"/>
      <c r="R25" s="103"/>
      <c r="S25" s="109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101"/>
      <c r="AF25" s="99">
        <f t="shared" si="1"/>
        <v>0</v>
      </c>
      <c r="AG25" s="162">
        <f t="shared" si="2"/>
        <v>0</v>
      </c>
    </row>
    <row r="26" spans="1:33" ht="51.75" customHeight="1" thickBot="1" x14ac:dyDescent="0.4">
      <c r="A26" s="21"/>
      <c r="B26" s="20" t="s">
        <v>58</v>
      </c>
      <c r="C26" s="72" t="s">
        <v>55</v>
      </c>
      <c r="D26" s="72" t="s">
        <v>64</v>
      </c>
      <c r="E26" s="72" t="s">
        <v>65</v>
      </c>
      <c r="F26" s="72" t="s">
        <v>44</v>
      </c>
      <c r="G26" s="72" t="s">
        <v>45</v>
      </c>
      <c r="H26" s="72" t="s">
        <v>46</v>
      </c>
      <c r="I26" s="19" t="s">
        <v>8</v>
      </c>
      <c r="J26" s="159">
        <v>39</v>
      </c>
      <c r="K26" s="37">
        <f t="shared" si="0"/>
        <v>74.099999999999994</v>
      </c>
      <c r="L26" s="11"/>
      <c r="M26" s="12"/>
      <c r="N26" s="12"/>
      <c r="O26" s="12"/>
      <c r="P26" s="12"/>
      <c r="Q26" s="12"/>
      <c r="R26" s="103"/>
      <c r="S26" s="109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101"/>
      <c r="AF26" s="99">
        <f t="shared" si="1"/>
        <v>0</v>
      </c>
      <c r="AG26" s="162">
        <f t="shared" si="2"/>
        <v>0</v>
      </c>
    </row>
    <row r="27" spans="1:33" ht="46.5" customHeight="1" thickBot="1" x14ac:dyDescent="0.4">
      <c r="A27" s="21"/>
      <c r="B27" s="20" t="s">
        <v>42</v>
      </c>
      <c r="C27" s="72" t="s">
        <v>66</v>
      </c>
      <c r="D27" s="72" t="s">
        <v>67</v>
      </c>
      <c r="E27" s="72" t="s">
        <v>68</v>
      </c>
      <c r="F27" s="72" t="s">
        <v>44</v>
      </c>
      <c r="G27" s="72" t="s">
        <v>45</v>
      </c>
      <c r="H27" s="72" t="s">
        <v>46</v>
      </c>
      <c r="I27" s="19" t="s">
        <v>8</v>
      </c>
      <c r="J27" s="159">
        <v>38.5</v>
      </c>
      <c r="K27" s="37">
        <f t="shared" si="0"/>
        <v>73.149999999999991</v>
      </c>
      <c r="L27" s="11"/>
      <c r="M27" s="12"/>
      <c r="N27" s="12"/>
      <c r="O27" s="12"/>
      <c r="P27" s="12"/>
      <c r="Q27" s="12"/>
      <c r="R27" s="103"/>
      <c r="S27" s="109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101"/>
      <c r="AF27" s="99">
        <f t="shared" si="1"/>
        <v>0</v>
      </c>
      <c r="AG27" s="162">
        <f t="shared" si="2"/>
        <v>0</v>
      </c>
    </row>
    <row r="28" spans="1:33" ht="55.15" customHeight="1" thickBot="1" x14ac:dyDescent="0.4">
      <c r="A28" s="21"/>
      <c r="B28" s="20" t="s">
        <v>42</v>
      </c>
      <c r="C28" s="72" t="s">
        <v>66</v>
      </c>
      <c r="D28" s="72" t="s">
        <v>69</v>
      </c>
      <c r="E28" s="72" t="s">
        <v>70</v>
      </c>
      <c r="F28" s="72" t="s">
        <v>44</v>
      </c>
      <c r="G28" s="72" t="s">
        <v>45</v>
      </c>
      <c r="H28" s="72" t="s">
        <v>46</v>
      </c>
      <c r="I28" s="19" t="s">
        <v>8</v>
      </c>
      <c r="J28" s="159">
        <v>38.5</v>
      </c>
      <c r="K28" s="37">
        <f t="shared" si="0"/>
        <v>73.149999999999991</v>
      </c>
      <c r="L28" s="11"/>
      <c r="M28" s="12"/>
      <c r="N28" s="12"/>
      <c r="O28" s="12"/>
      <c r="P28" s="12"/>
      <c r="Q28" s="12"/>
      <c r="R28" s="103"/>
      <c r="S28" s="109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101"/>
      <c r="AF28" s="99">
        <f t="shared" si="1"/>
        <v>0</v>
      </c>
      <c r="AG28" s="162">
        <f t="shared" si="2"/>
        <v>0</v>
      </c>
    </row>
    <row r="29" spans="1:33" ht="52.15" customHeight="1" thickBot="1" x14ac:dyDescent="0.4">
      <c r="A29" s="21"/>
      <c r="B29" s="20" t="s">
        <v>42</v>
      </c>
      <c r="C29" s="72" t="s">
        <v>66</v>
      </c>
      <c r="D29" s="72" t="s">
        <v>71</v>
      </c>
      <c r="E29" s="72" t="s">
        <v>72</v>
      </c>
      <c r="F29" s="72" t="s">
        <v>44</v>
      </c>
      <c r="G29" s="72" t="s">
        <v>45</v>
      </c>
      <c r="H29" s="72" t="s">
        <v>46</v>
      </c>
      <c r="I29" s="19" t="s">
        <v>8</v>
      </c>
      <c r="J29" s="159">
        <v>38.5</v>
      </c>
      <c r="K29" s="37">
        <f t="shared" si="0"/>
        <v>73.149999999999991</v>
      </c>
      <c r="L29" s="11"/>
      <c r="M29" s="12"/>
      <c r="N29" s="12"/>
      <c r="O29" s="12"/>
      <c r="P29" s="12"/>
      <c r="Q29" s="12"/>
      <c r="R29" s="103"/>
      <c r="S29" s="109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101"/>
      <c r="AF29" s="99">
        <f t="shared" si="1"/>
        <v>0</v>
      </c>
      <c r="AG29" s="162">
        <f t="shared" si="2"/>
        <v>0</v>
      </c>
    </row>
    <row r="30" spans="1:33" ht="46.5" customHeight="1" thickBot="1" x14ac:dyDescent="0.4">
      <c r="A30" s="21"/>
      <c r="B30" s="20" t="s">
        <v>42</v>
      </c>
      <c r="C30" s="72" t="s">
        <v>66</v>
      </c>
      <c r="D30" s="72" t="s">
        <v>18</v>
      </c>
      <c r="E30" s="72" t="s">
        <v>73</v>
      </c>
      <c r="F30" s="72" t="s">
        <v>44</v>
      </c>
      <c r="G30" s="72" t="s">
        <v>45</v>
      </c>
      <c r="H30" s="72" t="s">
        <v>46</v>
      </c>
      <c r="I30" s="19" t="s">
        <v>8</v>
      </c>
      <c r="J30" s="159">
        <v>37</v>
      </c>
      <c r="K30" s="37">
        <f t="shared" si="0"/>
        <v>70.3</v>
      </c>
      <c r="L30" s="13"/>
      <c r="M30" s="12"/>
      <c r="N30" s="12"/>
      <c r="O30" s="12"/>
      <c r="P30" s="12"/>
      <c r="Q30" s="12"/>
      <c r="R30" s="103"/>
      <c r="S30" s="109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101"/>
      <c r="AF30" s="99">
        <f t="shared" si="1"/>
        <v>0</v>
      </c>
      <c r="AG30" s="162">
        <f t="shared" si="2"/>
        <v>0</v>
      </c>
    </row>
    <row r="31" spans="1:33" ht="46.5" customHeight="1" thickBot="1" x14ac:dyDescent="0.4">
      <c r="A31" s="21"/>
      <c r="B31" s="20" t="s">
        <v>42</v>
      </c>
      <c r="C31" s="72" t="s">
        <v>66</v>
      </c>
      <c r="D31" s="72" t="s">
        <v>74</v>
      </c>
      <c r="E31" s="72" t="s">
        <v>75</v>
      </c>
      <c r="F31" s="72" t="s">
        <v>44</v>
      </c>
      <c r="G31" s="72" t="s">
        <v>45</v>
      </c>
      <c r="H31" s="72" t="s">
        <v>46</v>
      </c>
      <c r="I31" s="19" t="s">
        <v>8</v>
      </c>
      <c r="J31" s="159">
        <v>38</v>
      </c>
      <c r="K31" s="37">
        <f t="shared" si="0"/>
        <v>72.2</v>
      </c>
      <c r="L31" s="13"/>
      <c r="M31" s="12"/>
      <c r="N31" s="12"/>
      <c r="O31" s="12"/>
      <c r="P31" s="12"/>
      <c r="Q31" s="12"/>
      <c r="R31" s="103"/>
      <c r="S31" s="109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101"/>
      <c r="AF31" s="99">
        <f t="shared" si="1"/>
        <v>0</v>
      </c>
      <c r="AG31" s="162">
        <f t="shared" si="2"/>
        <v>0</v>
      </c>
    </row>
    <row r="32" spans="1:33" ht="54" customHeight="1" thickBot="1" x14ac:dyDescent="0.4">
      <c r="A32" s="21"/>
      <c r="B32" s="20" t="s">
        <v>42</v>
      </c>
      <c r="C32" s="72" t="s">
        <v>76</v>
      </c>
      <c r="D32" s="72" t="s">
        <v>64</v>
      </c>
      <c r="E32" s="72" t="s">
        <v>77</v>
      </c>
      <c r="F32" s="72" t="s">
        <v>44</v>
      </c>
      <c r="G32" s="72" t="s">
        <v>45</v>
      </c>
      <c r="H32" s="72" t="s">
        <v>46</v>
      </c>
      <c r="I32" s="19" t="s">
        <v>8</v>
      </c>
      <c r="J32" s="159">
        <v>39</v>
      </c>
      <c r="K32" s="37">
        <f t="shared" si="0"/>
        <v>74.099999999999994</v>
      </c>
      <c r="L32" s="13"/>
      <c r="M32" s="12"/>
      <c r="N32" s="12"/>
      <c r="O32" s="12"/>
      <c r="P32" s="12"/>
      <c r="Q32" s="12"/>
      <c r="R32" s="103"/>
      <c r="S32" s="109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101"/>
      <c r="AF32" s="99">
        <f t="shared" si="1"/>
        <v>0</v>
      </c>
      <c r="AG32" s="162">
        <f t="shared" si="2"/>
        <v>0</v>
      </c>
    </row>
    <row r="33" spans="1:133" ht="62.5" customHeight="1" thickBot="1" x14ac:dyDescent="0.4">
      <c r="A33" s="21"/>
      <c r="B33" s="20" t="s">
        <v>42</v>
      </c>
      <c r="C33" s="72" t="s">
        <v>76</v>
      </c>
      <c r="D33" s="72" t="s">
        <v>18</v>
      </c>
      <c r="E33" s="72" t="s">
        <v>78</v>
      </c>
      <c r="F33" s="72" t="s">
        <v>44</v>
      </c>
      <c r="G33" s="72" t="s">
        <v>45</v>
      </c>
      <c r="H33" s="72" t="s">
        <v>46</v>
      </c>
      <c r="I33" s="19" t="s">
        <v>8</v>
      </c>
      <c r="J33" s="159">
        <v>38</v>
      </c>
      <c r="K33" s="37">
        <f t="shared" si="0"/>
        <v>72.2</v>
      </c>
      <c r="L33" s="13"/>
      <c r="M33" s="12"/>
      <c r="N33" s="12"/>
      <c r="O33" s="12"/>
      <c r="P33" s="12"/>
      <c r="Q33" s="12"/>
      <c r="R33" s="103"/>
      <c r="S33" s="109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101"/>
      <c r="AF33" s="99">
        <f t="shared" si="1"/>
        <v>0</v>
      </c>
      <c r="AG33" s="162">
        <f t="shared" si="2"/>
        <v>0</v>
      </c>
    </row>
    <row r="34" spans="1:133" ht="56.5" customHeight="1" thickBot="1" x14ac:dyDescent="0.4">
      <c r="A34" s="21"/>
      <c r="B34" s="20" t="s">
        <v>42</v>
      </c>
      <c r="C34" s="72" t="s">
        <v>76</v>
      </c>
      <c r="D34" s="72" t="s">
        <v>62</v>
      </c>
      <c r="E34" s="72" t="s">
        <v>79</v>
      </c>
      <c r="F34" s="72" t="s">
        <v>44</v>
      </c>
      <c r="G34" s="72" t="s">
        <v>45</v>
      </c>
      <c r="H34" s="72" t="s">
        <v>46</v>
      </c>
      <c r="I34" s="19" t="s">
        <v>8</v>
      </c>
      <c r="J34" s="159">
        <v>39</v>
      </c>
      <c r="K34" s="37">
        <f t="shared" si="0"/>
        <v>74.099999999999994</v>
      </c>
      <c r="L34" s="13"/>
      <c r="M34" s="12"/>
      <c r="N34" s="12"/>
      <c r="O34" s="12"/>
      <c r="P34" s="12"/>
      <c r="Q34" s="12"/>
      <c r="R34" s="103"/>
      <c r="S34" s="109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101"/>
      <c r="AF34" s="99">
        <f t="shared" si="1"/>
        <v>0</v>
      </c>
      <c r="AG34" s="162">
        <f t="shared" si="2"/>
        <v>0</v>
      </c>
    </row>
    <row r="35" spans="1:133" ht="63" customHeight="1" thickBot="1" x14ac:dyDescent="0.4">
      <c r="A35" s="21"/>
      <c r="B35" s="20" t="s">
        <v>42</v>
      </c>
      <c r="C35" s="72" t="s">
        <v>76</v>
      </c>
      <c r="D35" s="72" t="s">
        <v>12</v>
      </c>
      <c r="E35" s="72" t="s">
        <v>80</v>
      </c>
      <c r="F35" s="72" t="s">
        <v>44</v>
      </c>
      <c r="G35" s="72" t="s">
        <v>45</v>
      </c>
      <c r="H35" s="72" t="s">
        <v>46</v>
      </c>
      <c r="I35" s="19" t="s">
        <v>8</v>
      </c>
      <c r="J35" s="159">
        <v>38</v>
      </c>
      <c r="K35" s="37">
        <f t="shared" si="0"/>
        <v>72.2</v>
      </c>
      <c r="L35" s="13"/>
      <c r="M35" s="12"/>
      <c r="N35" s="12"/>
      <c r="O35" s="12"/>
      <c r="P35" s="12"/>
      <c r="Q35" s="12"/>
      <c r="R35" s="103"/>
      <c r="S35" s="109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101"/>
      <c r="AF35" s="99">
        <f t="shared" si="1"/>
        <v>0</v>
      </c>
      <c r="AG35" s="162">
        <f t="shared" si="2"/>
        <v>0</v>
      </c>
    </row>
    <row r="36" spans="1:133" ht="69.650000000000006" customHeight="1" thickBot="1" x14ac:dyDescent="0.4">
      <c r="A36" s="21"/>
      <c r="B36" s="20" t="s">
        <v>42</v>
      </c>
      <c r="C36" s="72" t="s">
        <v>76</v>
      </c>
      <c r="D36" s="72" t="s">
        <v>23</v>
      </c>
      <c r="E36" s="72" t="s">
        <v>81</v>
      </c>
      <c r="F36" s="72" t="s">
        <v>44</v>
      </c>
      <c r="G36" s="72" t="s">
        <v>45</v>
      </c>
      <c r="H36" s="72" t="s">
        <v>46</v>
      </c>
      <c r="I36" s="19" t="s">
        <v>8</v>
      </c>
      <c r="J36" s="159">
        <v>39</v>
      </c>
      <c r="K36" s="37">
        <f t="shared" si="0"/>
        <v>74.099999999999994</v>
      </c>
      <c r="L36" s="13"/>
      <c r="M36" s="12"/>
      <c r="N36" s="12"/>
      <c r="O36" s="12"/>
      <c r="P36" s="12"/>
      <c r="Q36" s="12"/>
      <c r="R36" s="103"/>
      <c r="S36" s="109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101"/>
      <c r="AF36" s="99">
        <f t="shared" si="1"/>
        <v>0</v>
      </c>
      <c r="AG36" s="162">
        <f t="shared" si="2"/>
        <v>0</v>
      </c>
    </row>
    <row r="37" spans="1:133" ht="48.75" customHeight="1" thickBot="1" x14ac:dyDescent="0.4">
      <c r="A37" s="21"/>
      <c r="B37" s="20" t="s">
        <v>42</v>
      </c>
      <c r="C37" s="72" t="s">
        <v>82</v>
      </c>
      <c r="D37" s="72" t="s">
        <v>83</v>
      </c>
      <c r="E37" s="72" t="s">
        <v>84</v>
      </c>
      <c r="F37" s="72" t="s">
        <v>44</v>
      </c>
      <c r="G37" s="72" t="s">
        <v>45</v>
      </c>
      <c r="H37" s="72" t="s">
        <v>46</v>
      </c>
      <c r="I37" s="19" t="s">
        <v>8</v>
      </c>
      <c r="J37" s="159">
        <v>43</v>
      </c>
      <c r="K37" s="37">
        <f t="shared" si="0"/>
        <v>81.7</v>
      </c>
      <c r="L37" s="13"/>
      <c r="M37" s="12"/>
      <c r="N37" s="12"/>
      <c r="O37" s="12"/>
      <c r="P37" s="12"/>
      <c r="Q37" s="12"/>
      <c r="R37" s="103"/>
      <c r="S37" s="109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101"/>
      <c r="AF37" s="99">
        <f t="shared" si="1"/>
        <v>0</v>
      </c>
      <c r="AG37" s="162">
        <f t="shared" si="2"/>
        <v>0</v>
      </c>
    </row>
    <row r="38" spans="1:133" ht="48.75" customHeight="1" thickBot="1" x14ac:dyDescent="0.4">
      <c r="A38" s="21"/>
      <c r="B38" s="20" t="s">
        <v>42</v>
      </c>
      <c r="C38" s="72" t="s">
        <v>82</v>
      </c>
      <c r="D38" s="72" t="s">
        <v>64</v>
      </c>
      <c r="E38" s="72" t="s">
        <v>85</v>
      </c>
      <c r="F38" s="72" t="s">
        <v>44</v>
      </c>
      <c r="G38" s="72" t="s">
        <v>45</v>
      </c>
      <c r="H38" s="72" t="s">
        <v>46</v>
      </c>
      <c r="I38" s="19" t="s">
        <v>8</v>
      </c>
      <c r="J38" s="159">
        <v>43</v>
      </c>
      <c r="K38" s="37">
        <f t="shared" si="0"/>
        <v>81.7</v>
      </c>
      <c r="L38" s="13"/>
      <c r="M38" s="12"/>
      <c r="N38" s="12"/>
      <c r="O38" s="12"/>
      <c r="P38" s="12"/>
      <c r="Q38" s="12"/>
      <c r="R38" s="103"/>
      <c r="S38" s="109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101"/>
      <c r="AF38" s="99">
        <f t="shared" si="1"/>
        <v>0</v>
      </c>
      <c r="AG38" s="162">
        <f t="shared" si="2"/>
        <v>0</v>
      </c>
    </row>
    <row r="39" spans="1:133" ht="48.75" customHeight="1" thickBot="1" x14ac:dyDescent="0.4">
      <c r="A39" s="21"/>
      <c r="B39" s="20" t="s">
        <v>42</v>
      </c>
      <c r="C39" s="72" t="s">
        <v>82</v>
      </c>
      <c r="D39" s="72" t="s">
        <v>71</v>
      </c>
      <c r="E39" s="72" t="s">
        <v>86</v>
      </c>
      <c r="F39" s="72" t="s">
        <v>44</v>
      </c>
      <c r="G39" s="72" t="s">
        <v>45</v>
      </c>
      <c r="H39" s="72" t="s">
        <v>46</v>
      </c>
      <c r="I39" s="19" t="s">
        <v>8</v>
      </c>
      <c r="J39" s="159">
        <v>43</v>
      </c>
      <c r="K39" s="37">
        <f t="shared" si="0"/>
        <v>81.7</v>
      </c>
      <c r="L39" s="13"/>
      <c r="M39" s="12"/>
      <c r="N39" s="12"/>
      <c r="O39" s="12"/>
      <c r="P39" s="12"/>
      <c r="Q39" s="12"/>
      <c r="R39" s="103"/>
      <c r="S39" s="109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101"/>
      <c r="AF39" s="99">
        <f t="shared" si="1"/>
        <v>0</v>
      </c>
      <c r="AG39" s="162">
        <f t="shared" si="2"/>
        <v>0</v>
      </c>
    </row>
    <row r="40" spans="1:133" ht="48.75" customHeight="1" thickBot="1" x14ac:dyDescent="0.4">
      <c r="A40" s="21"/>
      <c r="B40" s="20" t="s">
        <v>42</v>
      </c>
      <c r="C40" s="72" t="s">
        <v>82</v>
      </c>
      <c r="D40" s="72" t="s">
        <v>11</v>
      </c>
      <c r="E40" s="72" t="s">
        <v>87</v>
      </c>
      <c r="F40" s="72" t="s">
        <v>44</v>
      </c>
      <c r="G40" s="72" t="s">
        <v>45</v>
      </c>
      <c r="H40" s="72" t="s">
        <v>46</v>
      </c>
      <c r="I40" s="19" t="s">
        <v>8</v>
      </c>
      <c r="J40" s="159">
        <v>43</v>
      </c>
      <c r="K40" s="37">
        <f t="shared" si="0"/>
        <v>81.7</v>
      </c>
      <c r="L40" s="13"/>
      <c r="M40" s="12"/>
      <c r="N40" s="12"/>
      <c r="O40" s="12"/>
      <c r="P40" s="12"/>
      <c r="Q40" s="12"/>
      <c r="R40" s="103"/>
      <c r="S40" s="109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101"/>
      <c r="AF40" s="99">
        <f t="shared" si="1"/>
        <v>0</v>
      </c>
      <c r="AG40" s="162">
        <f t="shared" si="2"/>
        <v>0</v>
      </c>
    </row>
    <row r="41" spans="1:133" ht="52.15" customHeight="1" thickBot="1" x14ac:dyDescent="0.4">
      <c r="A41" s="21"/>
      <c r="B41" s="20" t="s">
        <v>42</v>
      </c>
      <c r="C41" s="72" t="s">
        <v>82</v>
      </c>
      <c r="D41" s="72" t="s">
        <v>14</v>
      </c>
      <c r="E41" s="72" t="s">
        <v>88</v>
      </c>
      <c r="F41" s="72" t="s">
        <v>44</v>
      </c>
      <c r="G41" s="72" t="s">
        <v>45</v>
      </c>
      <c r="H41" s="72" t="s">
        <v>46</v>
      </c>
      <c r="I41" s="19" t="s">
        <v>8</v>
      </c>
      <c r="J41" s="159">
        <v>43</v>
      </c>
      <c r="K41" s="37">
        <f t="shared" si="0"/>
        <v>81.7</v>
      </c>
      <c r="L41" s="13"/>
      <c r="M41" s="12"/>
      <c r="N41" s="12"/>
      <c r="O41" s="12"/>
      <c r="P41" s="12"/>
      <c r="Q41" s="12"/>
      <c r="R41" s="103"/>
      <c r="S41" s="109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101"/>
      <c r="AF41" s="99">
        <f t="shared" si="1"/>
        <v>0</v>
      </c>
      <c r="AG41" s="162">
        <f t="shared" si="2"/>
        <v>0</v>
      </c>
    </row>
    <row r="42" spans="1:133" ht="48" customHeight="1" thickBot="1" x14ac:dyDescent="0.4">
      <c r="A42" s="21"/>
      <c r="B42" s="20" t="s">
        <v>42</v>
      </c>
      <c r="C42" s="72" t="s">
        <v>89</v>
      </c>
      <c r="D42" s="72" t="s">
        <v>90</v>
      </c>
      <c r="E42" s="72" t="s">
        <v>91</v>
      </c>
      <c r="F42" s="72" t="s">
        <v>44</v>
      </c>
      <c r="G42" s="72" t="s">
        <v>45</v>
      </c>
      <c r="H42" s="72" t="s">
        <v>46</v>
      </c>
      <c r="I42" s="19" t="s">
        <v>8</v>
      </c>
      <c r="J42" s="159">
        <v>40</v>
      </c>
      <c r="K42" s="37">
        <f t="shared" si="0"/>
        <v>76</v>
      </c>
      <c r="L42" s="13"/>
      <c r="M42" s="12"/>
      <c r="N42" s="12"/>
      <c r="O42" s="12"/>
      <c r="P42" s="12"/>
      <c r="Q42" s="12"/>
      <c r="R42" s="103"/>
      <c r="S42" s="109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101"/>
      <c r="AF42" s="99">
        <f t="shared" si="1"/>
        <v>0</v>
      </c>
      <c r="AG42" s="162">
        <f t="shared" si="2"/>
        <v>0</v>
      </c>
    </row>
    <row r="43" spans="1:133" ht="56.5" customHeight="1" thickBot="1" x14ac:dyDescent="0.4">
      <c r="A43" s="21"/>
      <c r="B43" s="20" t="s">
        <v>42</v>
      </c>
      <c r="C43" s="72" t="s">
        <v>89</v>
      </c>
      <c r="D43" s="72" t="s">
        <v>92</v>
      </c>
      <c r="E43" s="72" t="s">
        <v>93</v>
      </c>
      <c r="F43" s="72" t="s">
        <v>44</v>
      </c>
      <c r="G43" s="72" t="s">
        <v>45</v>
      </c>
      <c r="H43" s="72" t="s">
        <v>46</v>
      </c>
      <c r="I43" s="19" t="s">
        <v>8</v>
      </c>
      <c r="J43" s="159">
        <v>40</v>
      </c>
      <c r="K43" s="37">
        <f t="shared" si="0"/>
        <v>76</v>
      </c>
      <c r="L43" s="13"/>
      <c r="M43" s="12"/>
      <c r="N43" s="12"/>
      <c r="O43" s="12"/>
      <c r="P43" s="12"/>
      <c r="Q43" s="12"/>
      <c r="R43" s="103"/>
      <c r="S43" s="109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101"/>
      <c r="AF43" s="99">
        <f t="shared" si="1"/>
        <v>0</v>
      </c>
      <c r="AG43" s="162">
        <f t="shared" si="2"/>
        <v>0</v>
      </c>
    </row>
    <row r="44" spans="1:133" ht="53.5" customHeight="1" thickBot="1" x14ac:dyDescent="0.4">
      <c r="A44" s="21"/>
      <c r="B44" s="20" t="s">
        <v>42</v>
      </c>
      <c r="C44" s="72" t="s">
        <v>89</v>
      </c>
      <c r="D44" s="72" t="s">
        <v>94</v>
      </c>
      <c r="E44" s="72" t="s">
        <v>95</v>
      </c>
      <c r="F44" s="72" t="s">
        <v>44</v>
      </c>
      <c r="G44" s="72" t="s">
        <v>45</v>
      </c>
      <c r="H44" s="72" t="s">
        <v>46</v>
      </c>
      <c r="I44" s="19" t="s">
        <v>8</v>
      </c>
      <c r="J44" s="159">
        <v>40</v>
      </c>
      <c r="K44" s="37">
        <f t="shared" si="0"/>
        <v>76</v>
      </c>
      <c r="L44" s="13"/>
      <c r="M44" s="12"/>
      <c r="N44" s="12"/>
      <c r="O44" s="12"/>
      <c r="P44" s="12"/>
      <c r="Q44" s="12"/>
      <c r="R44" s="103"/>
      <c r="S44" s="109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101"/>
      <c r="AF44" s="99">
        <f t="shared" si="1"/>
        <v>0</v>
      </c>
      <c r="AG44" s="162">
        <f t="shared" si="2"/>
        <v>0</v>
      </c>
    </row>
    <row r="45" spans="1:133" ht="48" customHeight="1" thickBot="1" x14ac:dyDescent="0.4">
      <c r="A45" s="21"/>
      <c r="B45" s="20" t="s">
        <v>42</v>
      </c>
      <c r="C45" s="72" t="s">
        <v>89</v>
      </c>
      <c r="D45" s="72" t="s">
        <v>96</v>
      </c>
      <c r="E45" s="72" t="s">
        <v>97</v>
      </c>
      <c r="F45" s="72" t="s">
        <v>44</v>
      </c>
      <c r="G45" s="72" t="s">
        <v>45</v>
      </c>
      <c r="H45" s="72" t="s">
        <v>46</v>
      </c>
      <c r="I45" s="19" t="s">
        <v>8</v>
      </c>
      <c r="J45" s="159">
        <v>40</v>
      </c>
      <c r="K45" s="37">
        <f t="shared" si="0"/>
        <v>76</v>
      </c>
      <c r="L45" s="13"/>
      <c r="M45" s="12"/>
      <c r="N45" s="12"/>
      <c r="O45" s="12"/>
      <c r="P45" s="12"/>
      <c r="Q45" s="12"/>
      <c r="R45" s="103"/>
      <c r="S45" s="109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101"/>
      <c r="AF45" s="99">
        <f t="shared" si="1"/>
        <v>0</v>
      </c>
      <c r="AG45" s="162">
        <f t="shared" si="2"/>
        <v>0</v>
      </c>
    </row>
    <row r="46" spans="1:133" ht="61.15" customHeight="1" thickBot="1" x14ac:dyDescent="0.4">
      <c r="A46" s="73"/>
      <c r="B46" s="74" t="s">
        <v>42</v>
      </c>
      <c r="C46" s="72" t="s">
        <v>89</v>
      </c>
      <c r="D46" s="72" t="s">
        <v>98</v>
      </c>
      <c r="E46" s="72" t="s">
        <v>99</v>
      </c>
      <c r="F46" s="75" t="s">
        <v>44</v>
      </c>
      <c r="G46" s="75" t="s">
        <v>45</v>
      </c>
      <c r="H46" s="75" t="s">
        <v>46</v>
      </c>
      <c r="I46" s="76" t="s">
        <v>8</v>
      </c>
      <c r="J46" s="160">
        <v>40</v>
      </c>
      <c r="K46" s="37">
        <f t="shared" si="0"/>
        <v>76</v>
      </c>
      <c r="L46" s="26"/>
      <c r="M46" s="27"/>
      <c r="N46" s="27"/>
      <c r="O46" s="27"/>
      <c r="P46" s="27"/>
      <c r="Q46" s="27"/>
      <c r="R46" s="104"/>
      <c r="S46" s="177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9"/>
      <c r="AF46" s="100">
        <f t="shared" si="1"/>
        <v>0</v>
      </c>
      <c r="AG46" s="163">
        <f t="shared" si="2"/>
        <v>0</v>
      </c>
    </row>
    <row r="47" spans="1:133" s="86" customFormat="1" ht="61.15" customHeight="1" thickBot="1" x14ac:dyDescent="0.4">
      <c r="A47" s="21"/>
      <c r="B47" s="74" t="s">
        <v>42</v>
      </c>
      <c r="C47" s="72" t="s">
        <v>100</v>
      </c>
      <c r="D47" s="72" t="s">
        <v>101</v>
      </c>
      <c r="E47" s="72" t="s">
        <v>103</v>
      </c>
      <c r="F47" s="75" t="s">
        <v>44</v>
      </c>
      <c r="G47" s="75" t="s">
        <v>45</v>
      </c>
      <c r="H47" s="75" t="s">
        <v>46</v>
      </c>
      <c r="I47" s="76" t="s">
        <v>8</v>
      </c>
      <c r="J47" s="161">
        <v>39</v>
      </c>
      <c r="K47" s="37">
        <f t="shared" si="0"/>
        <v>74.099999999999994</v>
      </c>
      <c r="L47" s="85"/>
      <c r="M47" s="85"/>
      <c r="N47" s="85"/>
      <c r="O47" s="85"/>
      <c r="P47" s="85"/>
      <c r="Q47" s="85"/>
      <c r="R47" s="105"/>
      <c r="S47" s="177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9"/>
      <c r="AF47" s="100">
        <f t="shared" ref="AF47:AF52" si="3">L47+M47+N47+O47+P47+Q47+R47</f>
        <v>0</v>
      </c>
      <c r="AG47" s="163">
        <f t="shared" ref="AG47:AG52" si="4">AF47*J47</f>
        <v>0</v>
      </c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</row>
    <row r="48" spans="1:133" s="86" customFormat="1" ht="61.15" customHeight="1" thickBot="1" x14ac:dyDescent="0.4">
      <c r="A48" s="21"/>
      <c r="B48" s="74" t="s">
        <v>42</v>
      </c>
      <c r="C48" s="72" t="s">
        <v>100</v>
      </c>
      <c r="D48" s="72" t="s">
        <v>102</v>
      </c>
      <c r="E48" s="72" t="s">
        <v>104</v>
      </c>
      <c r="F48" s="75" t="s">
        <v>44</v>
      </c>
      <c r="G48" s="75" t="s">
        <v>45</v>
      </c>
      <c r="H48" s="75" t="s">
        <v>46</v>
      </c>
      <c r="I48" s="76" t="s">
        <v>8</v>
      </c>
      <c r="J48" s="161">
        <v>39</v>
      </c>
      <c r="K48" s="37">
        <f t="shared" si="0"/>
        <v>74.099999999999994</v>
      </c>
      <c r="L48" s="85"/>
      <c r="M48" s="85"/>
      <c r="N48" s="85"/>
      <c r="O48" s="85"/>
      <c r="P48" s="85"/>
      <c r="Q48" s="85"/>
      <c r="R48" s="105"/>
      <c r="S48" s="177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9"/>
      <c r="AF48" s="100">
        <f t="shared" si="3"/>
        <v>0</v>
      </c>
      <c r="AG48" s="163">
        <f t="shared" si="4"/>
        <v>0</v>
      </c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</row>
    <row r="49" spans="1:133" s="86" customFormat="1" ht="61.15" customHeight="1" thickBot="1" x14ac:dyDescent="0.4">
      <c r="A49" s="21"/>
      <c r="B49" s="74" t="s">
        <v>42</v>
      </c>
      <c r="C49" s="72" t="s">
        <v>105</v>
      </c>
      <c r="D49" s="72" t="s">
        <v>106</v>
      </c>
      <c r="E49" s="72" t="s">
        <v>109</v>
      </c>
      <c r="F49" s="75" t="s">
        <v>44</v>
      </c>
      <c r="G49" s="75" t="s">
        <v>45</v>
      </c>
      <c r="H49" s="75" t="s">
        <v>46</v>
      </c>
      <c r="I49" s="19" t="s">
        <v>8</v>
      </c>
      <c r="J49" s="161">
        <v>38</v>
      </c>
      <c r="K49" s="37">
        <f t="shared" si="0"/>
        <v>72.2</v>
      </c>
      <c r="L49" s="85"/>
      <c r="M49" s="85"/>
      <c r="N49" s="85"/>
      <c r="O49" s="85"/>
      <c r="P49" s="85"/>
      <c r="Q49" s="85"/>
      <c r="R49" s="105"/>
      <c r="S49" s="177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9"/>
      <c r="AF49" s="100">
        <f t="shared" si="3"/>
        <v>0</v>
      </c>
      <c r="AG49" s="163">
        <f t="shared" si="4"/>
        <v>0</v>
      </c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</row>
    <row r="50" spans="1:133" s="86" customFormat="1" ht="61.15" customHeight="1" thickBot="1" x14ac:dyDescent="0.4">
      <c r="A50" s="21"/>
      <c r="B50" s="74" t="s">
        <v>42</v>
      </c>
      <c r="C50" s="72" t="s">
        <v>105</v>
      </c>
      <c r="D50" s="72" t="s">
        <v>107</v>
      </c>
      <c r="E50" s="72" t="s">
        <v>110</v>
      </c>
      <c r="F50" s="75" t="s">
        <v>44</v>
      </c>
      <c r="G50" s="75" t="s">
        <v>45</v>
      </c>
      <c r="H50" s="75" t="s">
        <v>46</v>
      </c>
      <c r="I50" s="19" t="s">
        <v>8</v>
      </c>
      <c r="J50" s="161">
        <v>37.5</v>
      </c>
      <c r="K50" s="37">
        <f t="shared" si="0"/>
        <v>71.25</v>
      </c>
      <c r="L50" s="85"/>
      <c r="M50" s="85"/>
      <c r="N50" s="85"/>
      <c r="O50" s="85"/>
      <c r="P50" s="85"/>
      <c r="Q50" s="85"/>
      <c r="R50" s="105"/>
      <c r="S50" s="177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9"/>
      <c r="AF50" s="100">
        <f t="shared" si="3"/>
        <v>0</v>
      </c>
      <c r="AG50" s="163">
        <f t="shared" si="4"/>
        <v>0</v>
      </c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</row>
    <row r="51" spans="1:133" s="86" customFormat="1" ht="61.15" customHeight="1" thickBot="1" x14ac:dyDescent="0.4">
      <c r="A51" s="21"/>
      <c r="B51" s="74" t="s">
        <v>42</v>
      </c>
      <c r="C51" s="72" t="s">
        <v>105</v>
      </c>
      <c r="D51" s="72" t="s">
        <v>53</v>
      </c>
      <c r="E51" s="72" t="s">
        <v>111</v>
      </c>
      <c r="F51" s="75" t="s">
        <v>44</v>
      </c>
      <c r="G51" s="75" t="s">
        <v>45</v>
      </c>
      <c r="H51" s="75" t="s">
        <v>46</v>
      </c>
      <c r="I51" s="76" t="s">
        <v>8</v>
      </c>
      <c r="J51" s="161">
        <v>37.5</v>
      </c>
      <c r="K51" s="37">
        <f t="shared" si="0"/>
        <v>71.25</v>
      </c>
      <c r="L51" s="85"/>
      <c r="M51" s="85"/>
      <c r="N51" s="85"/>
      <c r="O51" s="85"/>
      <c r="P51" s="85"/>
      <c r="Q51" s="85"/>
      <c r="R51" s="105"/>
      <c r="S51" s="177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9"/>
      <c r="AF51" s="100">
        <f t="shared" si="3"/>
        <v>0</v>
      </c>
      <c r="AG51" s="163">
        <f t="shared" si="4"/>
        <v>0</v>
      </c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</row>
    <row r="52" spans="1:133" s="86" customFormat="1" ht="61.15" customHeight="1" thickBot="1" x14ac:dyDescent="0.4">
      <c r="A52" s="21"/>
      <c r="B52" s="74" t="s">
        <v>42</v>
      </c>
      <c r="C52" s="72" t="s">
        <v>105</v>
      </c>
      <c r="D52" s="72" t="s">
        <v>47</v>
      </c>
      <c r="E52" s="72" t="s">
        <v>48</v>
      </c>
      <c r="F52" s="75" t="s">
        <v>44</v>
      </c>
      <c r="G52" s="75" t="s">
        <v>45</v>
      </c>
      <c r="H52" s="75" t="s">
        <v>46</v>
      </c>
      <c r="I52" s="76" t="s">
        <v>8</v>
      </c>
      <c r="J52" s="161">
        <v>37.5</v>
      </c>
      <c r="K52" s="37">
        <f t="shared" si="0"/>
        <v>71.25</v>
      </c>
      <c r="L52" s="85"/>
      <c r="M52" s="85"/>
      <c r="N52" s="85"/>
      <c r="O52" s="85"/>
      <c r="P52" s="85"/>
      <c r="Q52" s="85"/>
      <c r="R52" s="105"/>
      <c r="S52" s="177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9"/>
      <c r="AF52" s="100">
        <f t="shared" si="3"/>
        <v>0</v>
      </c>
      <c r="AG52" s="163">
        <f t="shared" si="4"/>
        <v>0</v>
      </c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</row>
    <row r="53" spans="1:133" s="86" customFormat="1" ht="61.15" customHeight="1" thickBot="1" x14ac:dyDescent="0.4">
      <c r="A53" s="21"/>
      <c r="B53" s="74" t="s">
        <v>42</v>
      </c>
      <c r="C53" s="72" t="s">
        <v>105</v>
      </c>
      <c r="D53" s="72" t="s">
        <v>108</v>
      </c>
      <c r="E53" s="72" t="s">
        <v>112</v>
      </c>
      <c r="F53" s="75" t="s">
        <v>44</v>
      </c>
      <c r="G53" s="75" t="s">
        <v>45</v>
      </c>
      <c r="H53" s="75" t="s">
        <v>46</v>
      </c>
      <c r="I53" s="76" t="s">
        <v>8</v>
      </c>
      <c r="J53" s="161">
        <v>37.5</v>
      </c>
      <c r="K53" s="37">
        <f t="shared" si="0"/>
        <v>71.25</v>
      </c>
      <c r="L53" s="85"/>
      <c r="M53" s="85"/>
      <c r="N53" s="85"/>
      <c r="O53" s="85"/>
      <c r="P53" s="85"/>
      <c r="Q53" s="85"/>
      <c r="R53" s="105"/>
      <c r="S53" s="180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2"/>
      <c r="AF53" s="100">
        <f>L53+M53+N53+O53+P53+Q53+R53</f>
        <v>0</v>
      </c>
      <c r="AG53" s="163">
        <f>AF53*J53</f>
        <v>0</v>
      </c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</row>
    <row r="54" spans="1:133" s="53" customFormat="1" ht="32.5" customHeight="1" thickBot="1" x14ac:dyDescent="0.45">
      <c r="A54" s="52"/>
      <c r="B54" s="77"/>
      <c r="C54" s="77"/>
      <c r="D54" s="78"/>
      <c r="E54" s="78"/>
      <c r="F54" s="78"/>
      <c r="G54" s="78"/>
      <c r="H54" s="78"/>
      <c r="I54" s="78"/>
      <c r="J54" s="79"/>
      <c r="K54" s="79"/>
      <c r="L54" s="80">
        <f t="shared" ref="L54:Q54" si="5">SUM(L17:L46)</f>
        <v>0</v>
      </c>
      <c r="M54" s="81">
        <f t="shared" si="5"/>
        <v>0</v>
      </c>
      <c r="N54" s="81">
        <f t="shared" si="5"/>
        <v>0</v>
      </c>
      <c r="O54" s="81">
        <f t="shared" si="5"/>
        <v>0</v>
      </c>
      <c r="P54" s="81">
        <f t="shared" si="5"/>
        <v>0</v>
      </c>
      <c r="Q54" s="81">
        <f t="shared" si="5"/>
        <v>0</v>
      </c>
      <c r="R54" s="82">
        <f>SUM(R17:R46)</f>
        <v>0</v>
      </c>
      <c r="S54" s="218" t="s">
        <v>192</v>
      </c>
      <c r="T54" s="252"/>
      <c r="U54" s="252"/>
      <c r="V54" s="252"/>
      <c r="W54" s="252"/>
      <c r="X54" s="252"/>
      <c r="Y54" s="252"/>
      <c r="Z54" s="252"/>
      <c r="AA54" s="252"/>
      <c r="AB54" s="252"/>
      <c r="AC54" s="66"/>
      <c r="AD54" s="66"/>
      <c r="AE54" s="66"/>
      <c r="AF54" s="83">
        <f>SUM(AF17:AF53)</f>
        <v>0</v>
      </c>
      <c r="AG54" s="84">
        <f>SUM(AG17:AG53)</f>
        <v>0</v>
      </c>
      <c r="AH54" s="1"/>
      <c r="AI54" s="2"/>
      <c r="AJ54" s="3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</row>
    <row r="55" spans="1:133" ht="27" customHeight="1" thickBot="1" x14ac:dyDescent="0.4">
      <c r="A55" s="237" t="s">
        <v>191</v>
      </c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38"/>
      <c r="M55" s="238"/>
      <c r="N55" s="238"/>
      <c r="O55" s="238"/>
      <c r="P55" s="238"/>
      <c r="Q55" s="238"/>
      <c r="R55" s="239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40"/>
      <c r="AG55" s="241"/>
      <c r="AH55" s="222"/>
      <c r="AI55" s="222"/>
      <c r="AJ55" s="222"/>
    </row>
    <row r="56" spans="1:133" ht="30.75" customHeight="1" thickBot="1" x14ac:dyDescent="0.4">
      <c r="A56" s="234"/>
      <c r="B56" s="235"/>
      <c r="C56" s="235"/>
      <c r="D56" s="235"/>
      <c r="E56" s="236"/>
      <c r="F56" s="235"/>
      <c r="G56" s="235"/>
      <c r="H56" s="235"/>
      <c r="I56" s="235"/>
      <c r="J56" s="235"/>
      <c r="K56" s="235"/>
      <c r="L56" s="117">
        <v>23</v>
      </c>
      <c r="M56" s="117">
        <v>24</v>
      </c>
      <c r="N56" s="117">
        <v>25</v>
      </c>
      <c r="O56" s="117">
        <v>26</v>
      </c>
      <c r="P56" s="117">
        <v>27</v>
      </c>
      <c r="Q56" s="117">
        <v>28</v>
      </c>
      <c r="R56" s="64">
        <v>29</v>
      </c>
      <c r="S56" s="34">
        <v>30</v>
      </c>
      <c r="T56" s="34">
        <v>31</v>
      </c>
      <c r="U56" s="34">
        <v>32</v>
      </c>
      <c r="V56" s="34">
        <v>33</v>
      </c>
      <c r="W56" s="34">
        <v>34</v>
      </c>
      <c r="X56" s="34">
        <v>35</v>
      </c>
      <c r="Y56" s="34">
        <v>36</v>
      </c>
      <c r="Z56" s="34">
        <v>37</v>
      </c>
      <c r="AA56" s="34">
        <v>38</v>
      </c>
      <c r="AB56" s="35">
        <v>39</v>
      </c>
      <c r="AC56" s="70">
        <v>40</v>
      </c>
      <c r="AD56" s="70">
        <v>41</v>
      </c>
      <c r="AE56" s="70">
        <v>42</v>
      </c>
      <c r="AF56" s="118" t="s">
        <v>29</v>
      </c>
      <c r="AG56" s="119" t="s">
        <v>15</v>
      </c>
      <c r="AH56" s="97"/>
      <c r="AI56" s="97"/>
      <c r="AJ56" s="97"/>
    </row>
    <row r="57" spans="1:133" ht="43.5" customHeight="1" thickBot="1" x14ac:dyDescent="0.4">
      <c r="A57" s="232"/>
      <c r="B57" s="216" t="s">
        <v>58</v>
      </c>
      <c r="C57" s="185" t="s">
        <v>113</v>
      </c>
      <c r="D57" s="214" t="s">
        <v>114</v>
      </c>
      <c r="E57" s="253" t="s">
        <v>115</v>
      </c>
      <c r="F57" s="188" t="s">
        <v>44</v>
      </c>
      <c r="G57" s="185" t="s">
        <v>117</v>
      </c>
      <c r="H57" s="185" t="s">
        <v>46</v>
      </c>
      <c r="I57" s="14" t="s">
        <v>16</v>
      </c>
      <c r="J57" s="164">
        <v>44.5</v>
      </c>
      <c r="K57" s="38">
        <f t="shared" ref="K57:K88" si="6">J57*1.9</f>
        <v>84.55</v>
      </c>
      <c r="L57" s="168"/>
      <c r="M57" s="169"/>
      <c r="N57" s="169"/>
      <c r="O57" s="169"/>
      <c r="P57" s="169"/>
      <c r="Q57" s="169"/>
      <c r="R57" s="210"/>
      <c r="S57" s="205"/>
      <c r="T57" s="205"/>
      <c r="U57" s="205"/>
      <c r="V57" s="205"/>
      <c r="W57" s="205"/>
      <c r="X57" s="205"/>
      <c r="Y57" s="205"/>
      <c r="Z57" s="205"/>
      <c r="AA57" s="205"/>
      <c r="AB57" s="212"/>
      <c r="AC57" s="168"/>
      <c r="AD57" s="169"/>
      <c r="AE57" s="183"/>
      <c r="AF57" s="195">
        <f>S57+T57+U57+V57+W57+X57+Y57+Z57+AA57+AB57+R57</f>
        <v>0</v>
      </c>
      <c r="AG57" s="198">
        <f>J57*(S57+T57+U57+V57+W57+R57)+J58*(X57+Y57+Z57+AA57+AB57)</f>
        <v>0</v>
      </c>
      <c r="AH57" s="98"/>
    </row>
    <row r="58" spans="1:133" ht="43.5" customHeight="1" thickBot="1" x14ac:dyDescent="0.4">
      <c r="A58" s="233"/>
      <c r="B58" s="217" t="s">
        <v>10</v>
      </c>
      <c r="C58" s="187"/>
      <c r="D58" s="215"/>
      <c r="E58" s="194"/>
      <c r="F58" s="190"/>
      <c r="G58" s="187"/>
      <c r="H58" s="187"/>
      <c r="I58" s="15" t="s">
        <v>17</v>
      </c>
      <c r="J58" s="165">
        <v>47.5</v>
      </c>
      <c r="K58" s="38">
        <f t="shared" si="6"/>
        <v>90.25</v>
      </c>
      <c r="L58" s="203"/>
      <c r="M58" s="209"/>
      <c r="N58" s="209"/>
      <c r="O58" s="209"/>
      <c r="P58" s="209"/>
      <c r="Q58" s="209"/>
      <c r="R58" s="211"/>
      <c r="S58" s="207"/>
      <c r="T58" s="207"/>
      <c r="U58" s="207"/>
      <c r="V58" s="207"/>
      <c r="W58" s="207"/>
      <c r="X58" s="208"/>
      <c r="Y58" s="207"/>
      <c r="Z58" s="207"/>
      <c r="AA58" s="207"/>
      <c r="AB58" s="213"/>
      <c r="AC58" s="174"/>
      <c r="AD58" s="175"/>
      <c r="AE58" s="184"/>
      <c r="AF58" s="197" t="e">
        <f>#REF!*#REF!</f>
        <v>#REF!</v>
      </c>
      <c r="AG58" s="200" t="e">
        <f>#REF!*#REF!</f>
        <v>#REF!</v>
      </c>
      <c r="AH58" s="98"/>
      <c r="AJ58" s="98"/>
    </row>
    <row r="59" spans="1:133" ht="40.5" customHeight="1" x14ac:dyDescent="0.35">
      <c r="A59" s="232"/>
      <c r="B59" s="216" t="s">
        <v>58</v>
      </c>
      <c r="C59" s="185" t="s">
        <v>113</v>
      </c>
      <c r="D59" s="214" t="s">
        <v>12</v>
      </c>
      <c r="E59" s="193" t="s">
        <v>79</v>
      </c>
      <c r="F59" s="188" t="s">
        <v>44</v>
      </c>
      <c r="G59" s="185" t="s">
        <v>117</v>
      </c>
      <c r="H59" s="185" t="s">
        <v>46</v>
      </c>
      <c r="I59" s="14" t="s">
        <v>16</v>
      </c>
      <c r="J59" s="164">
        <v>44.5</v>
      </c>
      <c r="K59" s="39">
        <f t="shared" si="6"/>
        <v>84.55</v>
      </c>
      <c r="L59" s="168"/>
      <c r="M59" s="169"/>
      <c r="N59" s="169"/>
      <c r="O59" s="169"/>
      <c r="P59" s="169"/>
      <c r="Q59" s="169"/>
      <c r="R59" s="210"/>
      <c r="S59" s="205"/>
      <c r="T59" s="205"/>
      <c r="U59" s="205"/>
      <c r="V59" s="205"/>
      <c r="W59" s="205"/>
      <c r="X59" s="205"/>
      <c r="Y59" s="205"/>
      <c r="Z59" s="205"/>
      <c r="AA59" s="205"/>
      <c r="AB59" s="212"/>
      <c r="AC59" s="168"/>
      <c r="AD59" s="169"/>
      <c r="AE59" s="183"/>
      <c r="AF59" s="195">
        <f t="shared" ref="AF59" si="7">S59+T59+U59+V59+W59+X59+Y59+Z59+AA59+AB59+R59</f>
        <v>0</v>
      </c>
      <c r="AG59" s="198">
        <f t="shared" ref="AG59" si="8">J59*(S59+T59+U59+V59+W59+R59)+J60*(X59+Y59+Z59+AA59+AB59)</f>
        <v>0</v>
      </c>
      <c r="AH59" s="98"/>
      <c r="AJ59" s="98"/>
    </row>
    <row r="60" spans="1:133" ht="40.5" customHeight="1" thickBot="1" x14ac:dyDescent="0.4">
      <c r="A60" s="233"/>
      <c r="B60" s="217" t="s">
        <v>10</v>
      </c>
      <c r="C60" s="187"/>
      <c r="D60" s="215"/>
      <c r="E60" s="194"/>
      <c r="F60" s="190"/>
      <c r="G60" s="187"/>
      <c r="H60" s="187"/>
      <c r="I60" s="15" t="s">
        <v>17</v>
      </c>
      <c r="J60" s="165">
        <v>47.5</v>
      </c>
      <c r="K60" s="40">
        <f t="shared" si="6"/>
        <v>90.25</v>
      </c>
      <c r="L60" s="203"/>
      <c r="M60" s="209"/>
      <c r="N60" s="209"/>
      <c r="O60" s="209"/>
      <c r="P60" s="209"/>
      <c r="Q60" s="209"/>
      <c r="R60" s="211"/>
      <c r="S60" s="207"/>
      <c r="T60" s="207"/>
      <c r="U60" s="207"/>
      <c r="V60" s="207"/>
      <c r="W60" s="207"/>
      <c r="X60" s="208"/>
      <c r="Y60" s="207"/>
      <c r="Z60" s="207"/>
      <c r="AA60" s="207"/>
      <c r="AB60" s="213"/>
      <c r="AC60" s="174"/>
      <c r="AD60" s="175"/>
      <c r="AE60" s="184"/>
      <c r="AF60" s="197" t="e">
        <f>#REF!*#REF!</f>
        <v>#REF!</v>
      </c>
      <c r="AG60" s="200" t="e">
        <f>#REF!*#REF!</f>
        <v>#REF!</v>
      </c>
      <c r="AH60" s="98"/>
    </row>
    <row r="61" spans="1:133" ht="41.25" customHeight="1" x14ac:dyDescent="0.35">
      <c r="A61" s="232"/>
      <c r="B61" s="216" t="s">
        <v>58</v>
      </c>
      <c r="C61" s="185" t="s">
        <v>113</v>
      </c>
      <c r="D61" s="214" t="s">
        <v>14</v>
      </c>
      <c r="E61" s="193" t="s">
        <v>116</v>
      </c>
      <c r="F61" s="188" t="s">
        <v>44</v>
      </c>
      <c r="G61" s="185" t="s">
        <v>117</v>
      </c>
      <c r="H61" s="185" t="s">
        <v>46</v>
      </c>
      <c r="I61" s="14" t="s">
        <v>16</v>
      </c>
      <c r="J61" s="164">
        <v>45.5</v>
      </c>
      <c r="K61" s="39">
        <f t="shared" si="6"/>
        <v>86.45</v>
      </c>
      <c r="L61" s="168"/>
      <c r="M61" s="169"/>
      <c r="N61" s="169"/>
      <c r="O61" s="169"/>
      <c r="P61" s="169"/>
      <c r="Q61" s="169"/>
      <c r="R61" s="210"/>
      <c r="S61" s="205"/>
      <c r="T61" s="205"/>
      <c r="U61" s="205"/>
      <c r="V61" s="205"/>
      <c r="W61" s="205"/>
      <c r="X61" s="205"/>
      <c r="Y61" s="205"/>
      <c r="Z61" s="205"/>
      <c r="AA61" s="205"/>
      <c r="AB61" s="212"/>
      <c r="AC61" s="168"/>
      <c r="AD61" s="169"/>
      <c r="AE61" s="183"/>
      <c r="AF61" s="195">
        <f t="shared" ref="AF61" si="9">S61+T61+U61+V61+W61+X61+Y61+Z61+AA61+AB61+R61</f>
        <v>0</v>
      </c>
      <c r="AG61" s="198">
        <f t="shared" ref="AG61" si="10">J61*(S61+T61+U61+V61+W61+R61)+J62*(X61+Y61+Z61+AA61+AB61)</f>
        <v>0</v>
      </c>
    </row>
    <row r="62" spans="1:133" ht="41.25" customHeight="1" thickBot="1" x14ac:dyDescent="0.4">
      <c r="A62" s="233"/>
      <c r="B62" s="217" t="s">
        <v>10</v>
      </c>
      <c r="C62" s="187"/>
      <c r="D62" s="215"/>
      <c r="E62" s="194"/>
      <c r="F62" s="190"/>
      <c r="G62" s="187"/>
      <c r="H62" s="187"/>
      <c r="I62" s="15" t="s">
        <v>17</v>
      </c>
      <c r="J62" s="165">
        <v>48.5</v>
      </c>
      <c r="K62" s="40">
        <f t="shared" si="6"/>
        <v>92.149999999999991</v>
      </c>
      <c r="L62" s="203"/>
      <c r="M62" s="209"/>
      <c r="N62" s="209"/>
      <c r="O62" s="209"/>
      <c r="P62" s="209"/>
      <c r="Q62" s="209"/>
      <c r="R62" s="211"/>
      <c r="S62" s="207"/>
      <c r="T62" s="207"/>
      <c r="U62" s="207"/>
      <c r="V62" s="207"/>
      <c r="W62" s="207"/>
      <c r="X62" s="208"/>
      <c r="Y62" s="207"/>
      <c r="Z62" s="207"/>
      <c r="AA62" s="207"/>
      <c r="AB62" s="213"/>
      <c r="AC62" s="174"/>
      <c r="AD62" s="175"/>
      <c r="AE62" s="184"/>
      <c r="AF62" s="197" t="e">
        <f>#REF!*#REF!</f>
        <v>#REF!</v>
      </c>
      <c r="AG62" s="200" t="e">
        <f>#REF!*#REF!</f>
        <v>#REF!</v>
      </c>
    </row>
    <row r="63" spans="1:133" ht="45" customHeight="1" x14ac:dyDescent="0.35">
      <c r="A63" s="232"/>
      <c r="B63" s="216" t="s">
        <v>58</v>
      </c>
      <c r="C63" s="214" t="s">
        <v>118</v>
      </c>
      <c r="D63" s="214" t="s">
        <v>11</v>
      </c>
      <c r="E63" s="185" t="s">
        <v>119</v>
      </c>
      <c r="F63" s="188" t="s">
        <v>44</v>
      </c>
      <c r="G63" s="185" t="s">
        <v>117</v>
      </c>
      <c r="H63" s="185" t="s">
        <v>46</v>
      </c>
      <c r="I63" s="14" t="s">
        <v>16</v>
      </c>
      <c r="J63" s="164">
        <v>45.5</v>
      </c>
      <c r="K63" s="39">
        <f t="shared" si="6"/>
        <v>86.45</v>
      </c>
      <c r="L63" s="168"/>
      <c r="M63" s="169"/>
      <c r="N63" s="169"/>
      <c r="O63" s="169"/>
      <c r="P63" s="169"/>
      <c r="Q63" s="169"/>
      <c r="R63" s="210"/>
      <c r="S63" s="205"/>
      <c r="T63" s="205"/>
      <c r="U63" s="205"/>
      <c r="V63" s="205"/>
      <c r="W63" s="205"/>
      <c r="X63" s="205"/>
      <c r="Y63" s="205"/>
      <c r="Z63" s="205"/>
      <c r="AA63" s="205"/>
      <c r="AB63" s="212"/>
      <c r="AC63" s="168"/>
      <c r="AD63" s="169"/>
      <c r="AE63" s="183"/>
      <c r="AF63" s="195">
        <f t="shared" ref="AF63" si="11">S63+T63+U63+V63+W63+X63+Y63+Z63+AA63+AB63+R63</f>
        <v>0</v>
      </c>
      <c r="AG63" s="198">
        <f t="shared" ref="AG63" si="12">J63*(S63+T63+U63+V63+W63+R63)+J64*(X63+Y63+Z63+AA63+AB63)</f>
        <v>0</v>
      </c>
    </row>
    <row r="64" spans="1:133" ht="45" customHeight="1" thickBot="1" x14ac:dyDescent="0.4">
      <c r="A64" s="233"/>
      <c r="B64" s="217" t="s">
        <v>10</v>
      </c>
      <c r="C64" s="215"/>
      <c r="D64" s="215"/>
      <c r="E64" s="187"/>
      <c r="F64" s="190"/>
      <c r="G64" s="187"/>
      <c r="H64" s="187"/>
      <c r="I64" s="15" t="s">
        <v>17</v>
      </c>
      <c r="J64" s="165">
        <v>48.5</v>
      </c>
      <c r="K64" s="40">
        <f t="shared" si="6"/>
        <v>92.149999999999991</v>
      </c>
      <c r="L64" s="203"/>
      <c r="M64" s="209"/>
      <c r="N64" s="209"/>
      <c r="O64" s="209"/>
      <c r="P64" s="209"/>
      <c r="Q64" s="209"/>
      <c r="R64" s="211"/>
      <c r="S64" s="207"/>
      <c r="T64" s="207"/>
      <c r="U64" s="207"/>
      <c r="V64" s="207"/>
      <c r="W64" s="207"/>
      <c r="X64" s="208"/>
      <c r="Y64" s="207"/>
      <c r="Z64" s="207"/>
      <c r="AA64" s="207"/>
      <c r="AB64" s="213"/>
      <c r="AC64" s="174"/>
      <c r="AD64" s="175"/>
      <c r="AE64" s="184"/>
      <c r="AF64" s="197" t="e">
        <f>#REF!*#REF!</f>
        <v>#REF!</v>
      </c>
      <c r="AG64" s="200" t="e">
        <f>#REF!*#REF!</f>
        <v>#REF!</v>
      </c>
    </row>
    <row r="65" spans="1:34" ht="42.75" customHeight="1" x14ac:dyDescent="0.35">
      <c r="A65" s="232"/>
      <c r="B65" s="216" t="s">
        <v>58</v>
      </c>
      <c r="C65" s="214" t="s">
        <v>118</v>
      </c>
      <c r="D65" s="214" t="s">
        <v>14</v>
      </c>
      <c r="E65" s="185" t="s">
        <v>120</v>
      </c>
      <c r="F65" s="188" t="s">
        <v>44</v>
      </c>
      <c r="G65" s="185" t="s">
        <v>117</v>
      </c>
      <c r="H65" s="185" t="s">
        <v>46</v>
      </c>
      <c r="I65" s="14" t="s">
        <v>16</v>
      </c>
      <c r="J65" s="164">
        <v>47</v>
      </c>
      <c r="K65" s="39">
        <f t="shared" si="6"/>
        <v>89.3</v>
      </c>
      <c r="L65" s="168"/>
      <c r="M65" s="169"/>
      <c r="N65" s="169"/>
      <c r="O65" s="169"/>
      <c r="P65" s="169"/>
      <c r="Q65" s="169"/>
      <c r="R65" s="210"/>
      <c r="S65" s="205"/>
      <c r="T65" s="205"/>
      <c r="U65" s="205"/>
      <c r="V65" s="205"/>
      <c r="W65" s="205"/>
      <c r="X65" s="205"/>
      <c r="Y65" s="205"/>
      <c r="Z65" s="205"/>
      <c r="AA65" s="205"/>
      <c r="AB65" s="212"/>
      <c r="AC65" s="168"/>
      <c r="AD65" s="169"/>
      <c r="AE65" s="183"/>
      <c r="AF65" s="195">
        <f t="shared" ref="AF65" si="13">S65+T65+U65+V65+W65+X65+Y65+Z65+AA65+AB65+R65</f>
        <v>0</v>
      </c>
      <c r="AG65" s="198">
        <f t="shared" ref="AG65" si="14">J65*(S65+T65+U65+V65+W65+R65)+J66*(X65+Y65+Z65+AA65+AB65)</f>
        <v>0</v>
      </c>
    </row>
    <row r="66" spans="1:34" ht="42.75" customHeight="1" thickBot="1" x14ac:dyDescent="0.4">
      <c r="A66" s="233"/>
      <c r="B66" s="217" t="s">
        <v>10</v>
      </c>
      <c r="C66" s="215"/>
      <c r="D66" s="215"/>
      <c r="E66" s="187"/>
      <c r="F66" s="190"/>
      <c r="G66" s="187"/>
      <c r="H66" s="187"/>
      <c r="I66" s="15" t="s">
        <v>17</v>
      </c>
      <c r="J66" s="165">
        <v>50</v>
      </c>
      <c r="K66" s="40">
        <f t="shared" si="6"/>
        <v>95</v>
      </c>
      <c r="L66" s="203"/>
      <c r="M66" s="209"/>
      <c r="N66" s="209"/>
      <c r="O66" s="209"/>
      <c r="P66" s="209"/>
      <c r="Q66" s="209"/>
      <c r="R66" s="211"/>
      <c r="S66" s="207"/>
      <c r="T66" s="207"/>
      <c r="U66" s="207"/>
      <c r="V66" s="207"/>
      <c r="W66" s="207"/>
      <c r="X66" s="208"/>
      <c r="Y66" s="207"/>
      <c r="Z66" s="207"/>
      <c r="AA66" s="207"/>
      <c r="AB66" s="213"/>
      <c r="AC66" s="174"/>
      <c r="AD66" s="175"/>
      <c r="AE66" s="184"/>
      <c r="AF66" s="197" t="e">
        <f>#REF!*#REF!</f>
        <v>#REF!</v>
      </c>
      <c r="AG66" s="200" t="e">
        <f>#REF!*#REF!</f>
        <v>#REF!</v>
      </c>
    </row>
    <row r="67" spans="1:34" ht="42.75" customHeight="1" x14ac:dyDescent="0.35">
      <c r="A67" s="232"/>
      <c r="B67" s="216" t="s">
        <v>58</v>
      </c>
      <c r="C67" s="214" t="s">
        <v>118</v>
      </c>
      <c r="D67" s="214" t="s">
        <v>62</v>
      </c>
      <c r="E67" s="185" t="s">
        <v>121</v>
      </c>
      <c r="F67" s="188" t="s">
        <v>44</v>
      </c>
      <c r="G67" s="185" t="s">
        <v>117</v>
      </c>
      <c r="H67" s="185" t="s">
        <v>46</v>
      </c>
      <c r="I67" s="14" t="s">
        <v>16</v>
      </c>
      <c r="J67" s="164">
        <v>46.5</v>
      </c>
      <c r="K67" s="39">
        <f t="shared" si="6"/>
        <v>88.35</v>
      </c>
      <c r="L67" s="168"/>
      <c r="M67" s="169"/>
      <c r="N67" s="169"/>
      <c r="O67" s="169"/>
      <c r="P67" s="169"/>
      <c r="Q67" s="169"/>
      <c r="R67" s="210"/>
      <c r="S67" s="205"/>
      <c r="T67" s="205"/>
      <c r="U67" s="205"/>
      <c r="V67" s="205"/>
      <c r="W67" s="205"/>
      <c r="X67" s="205"/>
      <c r="Y67" s="205"/>
      <c r="Z67" s="205"/>
      <c r="AA67" s="205"/>
      <c r="AB67" s="212"/>
      <c r="AC67" s="168"/>
      <c r="AD67" s="169"/>
      <c r="AE67" s="183"/>
      <c r="AF67" s="195">
        <f t="shared" ref="AF67" si="15">S67+T67+U67+V67+W67+X67+Y67+Z67+AA67+AB67+R67</f>
        <v>0</v>
      </c>
      <c r="AG67" s="198">
        <f t="shared" ref="AG67" si="16">J67*(S67+T67+U67+V67+W67+R67)+J68*(X67+Y67+Z67+AA67+AB67)</f>
        <v>0</v>
      </c>
    </row>
    <row r="68" spans="1:34" ht="42.75" customHeight="1" thickBot="1" x14ac:dyDescent="0.4">
      <c r="A68" s="233"/>
      <c r="B68" s="217" t="s">
        <v>10</v>
      </c>
      <c r="C68" s="215"/>
      <c r="D68" s="215"/>
      <c r="E68" s="187"/>
      <c r="F68" s="190"/>
      <c r="G68" s="187"/>
      <c r="H68" s="187"/>
      <c r="I68" s="15" t="s">
        <v>17</v>
      </c>
      <c r="J68" s="165">
        <v>49.5</v>
      </c>
      <c r="K68" s="40">
        <f t="shared" si="6"/>
        <v>94.05</v>
      </c>
      <c r="L68" s="203"/>
      <c r="M68" s="209"/>
      <c r="N68" s="209"/>
      <c r="O68" s="209"/>
      <c r="P68" s="209"/>
      <c r="Q68" s="209"/>
      <c r="R68" s="211"/>
      <c r="S68" s="207"/>
      <c r="T68" s="207"/>
      <c r="U68" s="207"/>
      <c r="V68" s="207"/>
      <c r="W68" s="207"/>
      <c r="X68" s="208"/>
      <c r="Y68" s="207"/>
      <c r="Z68" s="207"/>
      <c r="AA68" s="207"/>
      <c r="AB68" s="213"/>
      <c r="AC68" s="174"/>
      <c r="AD68" s="175"/>
      <c r="AE68" s="184"/>
      <c r="AF68" s="197" t="e">
        <f>#REF!*#REF!</f>
        <v>#REF!</v>
      </c>
      <c r="AG68" s="200" t="e">
        <f>#REF!*#REF!</f>
        <v>#REF!</v>
      </c>
    </row>
    <row r="69" spans="1:34" ht="42.75" customHeight="1" x14ac:dyDescent="0.35">
      <c r="A69" s="232"/>
      <c r="B69" s="216" t="s">
        <v>58</v>
      </c>
      <c r="C69" s="214" t="s">
        <v>118</v>
      </c>
      <c r="D69" s="214" t="s">
        <v>13</v>
      </c>
      <c r="E69" s="185" t="s">
        <v>122</v>
      </c>
      <c r="F69" s="188" t="s">
        <v>44</v>
      </c>
      <c r="G69" s="185" t="s">
        <v>117</v>
      </c>
      <c r="H69" s="185" t="s">
        <v>46</v>
      </c>
      <c r="I69" s="14" t="s">
        <v>16</v>
      </c>
      <c r="J69" s="164">
        <v>45</v>
      </c>
      <c r="K69" s="39">
        <f t="shared" si="6"/>
        <v>85.5</v>
      </c>
      <c r="L69" s="168"/>
      <c r="M69" s="169"/>
      <c r="N69" s="169"/>
      <c r="O69" s="169"/>
      <c r="P69" s="169"/>
      <c r="Q69" s="169"/>
      <c r="R69" s="210"/>
      <c r="S69" s="205"/>
      <c r="T69" s="205"/>
      <c r="U69" s="205"/>
      <c r="V69" s="205"/>
      <c r="W69" s="205"/>
      <c r="X69" s="205"/>
      <c r="Y69" s="205"/>
      <c r="Z69" s="205"/>
      <c r="AA69" s="205"/>
      <c r="AB69" s="212"/>
      <c r="AC69" s="168"/>
      <c r="AD69" s="169"/>
      <c r="AE69" s="183"/>
      <c r="AF69" s="195">
        <f t="shared" ref="AF69" si="17">S69+T69+U69+V69+W69+X69+Y69+Z69+AA69+AB69+R69</f>
        <v>0</v>
      </c>
      <c r="AG69" s="198">
        <f t="shared" ref="AG69" si="18">J69*(S69+T69+U69+V69+W69+R69)+J70*(X69+Y69+Z69+AA69+AB69)</f>
        <v>0</v>
      </c>
      <c r="AH69" s="98"/>
    </row>
    <row r="70" spans="1:34" ht="42.75" customHeight="1" thickBot="1" x14ac:dyDescent="0.4">
      <c r="A70" s="233"/>
      <c r="B70" s="217" t="s">
        <v>10</v>
      </c>
      <c r="C70" s="215"/>
      <c r="D70" s="215"/>
      <c r="E70" s="187"/>
      <c r="F70" s="190"/>
      <c r="G70" s="187"/>
      <c r="H70" s="187"/>
      <c r="I70" s="15" t="s">
        <v>17</v>
      </c>
      <c r="J70" s="165">
        <v>48</v>
      </c>
      <c r="K70" s="40">
        <f t="shared" si="6"/>
        <v>91.199999999999989</v>
      </c>
      <c r="L70" s="203"/>
      <c r="M70" s="209"/>
      <c r="N70" s="209"/>
      <c r="O70" s="209"/>
      <c r="P70" s="209"/>
      <c r="Q70" s="209"/>
      <c r="R70" s="211"/>
      <c r="S70" s="207"/>
      <c r="T70" s="207"/>
      <c r="U70" s="207"/>
      <c r="V70" s="207"/>
      <c r="W70" s="207"/>
      <c r="X70" s="208"/>
      <c r="Y70" s="207"/>
      <c r="Z70" s="207"/>
      <c r="AA70" s="207"/>
      <c r="AB70" s="213"/>
      <c r="AC70" s="174"/>
      <c r="AD70" s="175"/>
      <c r="AE70" s="184"/>
      <c r="AF70" s="197" t="e">
        <f>#REF!*#REF!</f>
        <v>#REF!</v>
      </c>
      <c r="AG70" s="200" t="e">
        <f>#REF!*#REF!</f>
        <v>#REF!</v>
      </c>
    </row>
    <row r="71" spans="1:34" ht="42.75" customHeight="1" x14ac:dyDescent="0.35">
      <c r="A71" s="232"/>
      <c r="B71" s="216" t="s">
        <v>58</v>
      </c>
      <c r="C71" s="214" t="s">
        <v>123</v>
      </c>
      <c r="D71" s="214" t="s">
        <v>19</v>
      </c>
      <c r="E71" s="185" t="s">
        <v>124</v>
      </c>
      <c r="F71" s="188" t="s">
        <v>44</v>
      </c>
      <c r="G71" s="185" t="s">
        <v>117</v>
      </c>
      <c r="H71" s="185" t="s">
        <v>46</v>
      </c>
      <c r="I71" s="14" t="s">
        <v>16</v>
      </c>
      <c r="J71" s="164">
        <v>49.5</v>
      </c>
      <c r="K71" s="39">
        <f t="shared" si="6"/>
        <v>94.05</v>
      </c>
      <c r="L71" s="168"/>
      <c r="M71" s="169"/>
      <c r="N71" s="169"/>
      <c r="O71" s="169"/>
      <c r="P71" s="169"/>
      <c r="Q71" s="169"/>
      <c r="R71" s="210"/>
      <c r="S71" s="205"/>
      <c r="T71" s="205"/>
      <c r="U71" s="205"/>
      <c r="V71" s="205"/>
      <c r="W71" s="205"/>
      <c r="X71" s="205"/>
      <c r="Y71" s="205"/>
      <c r="Z71" s="205"/>
      <c r="AA71" s="205"/>
      <c r="AB71" s="212"/>
      <c r="AC71" s="168"/>
      <c r="AD71" s="169"/>
      <c r="AE71" s="183"/>
      <c r="AF71" s="195">
        <f t="shared" ref="AF71" si="19">S71+T71+U71+V71+W71+X71+Y71+Z71+AA71+AB71+R71</f>
        <v>0</v>
      </c>
      <c r="AG71" s="198">
        <f t="shared" ref="AG71" si="20">J71*(S71+T71+U71+V71+W71+R71)+J72*(X71+Y71+Z71+AA71+AB71)</f>
        <v>0</v>
      </c>
    </row>
    <row r="72" spans="1:34" ht="42.75" customHeight="1" thickBot="1" x14ac:dyDescent="0.4">
      <c r="A72" s="233"/>
      <c r="B72" s="217" t="s">
        <v>10</v>
      </c>
      <c r="C72" s="215"/>
      <c r="D72" s="215"/>
      <c r="E72" s="187"/>
      <c r="F72" s="190"/>
      <c r="G72" s="187"/>
      <c r="H72" s="187"/>
      <c r="I72" s="15" t="s">
        <v>17</v>
      </c>
      <c r="J72" s="165">
        <v>53</v>
      </c>
      <c r="K72" s="40">
        <f t="shared" si="6"/>
        <v>100.69999999999999</v>
      </c>
      <c r="L72" s="203"/>
      <c r="M72" s="209"/>
      <c r="N72" s="209"/>
      <c r="O72" s="209"/>
      <c r="P72" s="209"/>
      <c r="Q72" s="209"/>
      <c r="R72" s="211"/>
      <c r="S72" s="207"/>
      <c r="T72" s="207"/>
      <c r="U72" s="207"/>
      <c r="V72" s="207"/>
      <c r="W72" s="207"/>
      <c r="X72" s="208"/>
      <c r="Y72" s="207"/>
      <c r="Z72" s="207"/>
      <c r="AA72" s="207"/>
      <c r="AB72" s="213"/>
      <c r="AC72" s="174"/>
      <c r="AD72" s="175"/>
      <c r="AE72" s="184"/>
      <c r="AF72" s="197" t="e">
        <f>#REF!*#REF!</f>
        <v>#REF!</v>
      </c>
      <c r="AG72" s="200" t="e">
        <f>#REF!*#REF!</f>
        <v>#REF!</v>
      </c>
    </row>
    <row r="73" spans="1:34" ht="43.5" customHeight="1" x14ac:dyDescent="0.35">
      <c r="A73" s="232"/>
      <c r="B73" s="216" t="s">
        <v>58</v>
      </c>
      <c r="C73" s="214" t="s">
        <v>123</v>
      </c>
      <c r="D73" s="214" t="s">
        <v>18</v>
      </c>
      <c r="E73" s="185" t="s">
        <v>125</v>
      </c>
      <c r="F73" s="188" t="s">
        <v>44</v>
      </c>
      <c r="G73" s="185" t="s">
        <v>117</v>
      </c>
      <c r="H73" s="185" t="s">
        <v>46</v>
      </c>
      <c r="I73" s="14" t="s">
        <v>16</v>
      </c>
      <c r="J73" s="164">
        <v>49.5</v>
      </c>
      <c r="K73" s="39">
        <f t="shared" si="6"/>
        <v>94.05</v>
      </c>
      <c r="L73" s="168"/>
      <c r="M73" s="169"/>
      <c r="N73" s="169"/>
      <c r="O73" s="169"/>
      <c r="P73" s="169"/>
      <c r="Q73" s="169"/>
      <c r="R73" s="210"/>
      <c r="S73" s="205"/>
      <c r="T73" s="205"/>
      <c r="U73" s="205"/>
      <c r="V73" s="205"/>
      <c r="W73" s="205"/>
      <c r="X73" s="205"/>
      <c r="Y73" s="205"/>
      <c r="Z73" s="205"/>
      <c r="AA73" s="205"/>
      <c r="AB73" s="212"/>
      <c r="AC73" s="168"/>
      <c r="AD73" s="169"/>
      <c r="AE73" s="183"/>
      <c r="AF73" s="195">
        <f t="shared" ref="AF73" si="21">S73+T73+U73+V73+W73+X73+Y73+Z73+AA73+AB73+R73</f>
        <v>0</v>
      </c>
      <c r="AG73" s="198">
        <f t="shared" ref="AG73" si="22">J73*(S73+T73+U73+V73+W73+R73)+J74*(X73+Y73+Z73+AA73+AB73)</f>
        <v>0</v>
      </c>
    </row>
    <row r="74" spans="1:34" ht="43.5" customHeight="1" thickBot="1" x14ac:dyDescent="0.4">
      <c r="A74" s="233"/>
      <c r="B74" s="217" t="s">
        <v>10</v>
      </c>
      <c r="C74" s="215"/>
      <c r="D74" s="215"/>
      <c r="E74" s="187"/>
      <c r="F74" s="190"/>
      <c r="G74" s="187"/>
      <c r="H74" s="187"/>
      <c r="I74" s="15" t="s">
        <v>17</v>
      </c>
      <c r="J74" s="165">
        <v>53</v>
      </c>
      <c r="K74" s="40">
        <f t="shared" si="6"/>
        <v>100.69999999999999</v>
      </c>
      <c r="L74" s="203"/>
      <c r="M74" s="209"/>
      <c r="N74" s="209"/>
      <c r="O74" s="209"/>
      <c r="P74" s="209"/>
      <c r="Q74" s="209"/>
      <c r="R74" s="211"/>
      <c r="S74" s="207"/>
      <c r="T74" s="207"/>
      <c r="U74" s="207"/>
      <c r="V74" s="207"/>
      <c r="W74" s="207"/>
      <c r="X74" s="208"/>
      <c r="Y74" s="207"/>
      <c r="Z74" s="207"/>
      <c r="AA74" s="207"/>
      <c r="AB74" s="213"/>
      <c r="AC74" s="174"/>
      <c r="AD74" s="175"/>
      <c r="AE74" s="184"/>
      <c r="AF74" s="197" t="e">
        <f>#REF!*#REF!</f>
        <v>#REF!</v>
      </c>
      <c r="AG74" s="200" t="e">
        <f>#REF!*#REF!</f>
        <v>#REF!</v>
      </c>
    </row>
    <row r="75" spans="1:34" ht="41.25" customHeight="1" x14ac:dyDescent="0.35">
      <c r="A75" s="232"/>
      <c r="B75" s="216" t="s">
        <v>58</v>
      </c>
      <c r="C75" s="214" t="s">
        <v>123</v>
      </c>
      <c r="D75" s="214" t="s">
        <v>12</v>
      </c>
      <c r="E75" s="185" t="s">
        <v>126</v>
      </c>
      <c r="F75" s="188" t="s">
        <v>44</v>
      </c>
      <c r="G75" s="185" t="s">
        <v>117</v>
      </c>
      <c r="H75" s="185" t="s">
        <v>46</v>
      </c>
      <c r="I75" s="14" t="s">
        <v>16</v>
      </c>
      <c r="J75" s="164">
        <v>49.5</v>
      </c>
      <c r="K75" s="39">
        <f t="shared" si="6"/>
        <v>94.05</v>
      </c>
      <c r="L75" s="168"/>
      <c r="M75" s="169"/>
      <c r="N75" s="169"/>
      <c r="O75" s="169"/>
      <c r="P75" s="169"/>
      <c r="Q75" s="169"/>
      <c r="R75" s="210"/>
      <c r="S75" s="205"/>
      <c r="T75" s="205"/>
      <c r="U75" s="205"/>
      <c r="V75" s="205"/>
      <c r="W75" s="205"/>
      <c r="X75" s="205"/>
      <c r="Y75" s="205"/>
      <c r="Z75" s="205"/>
      <c r="AA75" s="205"/>
      <c r="AB75" s="212"/>
      <c r="AC75" s="168"/>
      <c r="AD75" s="169"/>
      <c r="AE75" s="183"/>
      <c r="AF75" s="195">
        <f t="shared" ref="AF75" si="23">S75+T75+U75+V75+W75+X75+Y75+Z75+AA75+AB75+R75</f>
        <v>0</v>
      </c>
      <c r="AG75" s="198">
        <f t="shared" ref="AG75" si="24">J75*(S75+T75+U75+V75+W75+R75)+J76*(X75+Y75+Z75+AA75+AB75)</f>
        <v>0</v>
      </c>
    </row>
    <row r="76" spans="1:34" ht="41.25" customHeight="1" thickBot="1" x14ac:dyDescent="0.4">
      <c r="A76" s="233"/>
      <c r="B76" s="217" t="s">
        <v>10</v>
      </c>
      <c r="C76" s="215"/>
      <c r="D76" s="215"/>
      <c r="E76" s="187"/>
      <c r="F76" s="190"/>
      <c r="G76" s="187"/>
      <c r="H76" s="187"/>
      <c r="I76" s="15" t="s">
        <v>17</v>
      </c>
      <c r="J76" s="165">
        <v>53</v>
      </c>
      <c r="K76" s="40">
        <f t="shared" si="6"/>
        <v>100.69999999999999</v>
      </c>
      <c r="L76" s="203"/>
      <c r="M76" s="209"/>
      <c r="N76" s="209"/>
      <c r="O76" s="209"/>
      <c r="P76" s="209"/>
      <c r="Q76" s="209"/>
      <c r="R76" s="211"/>
      <c r="S76" s="207"/>
      <c r="T76" s="207"/>
      <c r="U76" s="207"/>
      <c r="V76" s="207"/>
      <c r="W76" s="207"/>
      <c r="X76" s="208"/>
      <c r="Y76" s="207"/>
      <c r="Z76" s="207"/>
      <c r="AA76" s="207"/>
      <c r="AB76" s="213"/>
      <c r="AC76" s="174"/>
      <c r="AD76" s="175"/>
      <c r="AE76" s="184"/>
      <c r="AF76" s="197" t="e">
        <f>#REF!*#REF!</f>
        <v>#REF!</v>
      </c>
      <c r="AG76" s="200" t="e">
        <f>#REF!*#REF!</f>
        <v>#REF!</v>
      </c>
    </row>
    <row r="77" spans="1:34" ht="41.25" customHeight="1" x14ac:dyDescent="0.35">
      <c r="A77" s="232"/>
      <c r="B77" s="216" t="s">
        <v>58</v>
      </c>
      <c r="C77" s="214" t="s">
        <v>127</v>
      </c>
      <c r="D77" s="214" t="s">
        <v>19</v>
      </c>
      <c r="E77" s="185" t="s">
        <v>128</v>
      </c>
      <c r="F77" s="188" t="s">
        <v>44</v>
      </c>
      <c r="G77" s="185" t="s">
        <v>117</v>
      </c>
      <c r="H77" s="185" t="s">
        <v>46</v>
      </c>
      <c r="I77" s="14" t="s">
        <v>16</v>
      </c>
      <c r="J77" s="164">
        <v>43.5</v>
      </c>
      <c r="K77" s="39">
        <f t="shared" si="6"/>
        <v>82.649999999999991</v>
      </c>
      <c r="L77" s="168"/>
      <c r="M77" s="169"/>
      <c r="N77" s="169"/>
      <c r="O77" s="169"/>
      <c r="P77" s="169"/>
      <c r="Q77" s="169"/>
      <c r="R77" s="210"/>
      <c r="S77" s="205"/>
      <c r="T77" s="205"/>
      <c r="U77" s="205"/>
      <c r="V77" s="205"/>
      <c r="W77" s="205"/>
      <c r="X77" s="205"/>
      <c r="Y77" s="205"/>
      <c r="Z77" s="205"/>
      <c r="AA77" s="205"/>
      <c r="AB77" s="212"/>
      <c r="AC77" s="168"/>
      <c r="AD77" s="169"/>
      <c r="AE77" s="183"/>
      <c r="AF77" s="195">
        <f t="shared" ref="AF77" si="25">S77+T77+U77+V77+W77+X77+Y77+Z77+AA77+AB77+R77</f>
        <v>0</v>
      </c>
      <c r="AG77" s="198">
        <f t="shared" ref="AG77" si="26">J77*(S77+T77+U77+V77+W77+R77)+J78*(X77+Y77+Z77+AA77+AB77)</f>
        <v>0</v>
      </c>
    </row>
    <row r="78" spans="1:34" ht="41.25" customHeight="1" thickBot="1" x14ac:dyDescent="0.4">
      <c r="A78" s="233"/>
      <c r="B78" s="217" t="s">
        <v>10</v>
      </c>
      <c r="C78" s="215"/>
      <c r="D78" s="215"/>
      <c r="E78" s="187"/>
      <c r="F78" s="190"/>
      <c r="G78" s="187"/>
      <c r="H78" s="187"/>
      <c r="I78" s="15" t="s">
        <v>17</v>
      </c>
      <c r="J78" s="165">
        <v>46</v>
      </c>
      <c r="K78" s="40">
        <f t="shared" si="6"/>
        <v>87.399999999999991</v>
      </c>
      <c r="L78" s="203"/>
      <c r="M78" s="209"/>
      <c r="N78" s="209"/>
      <c r="O78" s="209"/>
      <c r="P78" s="209"/>
      <c r="Q78" s="209"/>
      <c r="R78" s="211"/>
      <c r="S78" s="207"/>
      <c r="T78" s="207"/>
      <c r="U78" s="207"/>
      <c r="V78" s="207"/>
      <c r="W78" s="207"/>
      <c r="X78" s="208"/>
      <c r="Y78" s="207"/>
      <c r="Z78" s="207"/>
      <c r="AA78" s="207"/>
      <c r="AB78" s="213"/>
      <c r="AC78" s="174"/>
      <c r="AD78" s="175"/>
      <c r="AE78" s="184"/>
      <c r="AF78" s="197" t="e">
        <f>#REF!*#REF!</f>
        <v>#REF!</v>
      </c>
      <c r="AG78" s="200" t="e">
        <f>#REF!*#REF!</f>
        <v>#REF!</v>
      </c>
    </row>
    <row r="79" spans="1:34" ht="41.25" customHeight="1" x14ac:dyDescent="0.35">
      <c r="A79" s="232"/>
      <c r="B79" s="216" t="s">
        <v>58</v>
      </c>
      <c r="C79" s="214" t="s">
        <v>127</v>
      </c>
      <c r="D79" s="214" t="s">
        <v>18</v>
      </c>
      <c r="E79" s="185" t="s">
        <v>129</v>
      </c>
      <c r="F79" s="188" t="s">
        <v>44</v>
      </c>
      <c r="G79" s="185" t="s">
        <v>117</v>
      </c>
      <c r="H79" s="185" t="s">
        <v>46</v>
      </c>
      <c r="I79" s="14" t="s">
        <v>16</v>
      </c>
      <c r="J79" s="164">
        <v>43.5</v>
      </c>
      <c r="K79" s="39">
        <f t="shared" si="6"/>
        <v>82.649999999999991</v>
      </c>
      <c r="L79" s="168"/>
      <c r="M79" s="169"/>
      <c r="N79" s="169"/>
      <c r="O79" s="169"/>
      <c r="P79" s="169"/>
      <c r="Q79" s="169"/>
      <c r="R79" s="210"/>
      <c r="S79" s="205"/>
      <c r="T79" s="205"/>
      <c r="U79" s="205"/>
      <c r="V79" s="205"/>
      <c r="W79" s="205"/>
      <c r="X79" s="205"/>
      <c r="Y79" s="205"/>
      <c r="Z79" s="205"/>
      <c r="AA79" s="205"/>
      <c r="AB79" s="212"/>
      <c r="AC79" s="168"/>
      <c r="AD79" s="169"/>
      <c r="AE79" s="183"/>
      <c r="AF79" s="195">
        <f t="shared" ref="AF79" si="27">S79+T79+U79+V79+W79+X79+Y79+Z79+AA79+AB79+R79</f>
        <v>0</v>
      </c>
      <c r="AG79" s="198">
        <f t="shared" ref="AG79" si="28">J79*(S79+T79+U79+V79+W79+R79)+J80*(X79+Y79+Z79+AA79+AB79)</f>
        <v>0</v>
      </c>
    </row>
    <row r="80" spans="1:34" ht="41.25" customHeight="1" thickBot="1" x14ac:dyDescent="0.4">
      <c r="A80" s="233"/>
      <c r="B80" s="217" t="s">
        <v>10</v>
      </c>
      <c r="C80" s="215"/>
      <c r="D80" s="215"/>
      <c r="E80" s="187"/>
      <c r="F80" s="190"/>
      <c r="G80" s="187"/>
      <c r="H80" s="187"/>
      <c r="I80" s="15" t="s">
        <v>17</v>
      </c>
      <c r="J80" s="165">
        <v>46</v>
      </c>
      <c r="K80" s="40">
        <f t="shared" si="6"/>
        <v>87.399999999999991</v>
      </c>
      <c r="L80" s="203"/>
      <c r="M80" s="209"/>
      <c r="N80" s="209"/>
      <c r="O80" s="209"/>
      <c r="P80" s="209"/>
      <c r="Q80" s="209"/>
      <c r="R80" s="211"/>
      <c r="S80" s="207"/>
      <c r="T80" s="207"/>
      <c r="U80" s="207"/>
      <c r="V80" s="207"/>
      <c r="W80" s="207"/>
      <c r="X80" s="208"/>
      <c r="Y80" s="207"/>
      <c r="Z80" s="207"/>
      <c r="AA80" s="207"/>
      <c r="AB80" s="213"/>
      <c r="AC80" s="174"/>
      <c r="AD80" s="175"/>
      <c r="AE80" s="184"/>
      <c r="AF80" s="197" t="e">
        <f>#REF!*#REF!</f>
        <v>#REF!</v>
      </c>
      <c r="AG80" s="200" t="e">
        <f>#REF!*#REF!</f>
        <v>#REF!</v>
      </c>
    </row>
    <row r="81" spans="1:34" ht="39.75" customHeight="1" x14ac:dyDescent="0.35">
      <c r="A81" s="232"/>
      <c r="B81" s="216" t="s">
        <v>58</v>
      </c>
      <c r="C81" s="185" t="s">
        <v>127</v>
      </c>
      <c r="D81" s="214" t="s">
        <v>62</v>
      </c>
      <c r="E81" s="185" t="s">
        <v>130</v>
      </c>
      <c r="F81" s="188" t="s">
        <v>44</v>
      </c>
      <c r="G81" s="185" t="s">
        <v>117</v>
      </c>
      <c r="H81" s="185" t="s">
        <v>46</v>
      </c>
      <c r="I81" s="14" t="s">
        <v>16</v>
      </c>
      <c r="J81" s="164">
        <v>45</v>
      </c>
      <c r="K81" s="39">
        <f t="shared" si="6"/>
        <v>85.5</v>
      </c>
      <c r="L81" s="168"/>
      <c r="M81" s="169"/>
      <c r="N81" s="169"/>
      <c r="O81" s="169"/>
      <c r="P81" s="169"/>
      <c r="Q81" s="169"/>
      <c r="R81" s="210"/>
      <c r="S81" s="205"/>
      <c r="T81" s="205"/>
      <c r="U81" s="205"/>
      <c r="V81" s="205"/>
      <c r="W81" s="205"/>
      <c r="X81" s="205"/>
      <c r="Y81" s="205"/>
      <c r="Z81" s="205"/>
      <c r="AA81" s="205"/>
      <c r="AB81" s="212"/>
      <c r="AC81" s="168"/>
      <c r="AD81" s="169"/>
      <c r="AE81" s="183"/>
      <c r="AF81" s="195">
        <f t="shared" ref="AF81" si="29">S81+T81+U81+V81+W81+X81+Y81+Z81+AA81+AB81+R81</f>
        <v>0</v>
      </c>
      <c r="AG81" s="198">
        <f>J81*(S81+T81+U81+V81+W81+R81+X81)+J82*(Y81+Z81+AA81+AB81)</f>
        <v>0</v>
      </c>
      <c r="AH81" s="98"/>
    </row>
    <row r="82" spans="1:34" ht="39.75" customHeight="1" thickBot="1" x14ac:dyDescent="0.4">
      <c r="A82" s="233"/>
      <c r="B82" s="217" t="s">
        <v>10</v>
      </c>
      <c r="C82" s="187"/>
      <c r="D82" s="215"/>
      <c r="E82" s="187"/>
      <c r="F82" s="190"/>
      <c r="G82" s="187"/>
      <c r="H82" s="187"/>
      <c r="I82" s="15" t="s">
        <v>17</v>
      </c>
      <c r="J82" s="165">
        <v>47</v>
      </c>
      <c r="K82" s="40">
        <f t="shared" si="6"/>
        <v>89.3</v>
      </c>
      <c r="L82" s="203"/>
      <c r="M82" s="209"/>
      <c r="N82" s="209"/>
      <c r="O82" s="209"/>
      <c r="P82" s="209"/>
      <c r="Q82" s="209"/>
      <c r="R82" s="211"/>
      <c r="S82" s="207"/>
      <c r="T82" s="207"/>
      <c r="U82" s="207"/>
      <c r="V82" s="207"/>
      <c r="W82" s="207"/>
      <c r="X82" s="208"/>
      <c r="Y82" s="207"/>
      <c r="Z82" s="207"/>
      <c r="AA82" s="207"/>
      <c r="AB82" s="213"/>
      <c r="AC82" s="174"/>
      <c r="AD82" s="175"/>
      <c r="AE82" s="184"/>
      <c r="AF82" s="197" t="e">
        <f>#REF!*#REF!</f>
        <v>#REF!</v>
      </c>
      <c r="AG82" s="200" t="e">
        <f>#REF!*#REF!</f>
        <v>#REF!</v>
      </c>
      <c r="AH82" s="98"/>
    </row>
    <row r="83" spans="1:34" ht="42.75" customHeight="1" x14ac:dyDescent="0.35">
      <c r="A83" s="232"/>
      <c r="B83" s="216" t="s">
        <v>132</v>
      </c>
      <c r="C83" s="185" t="s">
        <v>131</v>
      </c>
      <c r="D83" s="214" t="s">
        <v>59</v>
      </c>
      <c r="E83" s="185" t="s">
        <v>134</v>
      </c>
      <c r="F83" s="188" t="s">
        <v>44</v>
      </c>
      <c r="G83" s="185" t="s">
        <v>117</v>
      </c>
      <c r="H83" s="185" t="s">
        <v>46</v>
      </c>
      <c r="I83" s="14" t="s">
        <v>21</v>
      </c>
      <c r="J83" s="164">
        <v>43.5</v>
      </c>
      <c r="K83" s="39">
        <f t="shared" si="6"/>
        <v>82.649999999999991</v>
      </c>
      <c r="L83" s="168"/>
      <c r="M83" s="169"/>
      <c r="N83" s="169"/>
      <c r="O83" s="169"/>
      <c r="P83" s="169"/>
      <c r="Q83" s="169"/>
      <c r="R83" s="210"/>
      <c r="S83" s="205"/>
      <c r="T83" s="205"/>
      <c r="U83" s="205"/>
      <c r="V83" s="205"/>
      <c r="W83" s="205"/>
      <c r="X83" s="205"/>
      <c r="Y83" s="205"/>
      <c r="Z83" s="205"/>
      <c r="AA83" s="205"/>
      <c r="AB83" s="212"/>
      <c r="AC83" s="168"/>
      <c r="AD83" s="169"/>
      <c r="AE83" s="183"/>
      <c r="AF83" s="195">
        <f t="shared" ref="AF83" si="30">S83+T83+U83+V83+W83+X83+Y83+Z83+AA83+AB83+R83</f>
        <v>0</v>
      </c>
      <c r="AG83" s="198">
        <f>J83*(S83+T83+U83+V83+W83+R83+X83)+J84*(Y83+Z83+AA83+AB83)</f>
        <v>0</v>
      </c>
      <c r="AH83" s="98"/>
    </row>
    <row r="84" spans="1:34" ht="42.75" customHeight="1" thickBot="1" x14ac:dyDescent="0.4">
      <c r="A84" s="233"/>
      <c r="B84" s="217" t="s">
        <v>20</v>
      </c>
      <c r="C84" s="187"/>
      <c r="D84" s="215"/>
      <c r="E84" s="187"/>
      <c r="F84" s="190"/>
      <c r="G84" s="187"/>
      <c r="H84" s="187"/>
      <c r="I84" s="15" t="s">
        <v>22</v>
      </c>
      <c r="J84" s="165">
        <v>47.5</v>
      </c>
      <c r="K84" s="40">
        <f t="shared" si="6"/>
        <v>90.25</v>
      </c>
      <c r="L84" s="203"/>
      <c r="M84" s="209"/>
      <c r="N84" s="209"/>
      <c r="O84" s="209"/>
      <c r="P84" s="209"/>
      <c r="Q84" s="209"/>
      <c r="R84" s="211"/>
      <c r="S84" s="207"/>
      <c r="T84" s="207"/>
      <c r="U84" s="207"/>
      <c r="V84" s="207"/>
      <c r="W84" s="207"/>
      <c r="X84" s="208"/>
      <c r="Y84" s="207"/>
      <c r="Z84" s="207"/>
      <c r="AA84" s="207"/>
      <c r="AB84" s="213"/>
      <c r="AC84" s="174"/>
      <c r="AD84" s="175"/>
      <c r="AE84" s="184"/>
      <c r="AF84" s="197" t="e">
        <f>#REF!*#REF!</f>
        <v>#REF!</v>
      </c>
      <c r="AG84" s="200" t="e">
        <f>#REF!*#REF!</f>
        <v>#REF!</v>
      </c>
    </row>
    <row r="85" spans="1:34" ht="47.25" customHeight="1" x14ac:dyDescent="0.35">
      <c r="A85" s="232"/>
      <c r="B85" s="216" t="s">
        <v>132</v>
      </c>
      <c r="C85" s="185" t="s">
        <v>131</v>
      </c>
      <c r="D85" s="214" t="s">
        <v>133</v>
      </c>
      <c r="E85" s="185" t="s">
        <v>135</v>
      </c>
      <c r="F85" s="188" t="s">
        <v>44</v>
      </c>
      <c r="G85" s="185" t="s">
        <v>117</v>
      </c>
      <c r="H85" s="185" t="s">
        <v>46</v>
      </c>
      <c r="I85" s="14" t="s">
        <v>21</v>
      </c>
      <c r="J85" s="164">
        <v>43.5</v>
      </c>
      <c r="K85" s="39">
        <f t="shared" si="6"/>
        <v>82.649999999999991</v>
      </c>
      <c r="L85" s="168"/>
      <c r="M85" s="169"/>
      <c r="N85" s="169"/>
      <c r="O85" s="169"/>
      <c r="P85" s="169"/>
      <c r="Q85" s="169"/>
      <c r="R85" s="210"/>
      <c r="S85" s="205"/>
      <c r="T85" s="205"/>
      <c r="U85" s="205"/>
      <c r="V85" s="205"/>
      <c r="W85" s="205"/>
      <c r="X85" s="205"/>
      <c r="Y85" s="205"/>
      <c r="Z85" s="205"/>
      <c r="AA85" s="205"/>
      <c r="AB85" s="212"/>
      <c r="AC85" s="168"/>
      <c r="AD85" s="169"/>
      <c r="AE85" s="183"/>
      <c r="AF85" s="195">
        <f t="shared" ref="AF85" si="31">S85+T85+U85+V85+W85+X85+Y85+Z85+AA85+AB85+R85</f>
        <v>0</v>
      </c>
      <c r="AG85" s="198">
        <f t="shared" ref="AG85" si="32">J85*(S85+T85+U85+V85+W85+R85+X85)+J86*(Y85+Z85+AA85+AB85)</f>
        <v>0</v>
      </c>
    </row>
    <row r="86" spans="1:34" ht="47.25" customHeight="1" thickBot="1" x14ac:dyDescent="0.4">
      <c r="A86" s="233"/>
      <c r="B86" s="217" t="s">
        <v>20</v>
      </c>
      <c r="C86" s="187"/>
      <c r="D86" s="215"/>
      <c r="E86" s="187"/>
      <c r="F86" s="190"/>
      <c r="G86" s="187"/>
      <c r="H86" s="187"/>
      <c r="I86" s="15" t="s">
        <v>22</v>
      </c>
      <c r="J86" s="165">
        <v>47.5</v>
      </c>
      <c r="K86" s="40">
        <f t="shared" si="6"/>
        <v>90.25</v>
      </c>
      <c r="L86" s="203"/>
      <c r="M86" s="209"/>
      <c r="N86" s="209"/>
      <c r="O86" s="209"/>
      <c r="P86" s="209"/>
      <c r="Q86" s="209"/>
      <c r="R86" s="211"/>
      <c r="S86" s="207"/>
      <c r="T86" s="207"/>
      <c r="U86" s="207"/>
      <c r="V86" s="207"/>
      <c r="W86" s="207"/>
      <c r="X86" s="208"/>
      <c r="Y86" s="207"/>
      <c r="Z86" s="207"/>
      <c r="AA86" s="207"/>
      <c r="AB86" s="213"/>
      <c r="AC86" s="174"/>
      <c r="AD86" s="175"/>
      <c r="AE86" s="184"/>
      <c r="AF86" s="197" t="e">
        <f>#REF!*#REF!</f>
        <v>#REF!</v>
      </c>
      <c r="AG86" s="200" t="e">
        <f>#REF!*#REF!</f>
        <v>#REF!</v>
      </c>
    </row>
    <row r="87" spans="1:34" ht="36.75" customHeight="1" x14ac:dyDescent="0.35">
      <c r="A87" s="232"/>
      <c r="B87" s="216" t="s">
        <v>132</v>
      </c>
      <c r="C87" s="185" t="s">
        <v>131</v>
      </c>
      <c r="D87" s="214" t="s">
        <v>108</v>
      </c>
      <c r="E87" s="185" t="s">
        <v>136</v>
      </c>
      <c r="F87" s="188" t="s">
        <v>44</v>
      </c>
      <c r="G87" s="185" t="s">
        <v>117</v>
      </c>
      <c r="H87" s="185" t="s">
        <v>46</v>
      </c>
      <c r="I87" s="14" t="s">
        <v>21</v>
      </c>
      <c r="J87" s="164">
        <v>43.5</v>
      </c>
      <c r="K87" s="39">
        <f t="shared" si="6"/>
        <v>82.649999999999991</v>
      </c>
      <c r="L87" s="168"/>
      <c r="M87" s="169"/>
      <c r="N87" s="169"/>
      <c r="O87" s="169"/>
      <c r="P87" s="169"/>
      <c r="Q87" s="169"/>
      <c r="R87" s="210"/>
      <c r="S87" s="205"/>
      <c r="T87" s="205"/>
      <c r="U87" s="205"/>
      <c r="V87" s="205"/>
      <c r="W87" s="205"/>
      <c r="X87" s="205"/>
      <c r="Y87" s="205"/>
      <c r="Z87" s="205"/>
      <c r="AA87" s="205"/>
      <c r="AB87" s="212"/>
      <c r="AC87" s="168"/>
      <c r="AD87" s="169"/>
      <c r="AE87" s="183"/>
      <c r="AF87" s="195">
        <f t="shared" ref="AF87" si="33">S87+T87+U87+V87+W87+X87+Y87+Z87+AA87+AB87+R87</f>
        <v>0</v>
      </c>
      <c r="AG87" s="198">
        <f t="shared" ref="AG87" si="34">J87*(S87+T87+U87+V87+W87+R87+X87)+J88*(Y87+Z87+AA87+AB87)</f>
        <v>0</v>
      </c>
    </row>
    <row r="88" spans="1:34" ht="36.75" customHeight="1" thickBot="1" x14ac:dyDescent="0.4">
      <c r="A88" s="233"/>
      <c r="B88" s="217" t="s">
        <v>20</v>
      </c>
      <c r="C88" s="187"/>
      <c r="D88" s="215"/>
      <c r="E88" s="187"/>
      <c r="F88" s="190"/>
      <c r="G88" s="187"/>
      <c r="H88" s="187"/>
      <c r="I88" s="15" t="s">
        <v>22</v>
      </c>
      <c r="J88" s="165">
        <v>47.5</v>
      </c>
      <c r="K88" s="40">
        <f t="shared" si="6"/>
        <v>90.25</v>
      </c>
      <c r="L88" s="203"/>
      <c r="M88" s="209"/>
      <c r="N88" s="209"/>
      <c r="O88" s="209"/>
      <c r="P88" s="209"/>
      <c r="Q88" s="209"/>
      <c r="R88" s="211"/>
      <c r="S88" s="207"/>
      <c r="T88" s="207"/>
      <c r="U88" s="207"/>
      <c r="V88" s="207"/>
      <c r="W88" s="207"/>
      <c r="X88" s="208"/>
      <c r="Y88" s="207"/>
      <c r="Z88" s="207"/>
      <c r="AA88" s="207"/>
      <c r="AB88" s="213"/>
      <c r="AC88" s="174"/>
      <c r="AD88" s="175"/>
      <c r="AE88" s="184"/>
      <c r="AF88" s="197" t="e">
        <f>#REF!*#REF!</f>
        <v>#REF!</v>
      </c>
      <c r="AG88" s="200" t="e">
        <f>#REF!*#REF!</f>
        <v>#REF!</v>
      </c>
    </row>
    <row r="89" spans="1:34" ht="36.75" customHeight="1" x14ac:dyDescent="0.35">
      <c r="A89" s="232"/>
      <c r="B89" s="216" t="s">
        <v>132</v>
      </c>
      <c r="C89" s="185" t="s">
        <v>131</v>
      </c>
      <c r="D89" s="214" t="s">
        <v>53</v>
      </c>
      <c r="E89" s="185" t="s">
        <v>137</v>
      </c>
      <c r="F89" s="188" t="s">
        <v>44</v>
      </c>
      <c r="G89" s="185" t="s">
        <v>117</v>
      </c>
      <c r="H89" s="185" t="s">
        <v>46</v>
      </c>
      <c r="I89" s="14" t="s">
        <v>21</v>
      </c>
      <c r="J89" s="164">
        <v>43.5</v>
      </c>
      <c r="K89" s="39">
        <f t="shared" ref="K89:K120" si="35">J89*1.9</f>
        <v>82.649999999999991</v>
      </c>
      <c r="L89" s="168"/>
      <c r="M89" s="169"/>
      <c r="N89" s="169"/>
      <c r="O89" s="169"/>
      <c r="P89" s="169"/>
      <c r="Q89" s="169"/>
      <c r="R89" s="210"/>
      <c r="S89" s="205"/>
      <c r="T89" s="205"/>
      <c r="U89" s="205"/>
      <c r="V89" s="205"/>
      <c r="W89" s="205"/>
      <c r="X89" s="205"/>
      <c r="Y89" s="205"/>
      <c r="Z89" s="205"/>
      <c r="AA89" s="205"/>
      <c r="AB89" s="212"/>
      <c r="AC89" s="168"/>
      <c r="AD89" s="169"/>
      <c r="AE89" s="183"/>
      <c r="AF89" s="195">
        <f t="shared" ref="AF89" si="36">S89+T89+U89+V89+W89+X89+Y89+Z89+AA89+AB89+R89</f>
        <v>0</v>
      </c>
      <c r="AG89" s="198">
        <f>J89*(S89+T89+U89+V89+W89+R89+X89)+J90*(Y89+Z89+AA89+AB89)</f>
        <v>0</v>
      </c>
    </row>
    <row r="90" spans="1:34" ht="36.75" customHeight="1" thickBot="1" x14ac:dyDescent="0.4">
      <c r="A90" s="233"/>
      <c r="B90" s="217" t="s">
        <v>20</v>
      </c>
      <c r="C90" s="187"/>
      <c r="D90" s="215"/>
      <c r="E90" s="187"/>
      <c r="F90" s="190"/>
      <c r="G90" s="187"/>
      <c r="H90" s="187"/>
      <c r="I90" s="15" t="s">
        <v>22</v>
      </c>
      <c r="J90" s="165">
        <v>47.5</v>
      </c>
      <c r="K90" s="40">
        <f t="shared" si="35"/>
        <v>90.25</v>
      </c>
      <c r="L90" s="203"/>
      <c r="M90" s="209"/>
      <c r="N90" s="209"/>
      <c r="O90" s="209"/>
      <c r="P90" s="209"/>
      <c r="Q90" s="209"/>
      <c r="R90" s="211"/>
      <c r="S90" s="207"/>
      <c r="T90" s="207"/>
      <c r="U90" s="207"/>
      <c r="V90" s="207"/>
      <c r="W90" s="207"/>
      <c r="X90" s="208"/>
      <c r="Y90" s="207"/>
      <c r="Z90" s="207"/>
      <c r="AA90" s="207"/>
      <c r="AB90" s="213"/>
      <c r="AC90" s="174"/>
      <c r="AD90" s="175"/>
      <c r="AE90" s="184"/>
      <c r="AF90" s="197" t="e">
        <f>#REF!*#REF!</f>
        <v>#REF!</v>
      </c>
      <c r="AG90" s="200" t="e">
        <f>#REF!*#REF!</f>
        <v>#REF!</v>
      </c>
    </row>
    <row r="91" spans="1:34" ht="36.75" customHeight="1" x14ac:dyDescent="0.35">
      <c r="A91" s="232"/>
      <c r="B91" s="216" t="s">
        <v>132</v>
      </c>
      <c r="C91" s="214" t="s">
        <v>138</v>
      </c>
      <c r="D91" s="214" t="s">
        <v>59</v>
      </c>
      <c r="E91" s="185" t="s">
        <v>134</v>
      </c>
      <c r="F91" s="188" t="s">
        <v>44</v>
      </c>
      <c r="G91" s="185" t="s">
        <v>117</v>
      </c>
      <c r="H91" s="185" t="s">
        <v>46</v>
      </c>
      <c r="I91" s="14" t="s">
        <v>21</v>
      </c>
      <c r="J91" s="164">
        <v>40</v>
      </c>
      <c r="K91" s="39">
        <f t="shared" si="35"/>
        <v>76</v>
      </c>
      <c r="L91" s="168"/>
      <c r="M91" s="169"/>
      <c r="N91" s="169"/>
      <c r="O91" s="169"/>
      <c r="P91" s="169"/>
      <c r="Q91" s="169"/>
      <c r="R91" s="210"/>
      <c r="S91" s="205"/>
      <c r="T91" s="205"/>
      <c r="U91" s="205"/>
      <c r="V91" s="205"/>
      <c r="W91" s="205"/>
      <c r="X91" s="205"/>
      <c r="Y91" s="205"/>
      <c r="Z91" s="205"/>
      <c r="AA91" s="205"/>
      <c r="AB91" s="212"/>
      <c r="AC91" s="168"/>
      <c r="AD91" s="169"/>
      <c r="AE91" s="183"/>
      <c r="AF91" s="195">
        <f t="shared" ref="AF91" si="37">S91+T91+U91+V91+W91+X91+Y91+Z91+AA91+AB91+R91</f>
        <v>0</v>
      </c>
      <c r="AG91" s="198">
        <f t="shared" ref="AG91" si="38">J91*(S91+T91+U91+V91+W91+R91+X91)+J92*(Y91+Z91+AA91+AB91)</f>
        <v>0</v>
      </c>
    </row>
    <row r="92" spans="1:34" ht="36.75" customHeight="1" thickBot="1" x14ac:dyDescent="0.4">
      <c r="A92" s="233"/>
      <c r="B92" s="217" t="s">
        <v>20</v>
      </c>
      <c r="C92" s="215"/>
      <c r="D92" s="215"/>
      <c r="E92" s="187"/>
      <c r="F92" s="190"/>
      <c r="G92" s="187"/>
      <c r="H92" s="187"/>
      <c r="I92" s="15" t="s">
        <v>22</v>
      </c>
      <c r="J92" s="165">
        <v>43</v>
      </c>
      <c r="K92" s="40">
        <f t="shared" si="35"/>
        <v>81.7</v>
      </c>
      <c r="L92" s="203"/>
      <c r="M92" s="209"/>
      <c r="N92" s="209"/>
      <c r="O92" s="209"/>
      <c r="P92" s="209"/>
      <c r="Q92" s="209"/>
      <c r="R92" s="211"/>
      <c r="S92" s="207"/>
      <c r="T92" s="207"/>
      <c r="U92" s="207"/>
      <c r="V92" s="207"/>
      <c r="W92" s="207"/>
      <c r="X92" s="208"/>
      <c r="Y92" s="207"/>
      <c r="Z92" s="207"/>
      <c r="AA92" s="207"/>
      <c r="AB92" s="213"/>
      <c r="AC92" s="174"/>
      <c r="AD92" s="175"/>
      <c r="AE92" s="184"/>
      <c r="AF92" s="197" t="e">
        <f>#REF!*#REF!</f>
        <v>#REF!</v>
      </c>
      <c r="AG92" s="200" t="e">
        <f>#REF!*#REF!</f>
        <v>#REF!</v>
      </c>
    </row>
    <row r="93" spans="1:34" ht="36.75" customHeight="1" x14ac:dyDescent="0.35">
      <c r="A93" s="232"/>
      <c r="B93" s="216" t="s">
        <v>132</v>
      </c>
      <c r="C93" s="214" t="s">
        <v>138</v>
      </c>
      <c r="D93" s="214" t="s">
        <v>67</v>
      </c>
      <c r="E93" s="185" t="s">
        <v>68</v>
      </c>
      <c r="F93" s="188" t="s">
        <v>44</v>
      </c>
      <c r="G93" s="185" t="s">
        <v>117</v>
      </c>
      <c r="H93" s="185" t="s">
        <v>46</v>
      </c>
      <c r="I93" s="14" t="s">
        <v>21</v>
      </c>
      <c r="J93" s="164">
        <v>41.5</v>
      </c>
      <c r="K93" s="39">
        <f t="shared" si="35"/>
        <v>78.849999999999994</v>
      </c>
      <c r="L93" s="168"/>
      <c r="M93" s="169"/>
      <c r="N93" s="169"/>
      <c r="O93" s="169"/>
      <c r="P93" s="169"/>
      <c r="Q93" s="169"/>
      <c r="R93" s="210"/>
      <c r="S93" s="205"/>
      <c r="T93" s="205"/>
      <c r="U93" s="205"/>
      <c r="V93" s="205"/>
      <c r="W93" s="205"/>
      <c r="X93" s="205"/>
      <c r="Y93" s="205"/>
      <c r="Z93" s="205"/>
      <c r="AA93" s="205"/>
      <c r="AB93" s="212"/>
      <c r="AC93" s="168"/>
      <c r="AD93" s="169"/>
      <c r="AE93" s="183"/>
      <c r="AF93" s="195">
        <f>S93+T93+U93+V93+W93+X93+Y93+Z93+AA93+AB93+R93</f>
        <v>0</v>
      </c>
      <c r="AG93" s="198">
        <f t="shared" ref="AG93" si="39">J93*(S93+T93+U93+V93+W93+R93+X93)+J94*(Y93+Z93+AA93+AB93)</f>
        <v>0</v>
      </c>
    </row>
    <row r="94" spans="1:34" ht="36.75" customHeight="1" thickBot="1" x14ac:dyDescent="0.4">
      <c r="A94" s="233"/>
      <c r="B94" s="217" t="s">
        <v>20</v>
      </c>
      <c r="C94" s="215"/>
      <c r="D94" s="215"/>
      <c r="E94" s="187"/>
      <c r="F94" s="190"/>
      <c r="G94" s="187"/>
      <c r="H94" s="187"/>
      <c r="I94" s="15" t="s">
        <v>22</v>
      </c>
      <c r="J94" s="165">
        <v>45</v>
      </c>
      <c r="K94" s="40">
        <f t="shared" si="35"/>
        <v>85.5</v>
      </c>
      <c r="L94" s="203"/>
      <c r="M94" s="209"/>
      <c r="N94" s="209"/>
      <c r="O94" s="209"/>
      <c r="P94" s="209"/>
      <c r="Q94" s="209"/>
      <c r="R94" s="211"/>
      <c r="S94" s="207"/>
      <c r="T94" s="207"/>
      <c r="U94" s="207"/>
      <c r="V94" s="207"/>
      <c r="W94" s="207"/>
      <c r="X94" s="208"/>
      <c r="Y94" s="207"/>
      <c r="Z94" s="207"/>
      <c r="AA94" s="207"/>
      <c r="AB94" s="213"/>
      <c r="AC94" s="174"/>
      <c r="AD94" s="175"/>
      <c r="AE94" s="184"/>
      <c r="AF94" s="197" t="e">
        <f>#REF!*#REF!</f>
        <v>#REF!</v>
      </c>
      <c r="AG94" s="200" t="e">
        <f>#REF!*#REF!</f>
        <v>#REF!</v>
      </c>
    </row>
    <row r="95" spans="1:34" ht="36.75" customHeight="1" x14ac:dyDescent="0.35">
      <c r="A95" s="232"/>
      <c r="B95" s="216" t="s">
        <v>132</v>
      </c>
      <c r="C95" s="214" t="s">
        <v>138</v>
      </c>
      <c r="D95" s="214" t="s">
        <v>139</v>
      </c>
      <c r="E95" s="185" t="s">
        <v>140</v>
      </c>
      <c r="F95" s="188" t="s">
        <v>44</v>
      </c>
      <c r="G95" s="185" t="s">
        <v>117</v>
      </c>
      <c r="H95" s="185" t="s">
        <v>46</v>
      </c>
      <c r="I95" s="14" t="s">
        <v>21</v>
      </c>
      <c r="J95" s="164">
        <v>41.5</v>
      </c>
      <c r="K95" s="39">
        <f t="shared" si="35"/>
        <v>78.849999999999994</v>
      </c>
      <c r="L95" s="168"/>
      <c r="M95" s="169"/>
      <c r="N95" s="169"/>
      <c r="O95" s="169"/>
      <c r="P95" s="169"/>
      <c r="Q95" s="169"/>
      <c r="R95" s="210"/>
      <c r="S95" s="205"/>
      <c r="T95" s="205"/>
      <c r="U95" s="205"/>
      <c r="V95" s="205"/>
      <c r="W95" s="205"/>
      <c r="X95" s="205"/>
      <c r="Y95" s="205"/>
      <c r="Z95" s="205"/>
      <c r="AA95" s="205"/>
      <c r="AB95" s="212"/>
      <c r="AC95" s="168"/>
      <c r="AD95" s="169"/>
      <c r="AE95" s="183"/>
      <c r="AF95" s="195">
        <f t="shared" ref="AF95" si="40">S95+T95+U95+V95+W95+X95+Y95+Z95+AA95+AB95+R95</f>
        <v>0</v>
      </c>
      <c r="AG95" s="198">
        <f t="shared" ref="AG95" si="41">J95*(S95+T95+U95+V95+W95+R95+X95)+J96*(Y95+Z95+AA95+AB95)</f>
        <v>0</v>
      </c>
    </row>
    <row r="96" spans="1:34" ht="36.75" customHeight="1" thickBot="1" x14ac:dyDescent="0.4">
      <c r="A96" s="233"/>
      <c r="B96" s="217" t="s">
        <v>20</v>
      </c>
      <c r="C96" s="215"/>
      <c r="D96" s="215"/>
      <c r="E96" s="187"/>
      <c r="F96" s="190"/>
      <c r="G96" s="187"/>
      <c r="H96" s="187"/>
      <c r="I96" s="15" t="s">
        <v>22</v>
      </c>
      <c r="J96" s="165">
        <v>45</v>
      </c>
      <c r="K96" s="40">
        <f t="shared" si="35"/>
        <v>85.5</v>
      </c>
      <c r="L96" s="203"/>
      <c r="M96" s="209"/>
      <c r="N96" s="209"/>
      <c r="O96" s="209"/>
      <c r="P96" s="209"/>
      <c r="Q96" s="209"/>
      <c r="R96" s="211"/>
      <c r="S96" s="207"/>
      <c r="T96" s="207"/>
      <c r="U96" s="207"/>
      <c r="V96" s="207"/>
      <c r="W96" s="207"/>
      <c r="X96" s="208"/>
      <c r="Y96" s="207"/>
      <c r="Z96" s="207"/>
      <c r="AA96" s="207"/>
      <c r="AB96" s="213"/>
      <c r="AC96" s="174"/>
      <c r="AD96" s="175"/>
      <c r="AE96" s="184"/>
      <c r="AF96" s="197" t="e">
        <f>#REF!*#REF!</f>
        <v>#REF!</v>
      </c>
      <c r="AG96" s="200" t="e">
        <f>#REF!*#REF!</f>
        <v>#REF!</v>
      </c>
    </row>
    <row r="97" spans="1:33" ht="42.75" customHeight="1" x14ac:dyDescent="0.35">
      <c r="A97" s="232"/>
      <c r="B97" s="216" t="s">
        <v>132</v>
      </c>
      <c r="C97" s="214" t="s">
        <v>138</v>
      </c>
      <c r="D97" s="214" t="s">
        <v>101</v>
      </c>
      <c r="E97" s="185" t="s">
        <v>103</v>
      </c>
      <c r="F97" s="188" t="s">
        <v>44</v>
      </c>
      <c r="G97" s="185" t="s">
        <v>117</v>
      </c>
      <c r="H97" s="185" t="s">
        <v>46</v>
      </c>
      <c r="I97" s="14" t="s">
        <v>21</v>
      </c>
      <c r="J97" s="164">
        <v>43</v>
      </c>
      <c r="K97" s="39">
        <f t="shared" si="35"/>
        <v>81.7</v>
      </c>
      <c r="L97" s="168"/>
      <c r="M97" s="169"/>
      <c r="N97" s="169"/>
      <c r="O97" s="169"/>
      <c r="P97" s="169"/>
      <c r="Q97" s="169"/>
      <c r="R97" s="210"/>
      <c r="S97" s="205"/>
      <c r="T97" s="205"/>
      <c r="U97" s="205"/>
      <c r="V97" s="205"/>
      <c r="W97" s="205"/>
      <c r="X97" s="205"/>
      <c r="Y97" s="205"/>
      <c r="Z97" s="205"/>
      <c r="AA97" s="205"/>
      <c r="AB97" s="212"/>
      <c r="AC97" s="168"/>
      <c r="AD97" s="169"/>
      <c r="AE97" s="183"/>
      <c r="AF97" s="195">
        <f t="shared" ref="AF97" si="42">S97+T97+U97+V97+W97+X97+Y97+Z97+AA97+AB97+R97</f>
        <v>0</v>
      </c>
      <c r="AG97" s="198">
        <f t="shared" ref="AG97" si="43">J97*(S97+T97+U97+V97+W97+R97+X97)+J98*(Y97+Z97+AA97+AB97)</f>
        <v>0</v>
      </c>
    </row>
    <row r="98" spans="1:33" ht="42.75" customHeight="1" thickBot="1" x14ac:dyDescent="0.4">
      <c r="A98" s="233"/>
      <c r="B98" s="217" t="s">
        <v>20</v>
      </c>
      <c r="C98" s="215"/>
      <c r="D98" s="215"/>
      <c r="E98" s="187"/>
      <c r="F98" s="190"/>
      <c r="G98" s="187"/>
      <c r="H98" s="187"/>
      <c r="I98" s="15" t="s">
        <v>22</v>
      </c>
      <c r="J98" s="165">
        <v>47</v>
      </c>
      <c r="K98" s="40">
        <f t="shared" si="35"/>
        <v>89.3</v>
      </c>
      <c r="L98" s="203"/>
      <c r="M98" s="209"/>
      <c r="N98" s="209"/>
      <c r="O98" s="209"/>
      <c r="P98" s="209"/>
      <c r="Q98" s="209"/>
      <c r="R98" s="211"/>
      <c r="S98" s="207"/>
      <c r="T98" s="207"/>
      <c r="U98" s="207"/>
      <c r="V98" s="207"/>
      <c r="W98" s="207"/>
      <c r="X98" s="208"/>
      <c r="Y98" s="207"/>
      <c r="Z98" s="207"/>
      <c r="AA98" s="207"/>
      <c r="AB98" s="213"/>
      <c r="AC98" s="174"/>
      <c r="AD98" s="175"/>
      <c r="AE98" s="184"/>
      <c r="AF98" s="197" t="e">
        <f>#REF!*#REF!</f>
        <v>#REF!</v>
      </c>
      <c r="AG98" s="200" t="e">
        <f>#REF!*#REF!</f>
        <v>#REF!</v>
      </c>
    </row>
    <row r="99" spans="1:33" ht="42.75" customHeight="1" x14ac:dyDescent="0.35">
      <c r="A99" s="232"/>
      <c r="B99" s="216" t="s">
        <v>132</v>
      </c>
      <c r="C99" s="214" t="s">
        <v>138</v>
      </c>
      <c r="D99" s="214" t="s">
        <v>102</v>
      </c>
      <c r="E99" s="185" t="s">
        <v>104</v>
      </c>
      <c r="F99" s="188" t="s">
        <v>44</v>
      </c>
      <c r="G99" s="185" t="s">
        <v>117</v>
      </c>
      <c r="H99" s="185" t="s">
        <v>46</v>
      </c>
      <c r="I99" s="14" t="s">
        <v>21</v>
      </c>
      <c r="J99" s="164">
        <v>43</v>
      </c>
      <c r="K99" s="39">
        <f t="shared" si="35"/>
        <v>81.7</v>
      </c>
      <c r="L99" s="168"/>
      <c r="M99" s="169"/>
      <c r="N99" s="169"/>
      <c r="O99" s="169"/>
      <c r="P99" s="169"/>
      <c r="Q99" s="169"/>
      <c r="R99" s="210"/>
      <c r="S99" s="205"/>
      <c r="T99" s="205"/>
      <c r="U99" s="205"/>
      <c r="V99" s="205"/>
      <c r="W99" s="205"/>
      <c r="X99" s="205"/>
      <c r="Y99" s="205"/>
      <c r="Z99" s="205"/>
      <c r="AA99" s="205"/>
      <c r="AB99" s="212"/>
      <c r="AC99" s="168"/>
      <c r="AD99" s="169"/>
      <c r="AE99" s="183"/>
      <c r="AF99" s="195">
        <f>S99+T99+U99+V99+W99+X99+Y99+Z99+AA99+AB99+R99</f>
        <v>0</v>
      </c>
      <c r="AG99" s="198">
        <f t="shared" ref="AG99" si="44">J99*(S99+T99+U99+V99+W99+R99+X99)+J100*(Y99+Z99+AA99+AB99)</f>
        <v>0</v>
      </c>
    </row>
    <row r="100" spans="1:33" ht="42.75" customHeight="1" thickBot="1" x14ac:dyDescent="0.4">
      <c r="A100" s="233"/>
      <c r="B100" s="217" t="s">
        <v>20</v>
      </c>
      <c r="C100" s="215"/>
      <c r="D100" s="215"/>
      <c r="E100" s="187"/>
      <c r="F100" s="190"/>
      <c r="G100" s="187"/>
      <c r="H100" s="187"/>
      <c r="I100" s="15" t="s">
        <v>22</v>
      </c>
      <c r="J100" s="165">
        <v>47</v>
      </c>
      <c r="K100" s="40">
        <f t="shared" si="35"/>
        <v>89.3</v>
      </c>
      <c r="L100" s="203"/>
      <c r="M100" s="209"/>
      <c r="N100" s="209"/>
      <c r="O100" s="209"/>
      <c r="P100" s="209"/>
      <c r="Q100" s="209"/>
      <c r="R100" s="211"/>
      <c r="S100" s="207"/>
      <c r="T100" s="207"/>
      <c r="U100" s="207"/>
      <c r="V100" s="207"/>
      <c r="W100" s="207"/>
      <c r="X100" s="208"/>
      <c r="Y100" s="207"/>
      <c r="Z100" s="207"/>
      <c r="AA100" s="207"/>
      <c r="AB100" s="213"/>
      <c r="AC100" s="174"/>
      <c r="AD100" s="175"/>
      <c r="AE100" s="184"/>
      <c r="AF100" s="197" t="e">
        <f>#REF!*#REF!</f>
        <v>#REF!</v>
      </c>
      <c r="AG100" s="200" t="e">
        <f>#REF!*#REF!</f>
        <v>#REF!</v>
      </c>
    </row>
    <row r="101" spans="1:33" ht="42.75" customHeight="1" x14ac:dyDescent="0.35">
      <c r="A101" s="230"/>
      <c r="B101" s="216" t="s">
        <v>132</v>
      </c>
      <c r="C101" s="214" t="s">
        <v>141</v>
      </c>
      <c r="D101" s="214" t="s">
        <v>9</v>
      </c>
      <c r="E101" s="191" t="s">
        <v>43</v>
      </c>
      <c r="F101" s="188" t="s">
        <v>44</v>
      </c>
      <c r="G101" s="185" t="s">
        <v>117</v>
      </c>
      <c r="H101" s="185" t="s">
        <v>46</v>
      </c>
      <c r="I101" s="16" t="s">
        <v>21</v>
      </c>
      <c r="J101" s="164">
        <v>43</v>
      </c>
      <c r="K101" s="39">
        <f t="shared" si="35"/>
        <v>81.7</v>
      </c>
      <c r="L101" s="168"/>
      <c r="M101" s="169"/>
      <c r="N101" s="169"/>
      <c r="O101" s="169"/>
      <c r="P101" s="169"/>
      <c r="Q101" s="169"/>
      <c r="R101" s="210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12"/>
      <c r="AC101" s="168"/>
      <c r="AD101" s="169"/>
      <c r="AE101" s="183"/>
      <c r="AF101" s="195">
        <f t="shared" ref="AF101" si="45">S101+T101+U101+V101+W101+X101+Y101+Z101+AA101+AB101+R101</f>
        <v>0</v>
      </c>
      <c r="AG101" s="198">
        <f t="shared" ref="AG101" si="46">J101*(S101+T101+U101+V101+W101+R101+X101)+J102*(Y101+Z101+AA101+AB101)</f>
        <v>0</v>
      </c>
    </row>
    <row r="102" spans="1:33" ht="42.75" customHeight="1" thickBot="1" x14ac:dyDescent="0.4">
      <c r="A102" s="231"/>
      <c r="B102" s="217" t="s">
        <v>20</v>
      </c>
      <c r="C102" s="215"/>
      <c r="D102" s="215"/>
      <c r="E102" s="192"/>
      <c r="F102" s="190"/>
      <c r="G102" s="187"/>
      <c r="H102" s="187"/>
      <c r="I102" s="17" t="s">
        <v>22</v>
      </c>
      <c r="J102" s="165">
        <v>47</v>
      </c>
      <c r="K102" s="40">
        <f t="shared" si="35"/>
        <v>89.3</v>
      </c>
      <c r="L102" s="203"/>
      <c r="M102" s="209"/>
      <c r="N102" s="209"/>
      <c r="O102" s="209"/>
      <c r="P102" s="209"/>
      <c r="Q102" s="209"/>
      <c r="R102" s="211"/>
      <c r="S102" s="207"/>
      <c r="T102" s="207"/>
      <c r="U102" s="207"/>
      <c r="V102" s="207"/>
      <c r="W102" s="207"/>
      <c r="X102" s="208"/>
      <c r="Y102" s="207"/>
      <c r="Z102" s="207"/>
      <c r="AA102" s="207"/>
      <c r="AB102" s="213"/>
      <c r="AC102" s="174"/>
      <c r="AD102" s="175"/>
      <c r="AE102" s="184"/>
      <c r="AF102" s="197" t="e">
        <f>#REF!*#REF!</f>
        <v>#REF!</v>
      </c>
      <c r="AG102" s="200" t="e">
        <f>#REF!*#REF!</f>
        <v>#REF!</v>
      </c>
    </row>
    <row r="103" spans="1:33" ht="42.75" customHeight="1" x14ac:dyDescent="0.35">
      <c r="A103" s="232"/>
      <c r="B103" s="216" t="s">
        <v>132</v>
      </c>
      <c r="C103" s="214" t="s">
        <v>141</v>
      </c>
      <c r="D103" s="214" t="s">
        <v>47</v>
      </c>
      <c r="E103" s="185" t="s">
        <v>142</v>
      </c>
      <c r="F103" s="188" t="s">
        <v>44</v>
      </c>
      <c r="G103" s="185" t="s">
        <v>117</v>
      </c>
      <c r="H103" s="185" t="s">
        <v>46</v>
      </c>
      <c r="I103" s="14" t="s">
        <v>21</v>
      </c>
      <c r="J103" s="164">
        <v>43</v>
      </c>
      <c r="K103" s="39">
        <f t="shared" si="35"/>
        <v>81.7</v>
      </c>
      <c r="L103" s="168"/>
      <c r="M103" s="169"/>
      <c r="N103" s="169"/>
      <c r="O103" s="169"/>
      <c r="P103" s="169"/>
      <c r="Q103" s="169"/>
      <c r="R103" s="210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12"/>
      <c r="AC103" s="168"/>
      <c r="AD103" s="169"/>
      <c r="AE103" s="183"/>
      <c r="AF103" s="195">
        <f t="shared" ref="AF103" si="47">S103+T103+U103+V103+W103+X103+Y103+Z103+AA103+AB103+R103</f>
        <v>0</v>
      </c>
      <c r="AG103" s="198">
        <f t="shared" ref="AG103" si="48">J103*(S103+T103+U103+V103+W103+R103+X103)+J104*(Y103+Z103+AA103+AB103)</f>
        <v>0</v>
      </c>
    </row>
    <row r="104" spans="1:33" ht="42.75" customHeight="1" thickBot="1" x14ac:dyDescent="0.4">
      <c r="A104" s="233"/>
      <c r="B104" s="217" t="s">
        <v>20</v>
      </c>
      <c r="C104" s="215"/>
      <c r="D104" s="215"/>
      <c r="E104" s="187"/>
      <c r="F104" s="190"/>
      <c r="G104" s="187"/>
      <c r="H104" s="187"/>
      <c r="I104" s="15" t="s">
        <v>22</v>
      </c>
      <c r="J104" s="165">
        <v>47</v>
      </c>
      <c r="K104" s="40">
        <f t="shared" si="35"/>
        <v>89.3</v>
      </c>
      <c r="L104" s="203"/>
      <c r="M104" s="209"/>
      <c r="N104" s="209"/>
      <c r="O104" s="209"/>
      <c r="P104" s="209"/>
      <c r="Q104" s="209"/>
      <c r="R104" s="211"/>
      <c r="S104" s="207"/>
      <c r="T104" s="207"/>
      <c r="U104" s="207"/>
      <c r="V104" s="207"/>
      <c r="W104" s="207"/>
      <c r="X104" s="208"/>
      <c r="Y104" s="207"/>
      <c r="Z104" s="207"/>
      <c r="AA104" s="207"/>
      <c r="AB104" s="213"/>
      <c r="AC104" s="174"/>
      <c r="AD104" s="175"/>
      <c r="AE104" s="184"/>
      <c r="AF104" s="197" t="e">
        <f>#REF!*#REF!</f>
        <v>#REF!</v>
      </c>
      <c r="AG104" s="200" t="e">
        <f>#REF!*#REF!</f>
        <v>#REF!</v>
      </c>
    </row>
    <row r="105" spans="1:33" ht="48.75" customHeight="1" x14ac:dyDescent="0.35">
      <c r="A105" s="232"/>
      <c r="B105" s="216" t="s">
        <v>132</v>
      </c>
      <c r="C105" s="214" t="s">
        <v>141</v>
      </c>
      <c r="D105" s="214" t="s">
        <v>51</v>
      </c>
      <c r="E105" s="185" t="s">
        <v>143</v>
      </c>
      <c r="F105" s="188" t="s">
        <v>44</v>
      </c>
      <c r="G105" s="185" t="s">
        <v>117</v>
      </c>
      <c r="H105" s="185" t="s">
        <v>46</v>
      </c>
      <c r="I105" s="14" t="s">
        <v>21</v>
      </c>
      <c r="J105" s="164">
        <v>43</v>
      </c>
      <c r="K105" s="39">
        <f t="shared" si="35"/>
        <v>81.7</v>
      </c>
      <c r="L105" s="168"/>
      <c r="M105" s="169"/>
      <c r="N105" s="169"/>
      <c r="O105" s="169"/>
      <c r="P105" s="169"/>
      <c r="Q105" s="169"/>
      <c r="R105" s="210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12"/>
      <c r="AC105" s="168"/>
      <c r="AD105" s="169"/>
      <c r="AE105" s="183"/>
      <c r="AF105" s="195">
        <f t="shared" ref="AF105" si="49">S105+T105+U105+V105+W105+X105+Y105+Z105+AA105+AB105+R105</f>
        <v>0</v>
      </c>
      <c r="AG105" s="198">
        <f t="shared" ref="AG105" si="50">J105*(S105+T105+U105+V105+W105+R105+X105)+J106*(Y105+Z105+AA105+AB105)</f>
        <v>0</v>
      </c>
    </row>
    <row r="106" spans="1:33" ht="48.75" customHeight="1" thickBot="1" x14ac:dyDescent="0.4">
      <c r="A106" s="233"/>
      <c r="B106" s="217" t="s">
        <v>20</v>
      </c>
      <c r="C106" s="215"/>
      <c r="D106" s="215"/>
      <c r="E106" s="187"/>
      <c r="F106" s="190"/>
      <c r="G106" s="187"/>
      <c r="H106" s="187"/>
      <c r="I106" s="15" t="s">
        <v>22</v>
      </c>
      <c r="J106" s="165">
        <v>47</v>
      </c>
      <c r="K106" s="40">
        <f t="shared" si="35"/>
        <v>89.3</v>
      </c>
      <c r="L106" s="203"/>
      <c r="M106" s="209"/>
      <c r="N106" s="209"/>
      <c r="O106" s="209"/>
      <c r="P106" s="209"/>
      <c r="Q106" s="209"/>
      <c r="R106" s="211"/>
      <c r="S106" s="207"/>
      <c r="T106" s="207"/>
      <c r="U106" s="207"/>
      <c r="V106" s="207"/>
      <c r="W106" s="207"/>
      <c r="X106" s="208"/>
      <c r="Y106" s="207"/>
      <c r="Z106" s="207"/>
      <c r="AA106" s="207"/>
      <c r="AB106" s="213"/>
      <c r="AC106" s="174"/>
      <c r="AD106" s="175"/>
      <c r="AE106" s="184"/>
      <c r="AF106" s="197" t="e">
        <f>#REF!*#REF!</f>
        <v>#REF!</v>
      </c>
      <c r="AG106" s="200" t="e">
        <f>#REF!*#REF!</f>
        <v>#REF!</v>
      </c>
    </row>
    <row r="107" spans="1:33" ht="48.75" customHeight="1" x14ac:dyDescent="0.35">
      <c r="A107" s="232"/>
      <c r="B107" s="216" t="s">
        <v>132</v>
      </c>
      <c r="C107" s="214" t="s">
        <v>141</v>
      </c>
      <c r="D107" s="214" t="s">
        <v>49</v>
      </c>
      <c r="E107" s="185" t="s">
        <v>144</v>
      </c>
      <c r="F107" s="188" t="s">
        <v>44</v>
      </c>
      <c r="G107" s="185" t="s">
        <v>117</v>
      </c>
      <c r="H107" s="185" t="s">
        <v>46</v>
      </c>
      <c r="I107" s="14" t="s">
        <v>21</v>
      </c>
      <c r="J107" s="164">
        <v>43</v>
      </c>
      <c r="K107" s="39">
        <f t="shared" si="35"/>
        <v>81.7</v>
      </c>
      <c r="L107" s="168"/>
      <c r="M107" s="169"/>
      <c r="N107" s="169"/>
      <c r="O107" s="169"/>
      <c r="P107" s="169"/>
      <c r="Q107" s="169"/>
      <c r="R107" s="210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12"/>
      <c r="AC107" s="168"/>
      <c r="AD107" s="169"/>
      <c r="AE107" s="183"/>
      <c r="AF107" s="195">
        <f t="shared" ref="AF107" si="51">S107+T107+U107+V107+W107+X107+Y107+Z107+AA107+AB107+R107</f>
        <v>0</v>
      </c>
      <c r="AG107" s="198">
        <f t="shared" ref="AG107" si="52">J107*(S107+T107+U107+V107+W107+R107+X107)+J108*(Y107+Z107+AA107+AB107)</f>
        <v>0</v>
      </c>
    </row>
    <row r="108" spans="1:33" ht="48.75" customHeight="1" thickBot="1" x14ac:dyDescent="0.4">
      <c r="A108" s="233"/>
      <c r="B108" s="217" t="s">
        <v>20</v>
      </c>
      <c r="C108" s="215"/>
      <c r="D108" s="215"/>
      <c r="E108" s="187"/>
      <c r="F108" s="190"/>
      <c r="G108" s="187"/>
      <c r="H108" s="187"/>
      <c r="I108" s="15" t="s">
        <v>22</v>
      </c>
      <c r="J108" s="165">
        <v>47</v>
      </c>
      <c r="K108" s="40">
        <f t="shared" si="35"/>
        <v>89.3</v>
      </c>
      <c r="L108" s="203"/>
      <c r="M108" s="209"/>
      <c r="N108" s="209"/>
      <c r="O108" s="209"/>
      <c r="P108" s="209"/>
      <c r="Q108" s="209"/>
      <c r="R108" s="211"/>
      <c r="S108" s="207"/>
      <c r="T108" s="207"/>
      <c r="U108" s="207"/>
      <c r="V108" s="207"/>
      <c r="W108" s="207"/>
      <c r="X108" s="208"/>
      <c r="Y108" s="207"/>
      <c r="Z108" s="207"/>
      <c r="AA108" s="207"/>
      <c r="AB108" s="213"/>
      <c r="AC108" s="174"/>
      <c r="AD108" s="175"/>
      <c r="AE108" s="184"/>
      <c r="AF108" s="197" t="e">
        <f>#REF!*#REF!</f>
        <v>#REF!</v>
      </c>
      <c r="AG108" s="200" t="e">
        <f>#REF!*#REF!</f>
        <v>#REF!</v>
      </c>
    </row>
    <row r="109" spans="1:33" ht="48.75" customHeight="1" x14ac:dyDescent="0.35">
      <c r="A109" s="232"/>
      <c r="B109" s="216" t="s">
        <v>132</v>
      </c>
      <c r="C109" s="214" t="s">
        <v>145</v>
      </c>
      <c r="D109" s="214" t="s">
        <v>11</v>
      </c>
      <c r="E109" s="185" t="s">
        <v>146</v>
      </c>
      <c r="F109" s="188" t="s">
        <v>44</v>
      </c>
      <c r="G109" s="185" t="s">
        <v>117</v>
      </c>
      <c r="H109" s="185" t="s">
        <v>46</v>
      </c>
      <c r="I109" s="14" t="s">
        <v>21</v>
      </c>
      <c r="J109" s="164">
        <v>40</v>
      </c>
      <c r="K109" s="39">
        <f t="shared" si="35"/>
        <v>76</v>
      </c>
      <c r="L109" s="168"/>
      <c r="M109" s="169"/>
      <c r="N109" s="169"/>
      <c r="O109" s="169"/>
      <c r="P109" s="169"/>
      <c r="Q109" s="169"/>
      <c r="R109" s="210"/>
      <c r="S109" s="205"/>
      <c r="T109" s="205"/>
      <c r="U109" s="205"/>
      <c r="V109" s="205"/>
      <c r="W109" s="205"/>
      <c r="X109" s="205"/>
      <c r="Y109" s="205"/>
      <c r="Z109" s="205"/>
      <c r="AA109" s="205"/>
      <c r="AB109" s="212"/>
      <c r="AC109" s="168"/>
      <c r="AD109" s="169"/>
      <c r="AE109" s="183"/>
      <c r="AF109" s="195">
        <f t="shared" ref="AF109" si="53">S109+T109+U109+V109+W109+X109+Y109+Z109+AA109+AB109+R109</f>
        <v>0</v>
      </c>
      <c r="AG109" s="198">
        <f t="shared" ref="AG109" si="54">J109*(S109+T109+U109+V109+W109+R109+X109)+J110*(Y109+Z109+AA109+AB109)</f>
        <v>0</v>
      </c>
    </row>
    <row r="110" spans="1:33" ht="48.75" customHeight="1" thickBot="1" x14ac:dyDescent="0.4">
      <c r="A110" s="233"/>
      <c r="B110" s="217" t="s">
        <v>20</v>
      </c>
      <c r="C110" s="215"/>
      <c r="D110" s="215"/>
      <c r="E110" s="187"/>
      <c r="F110" s="190"/>
      <c r="G110" s="187"/>
      <c r="H110" s="187"/>
      <c r="I110" s="15" t="s">
        <v>22</v>
      </c>
      <c r="J110" s="165">
        <v>43.5</v>
      </c>
      <c r="K110" s="40">
        <f t="shared" si="35"/>
        <v>82.649999999999991</v>
      </c>
      <c r="L110" s="203"/>
      <c r="M110" s="209"/>
      <c r="N110" s="209"/>
      <c r="O110" s="209"/>
      <c r="P110" s="209"/>
      <c r="Q110" s="209"/>
      <c r="R110" s="211"/>
      <c r="S110" s="207"/>
      <c r="T110" s="207"/>
      <c r="U110" s="207"/>
      <c r="V110" s="207"/>
      <c r="W110" s="207"/>
      <c r="X110" s="208"/>
      <c r="Y110" s="207"/>
      <c r="Z110" s="207"/>
      <c r="AA110" s="207"/>
      <c r="AB110" s="213"/>
      <c r="AC110" s="174"/>
      <c r="AD110" s="175"/>
      <c r="AE110" s="184"/>
      <c r="AF110" s="197" t="e">
        <f>#REF!*#REF!</f>
        <v>#REF!</v>
      </c>
      <c r="AG110" s="200" t="e">
        <f>#REF!*#REF!</f>
        <v>#REF!</v>
      </c>
    </row>
    <row r="111" spans="1:33" ht="57" customHeight="1" x14ac:dyDescent="0.35">
      <c r="A111" s="232"/>
      <c r="B111" s="216" t="s">
        <v>132</v>
      </c>
      <c r="C111" s="214" t="s">
        <v>145</v>
      </c>
      <c r="D111" s="214" t="s">
        <v>67</v>
      </c>
      <c r="E111" s="185" t="s">
        <v>68</v>
      </c>
      <c r="F111" s="188" t="s">
        <v>44</v>
      </c>
      <c r="G111" s="185" t="s">
        <v>117</v>
      </c>
      <c r="H111" s="185" t="s">
        <v>46</v>
      </c>
      <c r="I111" s="14" t="s">
        <v>21</v>
      </c>
      <c r="J111" s="164">
        <v>40</v>
      </c>
      <c r="K111" s="39">
        <f t="shared" si="35"/>
        <v>76</v>
      </c>
      <c r="L111" s="168"/>
      <c r="M111" s="169"/>
      <c r="N111" s="169"/>
      <c r="O111" s="169"/>
      <c r="P111" s="169"/>
      <c r="Q111" s="169"/>
      <c r="R111" s="210"/>
      <c r="S111" s="205"/>
      <c r="T111" s="205"/>
      <c r="U111" s="205"/>
      <c r="V111" s="205"/>
      <c r="W111" s="205"/>
      <c r="X111" s="205"/>
      <c r="Y111" s="205"/>
      <c r="Z111" s="205"/>
      <c r="AA111" s="205"/>
      <c r="AB111" s="212"/>
      <c r="AC111" s="168"/>
      <c r="AD111" s="169"/>
      <c r="AE111" s="183"/>
      <c r="AF111" s="195">
        <f t="shared" ref="AF111" si="55">S111+T111+U111+V111+W111+X111+Y111+Z111+AA111+AB111+R111</f>
        <v>0</v>
      </c>
      <c r="AG111" s="198">
        <f t="shared" ref="AG111" si="56">J111*(S111+T111+U111+V111+W111+R111+X111)+J112*(Y111+Z111+AA111+AB111)</f>
        <v>0</v>
      </c>
    </row>
    <row r="112" spans="1:33" ht="57" customHeight="1" thickBot="1" x14ac:dyDescent="0.4">
      <c r="A112" s="233"/>
      <c r="B112" s="217" t="s">
        <v>20</v>
      </c>
      <c r="C112" s="215"/>
      <c r="D112" s="215"/>
      <c r="E112" s="187"/>
      <c r="F112" s="190"/>
      <c r="G112" s="187"/>
      <c r="H112" s="187"/>
      <c r="I112" s="15" t="s">
        <v>22</v>
      </c>
      <c r="J112" s="165">
        <v>43.5</v>
      </c>
      <c r="K112" s="40">
        <f t="shared" si="35"/>
        <v>82.649999999999991</v>
      </c>
      <c r="L112" s="203"/>
      <c r="M112" s="209"/>
      <c r="N112" s="209"/>
      <c r="O112" s="209"/>
      <c r="P112" s="209"/>
      <c r="Q112" s="209"/>
      <c r="R112" s="211"/>
      <c r="S112" s="207"/>
      <c r="T112" s="207"/>
      <c r="U112" s="207"/>
      <c r="V112" s="207"/>
      <c r="W112" s="207"/>
      <c r="X112" s="208"/>
      <c r="Y112" s="207"/>
      <c r="Z112" s="207"/>
      <c r="AA112" s="207"/>
      <c r="AB112" s="213"/>
      <c r="AC112" s="174"/>
      <c r="AD112" s="175"/>
      <c r="AE112" s="184"/>
      <c r="AF112" s="197" t="e">
        <f>#REF!*#REF!</f>
        <v>#REF!</v>
      </c>
      <c r="AG112" s="200" t="e">
        <f>#REF!*#REF!</f>
        <v>#REF!</v>
      </c>
    </row>
    <row r="113" spans="1:34" ht="51.75" customHeight="1" x14ac:dyDescent="0.35">
      <c r="A113" s="232"/>
      <c r="B113" s="216" t="s">
        <v>132</v>
      </c>
      <c r="C113" s="214" t="s">
        <v>145</v>
      </c>
      <c r="D113" s="214" t="s">
        <v>25</v>
      </c>
      <c r="E113" s="185" t="s">
        <v>147</v>
      </c>
      <c r="F113" s="188" t="s">
        <v>44</v>
      </c>
      <c r="G113" s="185" t="s">
        <v>117</v>
      </c>
      <c r="H113" s="185" t="s">
        <v>46</v>
      </c>
      <c r="I113" s="14" t="s">
        <v>21</v>
      </c>
      <c r="J113" s="164">
        <v>40</v>
      </c>
      <c r="K113" s="39">
        <f t="shared" si="35"/>
        <v>76</v>
      </c>
      <c r="L113" s="168"/>
      <c r="M113" s="169"/>
      <c r="N113" s="169"/>
      <c r="O113" s="169"/>
      <c r="P113" s="169"/>
      <c r="Q113" s="169"/>
      <c r="R113" s="210"/>
      <c r="S113" s="205"/>
      <c r="T113" s="205"/>
      <c r="U113" s="205"/>
      <c r="V113" s="205"/>
      <c r="W113" s="205"/>
      <c r="X113" s="205"/>
      <c r="Y113" s="205"/>
      <c r="Z113" s="205"/>
      <c r="AA113" s="205"/>
      <c r="AB113" s="212"/>
      <c r="AC113" s="168"/>
      <c r="AD113" s="169"/>
      <c r="AE113" s="183"/>
      <c r="AF113" s="195">
        <f t="shared" ref="AF113" si="57">S113+T113+U113+V113+W113+X113+Y113+Z113+AA113+AB113+R113</f>
        <v>0</v>
      </c>
      <c r="AG113" s="198">
        <f t="shared" ref="AG113" si="58">J113*(S113+T113+U113+V113+W113+R113+X113)+J114*(Y113+Z113+AA113+AB113)</f>
        <v>0</v>
      </c>
    </row>
    <row r="114" spans="1:34" ht="51.75" customHeight="1" thickBot="1" x14ac:dyDescent="0.4">
      <c r="A114" s="233"/>
      <c r="B114" s="217" t="s">
        <v>20</v>
      </c>
      <c r="C114" s="215"/>
      <c r="D114" s="215"/>
      <c r="E114" s="187"/>
      <c r="F114" s="190"/>
      <c r="G114" s="187"/>
      <c r="H114" s="187"/>
      <c r="I114" s="15" t="s">
        <v>22</v>
      </c>
      <c r="J114" s="165">
        <v>43.5</v>
      </c>
      <c r="K114" s="40">
        <f t="shared" si="35"/>
        <v>82.649999999999991</v>
      </c>
      <c r="L114" s="203"/>
      <c r="M114" s="209"/>
      <c r="N114" s="209"/>
      <c r="O114" s="209"/>
      <c r="P114" s="209"/>
      <c r="Q114" s="209"/>
      <c r="R114" s="211"/>
      <c r="S114" s="207"/>
      <c r="T114" s="207"/>
      <c r="U114" s="207"/>
      <c r="V114" s="207"/>
      <c r="W114" s="207"/>
      <c r="X114" s="208"/>
      <c r="Y114" s="207"/>
      <c r="Z114" s="207"/>
      <c r="AA114" s="207"/>
      <c r="AB114" s="213"/>
      <c r="AC114" s="174"/>
      <c r="AD114" s="175"/>
      <c r="AE114" s="184"/>
      <c r="AF114" s="197" t="e">
        <f>#REF!*#REF!</f>
        <v>#REF!</v>
      </c>
      <c r="AG114" s="200" t="e">
        <f>#REF!*#REF!</f>
        <v>#REF!</v>
      </c>
    </row>
    <row r="115" spans="1:34" ht="51.75" customHeight="1" x14ac:dyDescent="0.35">
      <c r="A115" s="232"/>
      <c r="B115" s="216" t="s">
        <v>132</v>
      </c>
      <c r="C115" s="214" t="s">
        <v>145</v>
      </c>
      <c r="D115" s="214" t="s">
        <v>101</v>
      </c>
      <c r="E115" s="185" t="s">
        <v>103</v>
      </c>
      <c r="F115" s="188" t="s">
        <v>44</v>
      </c>
      <c r="G115" s="185" t="s">
        <v>117</v>
      </c>
      <c r="H115" s="185" t="s">
        <v>46</v>
      </c>
      <c r="I115" s="14" t="s">
        <v>21</v>
      </c>
      <c r="J115" s="164">
        <v>41</v>
      </c>
      <c r="K115" s="39">
        <f t="shared" si="35"/>
        <v>77.899999999999991</v>
      </c>
      <c r="L115" s="168"/>
      <c r="M115" s="169"/>
      <c r="N115" s="169"/>
      <c r="O115" s="169"/>
      <c r="P115" s="169"/>
      <c r="Q115" s="169"/>
      <c r="R115" s="210"/>
      <c r="S115" s="205"/>
      <c r="T115" s="205"/>
      <c r="U115" s="205"/>
      <c r="V115" s="205"/>
      <c r="W115" s="205"/>
      <c r="X115" s="205"/>
      <c r="Y115" s="205"/>
      <c r="Z115" s="205"/>
      <c r="AA115" s="205"/>
      <c r="AB115" s="212"/>
      <c r="AC115" s="168"/>
      <c r="AD115" s="169"/>
      <c r="AE115" s="183"/>
      <c r="AF115" s="195">
        <f t="shared" ref="AF115" si="59">S115+T115+U115+V115+W115+X115+Y115+Z115+AA115+AB115+R115</f>
        <v>0</v>
      </c>
      <c r="AG115" s="198">
        <f t="shared" ref="AG115" si="60">J115*(S115+T115+U115+V115+W115+R115+X115)+J116*(Y115+Z115+AA115+AB115)</f>
        <v>0</v>
      </c>
    </row>
    <row r="116" spans="1:34" ht="51.75" customHeight="1" thickBot="1" x14ac:dyDescent="0.4">
      <c r="A116" s="233"/>
      <c r="B116" s="217" t="s">
        <v>20</v>
      </c>
      <c r="C116" s="215"/>
      <c r="D116" s="215"/>
      <c r="E116" s="187"/>
      <c r="F116" s="190"/>
      <c r="G116" s="187"/>
      <c r="H116" s="187"/>
      <c r="I116" s="15" t="s">
        <v>22</v>
      </c>
      <c r="J116" s="165">
        <v>45</v>
      </c>
      <c r="K116" s="40">
        <f t="shared" si="35"/>
        <v>85.5</v>
      </c>
      <c r="L116" s="203"/>
      <c r="M116" s="209"/>
      <c r="N116" s="209"/>
      <c r="O116" s="209"/>
      <c r="P116" s="209"/>
      <c r="Q116" s="209"/>
      <c r="R116" s="211"/>
      <c r="S116" s="207"/>
      <c r="T116" s="207"/>
      <c r="U116" s="207"/>
      <c r="V116" s="207"/>
      <c r="W116" s="207"/>
      <c r="X116" s="208"/>
      <c r="Y116" s="207"/>
      <c r="Z116" s="207"/>
      <c r="AA116" s="207"/>
      <c r="AB116" s="213"/>
      <c r="AC116" s="174"/>
      <c r="AD116" s="175"/>
      <c r="AE116" s="184"/>
      <c r="AF116" s="197" t="e">
        <f>#REF!*#REF!</f>
        <v>#REF!</v>
      </c>
      <c r="AG116" s="200" t="e">
        <f>#REF!*#REF!</f>
        <v>#REF!</v>
      </c>
    </row>
    <row r="117" spans="1:34" ht="51.75" customHeight="1" x14ac:dyDescent="0.35">
      <c r="A117" s="232"/>
      <c r="B117" s="216" t="s">
        <v>132</v>
      </c>
      <c r="C117" s="214" t="s">
        <v>145</v>
      </c>
      <c r="D117" s="214" t="s">
        <v>102</v>
      </c>
      <c r="E117" s="185" t="s">
        <v>104</v>
      </c>
      <c r="F117" s="188" t="s">
        <v>44</v>
      </c>
      <c r="G117" s="185" t="s">
        <v>117</v>
      </c>
      <c r="H117" s="185" t="s">
        <v>46</v>
      </c>
      <c r="I117" s="14" t="s">
        <v>21</v>
      </c>
      <c r="J117" s="164">
        <v>41</v>
      </c>
      <c r="K117" s="39">
        <f t="shared" si="35"/>
        <v>77.899999999999991</v>
      </c>
      <c r="L117" s="168"/>
      <c r="M117" s="169"/>
      <c r="N117" s="169"/>
      <c r="O117" s="169"/>
      <c r="P117" s="169"/>
      <c r="Q117" s="169"/>
      <c r="R117" s="210"/>
      <c r="S117" s="205"/>
      <c r="T117" s="205"/>
      <c r="U117" s="205"/>
      <c r="V117" s="205"/>
      <c r="W117" s="205"/>
      <c r="X117" s="205"/>
      <c r="Y117" s="205"/>
      <c r="Z117" s="205"/>
      <c r="AA117" s="205"/>
      <c r="AB117" s="212"/>
      <c r="AC117" s="168"/>
      <c r="AD117" s="169"/>
      <c r="AE117" s="183"/>
      <c r="AF117" s="195">
        <f t="shared" ref="AF117" si="61">S117+T117+U117+V117+W117+X117+Y117+Z117+AA117+AB117+R117</f>
        <v>0</v>
      </c>
      <c r="AG117" s="198">
        <f t="shared" ref="AG117" si="62">J117*(S117+T117+U117+V117+W117+R117+X117)+J118*(Y117+Z117+AA117+AB117)</f>
        <v>0</v>
      </c>
    </row>
    <row r="118" spans="1:34" ht="51.75" customHeight="1" thickBot="1" x14ac:dyDescent="0.4">
      <c r="A118" s="233"/>
      <c r="B118" s="217" t="s">
        <v>20</v>
      </c>
      <c r="C118" s="215"/>
      <c r="D118" s="215"/>
      <c r="E118" s="187"/>
      <c r="F118" s="190"/>
      <c r="G118" s="187"/>
      <c r="H118" s="187"/>
      <c r="I118" s="15" t="s">
        <v>22</v>
      </c>
      <c r="J118" s="165">
        <v>45</v>
      </c>
      <c r="K118" s="40">
        <f t="shared" si="35"/>
        <v>85.5</v>
      </c>
      <c r="L118" s="203"/>
      <c r="M118" s="209"/>
      <c r="N118" s="209"/>
      <c r="O118" s="209"/>
      <c r="P118" s="209"/>
      <c r="Q118" s="209"/>
      <c r="R118" s="211"/>
      <c r="S118" s="207"/>
      <c r="T118" s="207"/>
      <c r="U118" s="207"/>
      <c r="V118" s="207"/>
      <c r="W118" s="207"/>
      <c r="X118" s="208"/>
      <c r="Y118" s="207"/>
      <c r="Z118" s="207"/>
      <c r="AA118" s="207"/>
      <c r="AB118" s="213"/>
      <c r="AC118" s="174"/>
      <c r="AD118" s="175"/>
      <c r="AE118" s="184"/>
      <c r="AF118" s="197" t="e">
        <f>#REF!*#REF!</f>
        <v>#REF!</v>
      </c>
      <c r="AG118" s="200" t="e">
        <f>#REF!*#REF!</f>
        <v>#REF!</v>
      </c>
    </row>
    <row r="119" spans="1:34" ht="42.75" customHeight="1" thickBot="1" x14ac:dyDescent="0.4">
      <c r="A119" s="232"/>
      <c r="B119" s="216" t="s">
        <v>132</v>
      </c>
      <c r="C119" s="214" t="s">
        <v>148</v>
      </c>
      <c r="D119" s="214" t="s">
        <v>23</v>
      </c>
      <c r="E119" s="185" t="s">
        <v>149</v>
      </c>
      <c r="F119" s="188" t="s">
        <v>44</v>
      </c>
      <c r="G119" s="185" t="s">
        <v>117</v>
      </c>
      <c r="H119" s="185" t="s">
        <v>46</v>
      </c>
      <c r="I119" s="14" t="s">
        <v>158</v>
      </c>
      <c r="J119" s="164">
        <v>40</v>
      </c>
      <c r="K119" s="39">
        <f t="shared" si="35"/>
        <v>76</v>
      </c>
      <c r="L119" s="168"/>
      <c r="M119" s="169"/>
      <c r="N119" s="169"/>
      <c r="O119" s="169"/>
      <c r="P119" s="169"/>
      <c r="Q119" s="169"/>
      <c r="R119" s="170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12"/>
      <c r="AF119" s="195">
        <f>S119+T119+U119+V119+W119+X119+Y119+Z119+AA119+AB119+AC119+AD119+AE119</f>
        <v>0</v>
      </c>
      <c r="AG119" s="198">
        <f>J119*(S119+T119)+J120*(U119+V119+W119+X119)+J121*(Y119+Z119+AA119+AB119+AC119+AD119+AE119)</f>
        <v>0</v>
      </c>
    </row>
    <row r="120" spans="1:34" ht="42.75" customHeight="1" x14ac:dyDescent="0.35">
      <c r="A120" s="232"/>
      <c r="B120" s="220"/>
      <c r="C120" s="221"/>
      <c r="D120" s="221"/>
      <c r="E120" s="186"/>
      <c r="F120" s="189"/>
      <c r="G120" s="186"/>
      <c r="H120" s="186"/>
      <c r="I120" s="14" t="s">
        <v>159</v>
      </c>
      <c r="J120" s="166">
        <v>42.5</v>
      </c>
      <c r="K120" s="88">
        <f t="shared" si="35"/>
        <v>80.75</v>
      </c>
      <c r="L120" s="171"/>
      <c r="M120" s="172"/>
      <c r="N120" s="172"/>
      <c r="O120" s="172"/>
      <c r="P120" s="172"/>
      <c r="Q120" s="172"/>
      <c r="R120" s="173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189"/>
      <c r="AF120" s="196"/>
      <c r="AG120" s="199"/>
    </row>
    <row r="121" spans="1:34" ht="42.75" customHeight="1" thickBot="1" x14ac:dyDescent="0.4">
      <c r="A121" s="233"/>
      <c r="B121" s="217" t="s">
        <v>20</v>
      </c>
      <c r="C121" s="215"/>
      <c r="D121" s="215"/>
      <c r="E121" s="187"/>
      <c r="F121" s="190"/>
      <c r="G121" s="187"/>
      <c r="H121" s="187"/>
      <c r="I121" s="15" t="s">
        <v>27</v>
      </c>
      <c r="J121" s="165">
        <v>46</v>
      </c>
      <c r="K121" s="40">
        <f t="shared" ref="K121:K142" si="63">J121*1.9</f>
        <v>87.399999999999991</v>
      </c>
      <c r="L121" s="174"/>
      <c r="M121" s="175"/>
      <c r="N121" s="175"/>
      <c r="O121" s="175"/>
      <c r="P121" s="175"/>
      <c r="Q121" s="175"/>
      <c r="R121" s="176"/>
      <c r="S121" s="207"/>
      <c r="T121" s="207"/>
      <c r="U121" s="207"/>
      <c r="V121" s="207"/>
      <c r="W121" s="207"/>
      <c r="X121" s="208"/>
      <c r="Y121" s="207"/>
      <c r="Z121" s="207"/>
      <c r="AA121" s="207"/>
      <c r="AB121" s="207"/>
      <c r="AC121" s="207"/>
      <c r="AD121" s="207"/>
      <c r="AE121" s="213"/>
      <c r="AF121" s="197" t="e">
        <f>#REF!*#REF!</f>
        <v>#REF!</v>
      </c>
      <c r="AG121" s="200" t="e">
        <f>#REF!*#REF!</f>
        <v>#REF!</v>
      </c>
    </row>
    <row r="122" spans="1:34" ht="42.75" customHeight="1" x14ac:dyDescent="0.35">
      <c r="A122" s="232"/>
      <c r="B122" s="216" t="s">
        <v>132</v>
      </c>
      <c r="C122" s="214" t="s">
        <v>148</v>
      </c>
      <c r="D122" s="214" t="s">
        <v>24</v>
      </c>
      <c r="E122" s="185" t="s">
        <v>150</v>
      </c>
      <c r="F122" s="188" t="s">
        <v>44</v>
      </c>
      <c r="G122" s="185" t="s">
        <v>117</v>
      </c>
      <c r="H122" s="185" t="s">
        <v>46</v>
      </c>
      <c r="I122" s="14" t="s">
        <v>158</v>
      </c>
      <c r="J122" s="164">
        <v>40</v>
      </c>
      <c r="K122" s="39">
        <f t="shared" si="63"/>
        <v>76</v>
      </c>
      <c r="L122" s="168"/>
      <c r="M122" s="169"/>
      <c r="N122" s="169"/>
      <c r="O122" s="169"/>
      <c r="P122" s="169"/>
      <c r="Q122" s="169"/>
      <c r="R122" s="170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12"/>
      <c r="AF122" s="195">
        <f>S122+T122+U122+V122+W122+X122+Y122+Z122+AA122+AB122+AC122+AD122+AE122</f>
        <v>0</v>
      </c>
      <c r="AG122" s="198">
        <f>J122*(S122+T122)+J123*(U122+V122+W122+X122)+J124*(Y122+Z122+AA122+AB122+AC122+AD122+AE122)</f>
        <v>0</v>
      </c>
      <c r="AH122" s="98"/>
    </row>
    <row r="123" spans="1:34" ht="42.75" customHeight="1" x14ac:dyDescent="0.35">
      <c r="A123" s="232"/>
      <c r="B123" s="220"/>
      <c r="C123" s="221"/>
      <c r="D123" s="221"/>
      <c r="E123" s="186"/>
      <c r="F123" s="189"/>
      <c r="G123" s="186"/>
      <c r="H123" s="186"/>
      <c r="I123" s="87" t="s">
        <v>159</v>
      </c>
      <c r="J123" s="166">
        <v>42.5</v>
      </c>
      <c r="K123" s="88">
        <f t="shared" si="63"/>
        <v>80.75</v>
      </c>
      <c r="L123" s="171"/>
      <c r="M123" s="172"/>
      <c r="N123" s="172"/>
      <c r="O123" s="172"/>
      <c r="P123" s="172"/>
      <c r="Q123" s="172"/>
      <c r="R123" s="173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189"/>
      <c r="AF123" s="196"/>
      <c r="AG123" s="199"/>
    </row>
    <row r="124" spans="1:34" ht="42.75" customHeight="1" thickBot="1" x14ac:dyDescent="0.4">
      <c r="A124" s="233"/>
      <c r="B124" s="217" t="s">
        <v>20</v>
      </c>
      <c r="C124" s="215"/>
      <c r="D124" s="215"/>
      <c r="E124" s="187"/>
      <c r="F124" s="190"/>
      <c r="G124" s="187"/>
      <c r="H124" s="187"/>
      <c r="I124" s="15" t="s">
        <v>27</v>
      </c>
      <c r="J124" s="165">
        <v>46</v>
      </c>
      <c r="K124" s="40">
        <f t="shared" si="63"/>
        <v>87.399999999999991</v>
      </c>
      <c r="L124" s="174"/>
      <c r="M124" s="175"/>
      <c r="N124" s="175"/>
      <c r="O124" s="175"/>
      <c r="P124" s="175"/>
      <c r="Q124" s="175"/>
      <c r="R124" s="176"/>
      <c r="S124" s="207"/>
      <c r="T124" s="207"/>
      <c r="U124" s="207"/>
      <c r="V124" s="207"/>
      <c r="W124" s="207"/>
      <c r="X124" s="208"/>
      <c r="Y124" s="207"/>
      <c r="Z124" s="207"/>
      <c r="AA124" s="207"/>
      <c r="AB124" s="207"/>
      <c r="AC124" s="207"/>
      <c r="AD124" s="207"/>
      <c r="AE124" s="213"/>
      <c r="AF124" s="197" t="e">
        <f>#REF!*#REF!</f>
        <v>#REF!</v>
      </c>
      <c r="AG124" s="200" t="e">
        <f>#REF!*#REF!</f>
        <v>#REF!</v>
      </c>
    </row>
    <row r="125" spans="1:34" ht="42.75" customHeight="1" x14ac:dyDescent="0.35">
      <c r="A125" s="232"/>
      <c r="B125" s="216" t="s">
        <v>132</v>
      </c>
      <c r="C125" s="214" t="s">
        <v>148</v>
      </c>
      <c r="D125" s="214" t="s">
        <v>14</v>
      </c>
      <c r="E125" s="185" t="s">
        <v>120</v>
      </c>
      <c r="F125" s="188" t="s">
        <v>44</v>
      </c>
      <c r="G125" s="185" t="s">
        <v>117</v>
      </c>
      <c r="H125" s="185" t="s">
        <v>46</v>
      </c>
      <c r="I125" s="14" t="s">
        <v>158</v>
      </c>
      <c r="J125" s="164">
        <v>40</v>
      </c>
      <c r="K125" s="39">
        <f t="shared" si="63"/>
        <v>76</v>
      </c>
      <c r="L125" s="168"/>
      <c r="M125" s="201"/>
      <c r="N125" s="201"/>
      <c r="O125" s="201"/>
      <c r="P125" s="201"/>
      <c r="Q125" s="201"/>
      <c r="R125" s="201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12"/>
      <c r="AF125" s="195">
        <f>S125+T125+U125+V125+W125+X125+Y125+Z125+AA125+AB125+AC125+AD125+AE125</f>
        <v>0</v>
      </c>
      <c r="AG125" s="198">
        <f>J125*(S125+T125)+J126*(U125+V125+W125+X125)+J127*(Y125+Z125+AA125+AB125+AC125+AD125+AE125)</f>
        <v>0</v>
      </c>
      <c r="AH125" s="98"/>
    </row>
    <row r="126" spans="1:34" ht="42.75" customHeight="1" x14ac:dyDescent="0.35">
      <c r="A126" s="232"/>
      <c r="B126" s="220"/>
      <c r="C126" s="221"/>
      <c r="D126" s="221"/>
      <c r="E126" s="186"/>
      <c r="F126" s="189"/>
      <c r="G126" s="186"/>
      <c r="H126" s="186"/>
      <c r="I126" s="87" t="s">
        <v>159</v>
      </c>
      <c r="J126" s="166">
        <v>42.5</v>
      </c>
      <c r="K126" s="88">
        <f t="shared" si="63"/>
        <v>80.75</v>
      </c>
      <c r="L126" s="171"/>
      <c r="M126" s="202"/>
      <c r="N126" s="202"/>
      <c r="O126" s="202"/>
      <c r="P126" s="202"/>
      <c r="Q126" s="202"/>
      <c r="R126" s="202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189"/>
      <c r="AF126" s="196"/>
      <c r="AG126" s="199"/>
      <c r="AH126" s="98"/>
    </row>
    <row r="127" spans="1:34" ht="42.75" customHeight="1" thickBot="1" x14ac:dyDescent="0.4">
      <c r="A127" s="233"/>
      <c r="B127" s="217" t="s">
        <v>20</v>
      </c>
      <c r="C127" s="215"/>
      <c r="D127" s="215"/>
      <c r="E127" s="187"/>
      <c r="F127" s="190"/>
      <c r="G127" s="187"/>
      <c r="H127" s="187"/>
      <c r="I127" s="15" t="s">
        <v>27</v>
      </c>
      <c r="J127" s="165">
        <v>46</v>
      </c>
      <c r="K127" s="40">
        <f t="shared" si="63"/>
        <v>87.399999999999991</v>
      </c>
      <c r="L127" s="203"/>
      <c r="M127" s="204"/>
      <c r="N127" s="204"/>
      <c r="O127" s="204"/>
      <c r="P127" s="204"/>
      <c r="Q127" s="204"/>
      <c r="R127" s="204"/>
      <c r="S127" s="207"/>
      <c r="T127" s="207"/>
      <c r="U127" s="207"/>
      <c r="V127" s="207"/>
      <c r="W127" s="207"/>
      <c r="X127" s="208"/>
      <c r="Y127" s="207"/>
      <c r="Z127" s="207"/>
      <c r="AA127" s="207"/>
      <c r="AB127" s="207"/>
      <c r="AC127" s="207"/>
      <c r="AD127" s="207"/>
      <c r="AE127" s="213"/>
      <c r="AF127" s="197" t="e">
        <f>#REF!*#REF!</f>
        <v>#REF!</v>
      </c>
      <c r="AG127" s="200" t="e">
        <f>#REF!*#REF!</f>
        <v>#REF!</v>
      </c>
      <c r="AH127" s="98"/>
    </row>
    <row r="128" spans="1:34" ht="42.75" customHeight="1" x14ac:dyDescent="0.35">
      <c r="A128" s="232"/>
      <c r="B128" s="216" t="s">
        <v>132</v>
      </c>
      <c r="C128" s="214" t="s">
        <v>148</v>
      </c>
      <c r="D128" s="214" t="s">
        <v>108</v>
      </c>
      <c r="E128" s="185" t="s">
        <v>136</v>
      </c>
      <c r="F128" s="188" t="s">
        <v>44</v>
      </c>
      <c r="G128" s="185" t="s">
        <v>117</v>
      </c>
      <c r="H128" s="185" t="s">
        <v>46</v>
      </c>
      <c r="I128" s="14" t="s">
        <v>158</v>
      </c>
      <c r="J128" s="164">
        <v>39</v>
      </c>
      <c r="K128" s="39">
        <f t="shared" si="63"/>
        <v>74.099999999999994</v>
      </c>
      <c r="L128" s="168"/>
      <c r="M128" s="201"/>
      <c r="N128" s="201"/>
      <c r="O128" s="201"/>
      <c r="P128" s="201"/>
      <c r="Q128" s="201"/>
      <c r="R128" s="201"/>
      <c r="S128" s="205"/>
      <c r="T128" s="205"/>
      <c r="U128" s="205"/>
      <c r="V128" s="205"/>
      <c r="W128" s="205"/>
      <c r="X128" s="205"/>
      <c r="Y128" s="205"/>
      <c r="Z128" s="205"/>
      <c r="AA128" s="205"/>
      <c r="AB128" s="205"/>
      <c r="AC128" s="205"/>
      <c r="AD128" s="205"/>
      <c r="AE128" s="212"/>
      <c r="AF128" s="195">
        <f>S128+T128+U128+V128+W128+X128+Y128+Z128+AA128+AB128+AC128+AD128+AE128</f>
        <v>0</v>
      </c>
      <c r="AG128" s="198">
        <f>J128*(S128+T128)+J129*(U128+V128+W128+X128)+J130*(Y128+Z128+AA128+AB128+AC128+AD128+AE128)</f>
        <v>0</v>
      </c>
    </row>
    <row r="129" spans="1:33" ht="42.75" customHeight="1" x14ac:dyDescent="0.35">
      <c r="A129" s="232"/>
      <c r="B129" s="220"/>
      <c r="C129" s="221"/>
      <c r="D129" s="221"/>
      <c r="E129" s="186"/>
      <c r="F129" s="189"/>
      <c r="G129" s="186"/>
      <c r="H129" s="186"/>
      <c r="I129" s="87" t="s">
        <v>159</v>
      </c>
      <c r="J129" s="166">
        <v>41</v>
      </c>
      <c r="K129" s="88">
        <f t="shared" si="63"/>
        <v>77.899999999999991</v>
      </c>
      <c r="L129" s="171"/>
      <c r="M129" s="202"/>
      <c r="N129" s="202"/>
      <c r="O129" s="202"/>
      <c r="P129" s="202"/>
      <c r="Q129" s="202"/>
      <c r="R129" s="202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189"/>
      <c r="AF129" s="196"/>
      <c r="AG129" s="199"/>
    </row>
    <row r="130" spans="1:33" ht="42.75" customHeight="1" thickBot="1" x14ac:dyDescent="0.4">
      <c r="A130" s="233"/>
      <c r="B130" s="217" t="s">
        <v>20</v>
      </c>
      <c r="C130" s="215"/>
      <c r="D130" s="215"/>
      <c r="E130" s="187"/>
      <c r="F130" s="190"/>
      <c r="G130" s="187"/>
      <c r="H130" s="187"/>
      <c r="I130" s="15" t="s">
        <v>27</v>
      </c>
      <c r="J130" s="165">
        <v>44.5</v>
      </c>
      <c r="K130" s="40">
        <f t="shared" si="63"/>
        <v>84.55</v>
      </c>
      <c r="L130" s="203"/>
      <c r="M130" s="204"/>
      <c r="N130" s="204"/>
      <c r="O130" s="204"/>
      <c r="P130" s="204"/>
      <c r="Q130" s="204"/>
      <c r="R130" s="204"/>
      <c r="S130" s="207"/>
      <c r="T130" s="207"/>
      <c r="U130" s="207"/>
      <c r="V130" s="207"/>
      <c r="W130" s="207"/>
      <c r="X130" s="208"/>
      <c r="Y130" s="207"/>
      <c r="Z130" s="207"/>
      <c r="AA130" s="207"/>
      <c r="AB130" s="207"/>
      <c r="AC130" s="207"/>
      <c r="AD130" s="207"/>
      <c r="AE130" s="213"/>
      <c r="AF130" s="197" t="e">
        <f>#REF!*#REF!</f>
        <v>#REF!</v>
      </c>
      <c r="AG130" s="200" t="e">
        <f>#REF!*#REF!</f>
        <v>#REF!</v>
      </c>
    </row>
    <row r="131" spans="1:33" ht="42.75" customHeight="1" x14ac:dyDescent="0.35">
      <c r="A131" s="232"/>
      <c r="B131" s="216" t="s">
        <v>132</v>
      </c>
      <c r="C131" s="214" t="s">
        <v>148</v>
      </c>
      <c r="D131" s="214" t="s">
        <v>151</v>
      </c>
      <c r="E131" s="185" t="s">
        <v>152</v>
      </c>
      <c r="F131" s="188" t="s">
        <v>44</v>
      </c>
      <c r="G131" s="185" t="s">
        <v>117</v>
      </c>
      <c r="H131" s="185" t="s">
        <v>46</v>
      </c>
      <c r="I131" s="14" t="s">
        <v>158</v>
      </c>
      <c r="J131" s="164">
        <v>39</v>
      </c>
      <c r="K131" s="39">
        <f t="shared" si="63"/>
        <v>74.099999999999994</v>
      </c>
      <c r="L131" s="168"/>
      <c r="M131" s="201"/>
      <c r="N131" s="201"/>
      <c r="O131" s="201"/>
      <c r="P131" s="201"/>
      <c r="Q131" s="201"/>
      <c r="R131" s="201"/>
      <c r="S131" s="205"/>
      <c r="T131" s="205"/>
      <c r="U131" s="205"/>
      <c r="V131" s="205"/>
      <c r="W131" s="205"/>
      <c r="X131" s="205"/>
      <c r="Y131" s="205"/>
      <c r="Z131" s="205"/>
      <c r="AA131" s="205"/>
      <c r="AB131" s="205"/>
      <c r="AC131" s="205"/>
      <c r="AD131" s="205"/>
      <c r="AE131" s="212"/>
      <c r="AF131" s="195">
        <f>S131+T131+U131+V131+W131+X131+Y131+Z131+AA131+AB131+AC131+AD131+AE131</f>
        <v>0</v>
      </c>
      <c r="AG131" s="198">
        <f>J131*(S131+T131)+J132*(U131+V131+W131+X131)+J133*(Y131+Z131+AA131+AB131+AC131+AD131+AE131)</f>
        <v>0</v>
      </c>
    </row>
    <row r="132" spans="1:33" ht="42.75" customHeight="1" x14ac:dyDescent="0.35">
      <c r="A132" s="232"/>
      <c r="B132" s="220"/>
      <c r="C132" s="221"/>
      <c r="D132" s="221"/>
      <c r="E132" s="186"/>
      <c r="F132" s="189"/>
      <c r="G132" s="186"/>
      <c r="H132" s="186"/>
      <c r="I132" s="87" t="s">
        <v>159</v>
      </c>
      <c r="J132" s="166">
        <v>41</v>
      </c>
      <c r="K132" s="88">
        <f t="shared" si="63"/>
        <v>77.899999999999991</v>
      </c>
      <c r="L132" s="171"/>
      <c r="M132" s="202"/>
      <c r="N132" s="202"/>
      <c r="O132" s="202"/>
      <c r="P132" s="202"/>
      <c r="Q132" s="202"/>
      <c r="R132" s="202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189"/>
      <c r="AF132" s="196"/>
      <c r="AG132" s="199"/>
    </row>
    <row r="133" spans="1:33" ht="42.75" customHeight="1" thickBot="1" x14ac:dyDescent="0.4">
      <c r="A133" s="233"/>
      <c r="B133" s="217" t="s">
        <v>20</v>
      </c>
      <c r="C133" s="215"/>
      <c r="D133" s="215"/>
      <c r="E133" s="187"/>
      <c r="F133" s="190"/>
      <c r="G133" s="187"/>
      <c r="H133" s="187"/>
      <c r="I133" s="15" t="s">
        <v>27</v>
      </c>
      <c r="J133" s="165">
        <v>44.5</v>
      </c>
      <c r="K133" s="40">
        <f t="shared" si="63"/>
        <v>84.55</v>
      </c>
      <c r="L133" s="203"/>
      <c r="M133" s="204"/>
      <c r="N133" s="204"/>
      <c r="O133" s="204"/>
      <c r="P133" s="204"/>
      <c r="Q133" s="204"/>
      <c r="R133" s="204"/>
      <c r="S133" s="207"/>
      <c r="T133" s="207"/>
      <c r="U133" s="207"/>
      <c r="V133" s="207"/>
      <c r="W133" s="207"/>
      <c r="X133" s="208"/>
      <c r="Y133" s="207"/>
      <c r="Z133" s="207"/>
      <c r="AA133" s="207"/>
      <c r="AB133" s="207"/>
      <c r="AC133" s="207"/>
      <c r="AD133" s="207"/>
      <c r="AE133" s="213"/>
      <c r="AF133" s="197" t="e">
        <f>#REF!*#REF!</f>
        <v>#REF!</v>
      </c>
      <c r="AG133" s="200" t="e">
        <f>#REF!*#REF!</f>
        <v>#REF!</v>
      </c>
    </row>
    <row r="134" spans="1:33" ht="37.5" customHeight="1" x14ac:dyDescent="0.35">
      <c r="A134" s="232"/>
      <c r="B134" s="216" t="s">
        <v>132</v>
      </c>
      <c r="C134" s="214" t="s">
        <v>153</v>
      </c>
      <c r="D134" s="214" t="s">
        <v>59</v>
      </c>
      <c r="E134" s="185" t="s">
        <v>155</v>
      </c>
      <c r="F134" s="188" t="s">
        <v>44</v>
      </c>
      <c r="G134" s="185" t="s">
        <v>117</v>
      </c>
      <c r="H134" s="185" t="s">
        <v>46</v>
      </c>
      <c r="I134" s="14" t="s">
        <v>158</v>
      </c>
      <c r="J134" s="164">
        <v>46</v>
      </c>
      <c r="K134" s="39">
        <f t="shared" si="63"/>
        <v>87.399999999999991</v>
      </c>
      <c r="L134" s="168"/>
      <c r="M134" s="201"/>
      <c r="N134" s="201"/>
      <c r="O134" s="201"/>
      <c r="P134" s="201"/>
      <c r="Q134" s="201"/>
      <c r="R134" s="201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12"/>
      <c r="AF134" s="195">
        <f>S134+T134+U134+V134+W134+X134+Y134+Z134+AA134+AB134+AC134+AD134+AE134</f>
        <v>0</v>
      </c>
      <c r="AG134" s="198">
        <f>J134*(S134+T134)+J135*(U134+V134+W134+X134)+J136*(Y134+Z134+AA134+AB134+AC134+AD134+AE134)</f>
        <v>0</v>
      </c>
    </row>
    <row r="135" spans="1:33" ht="37.5" customHeight="1" x14ac:dyDescent="0.35">
      <c r="A135" s="232"/>
      <c r="B135" s="220"/>
      <c r="C135" s="221"/>
      <c r="D135" s="221"/>
      <c r="E135" s="186"/>
      <c r="F135" s="189"/>
      <c r="G135" s="186"/>
      <c r="H135" s="186"/>
      <c r="I135" s="87" t="s">
        <v>159</v>
      </c>
      <c r="J135" s="166">
        <v>48</v>
      </c>
      <c r="K135" s="88">
        <f t="shared" si="63"/>
        <v>91.199999999999989</v>
      </c>
      <c r="L135" s="171"/>
      <c r="M135" s="202"/>
      <c r="N135" s="202"/>
      <c r="O135" s="202"/>
      <c r="P135" s="202"/>
      <c r="Q135" s="202"/>
      <c r="R135" s="202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189"/>
      <c r="AF135" s="196"/>
      <c r="AG135" s="199"/>
    </row>
    <row r="136" spans="1:33" ht="37.5" customHeight="1" thickBot="1" x14ac:dyDescent="0.4">
      <c r="A136" s="233"/>
      <c r="B136" s="217" t="s">
        <v>20</v>
      </c>
      <c r="C136" s="215"/>
      <c r="D136" s="215"/>
      <c r="E136" s="187"/>
      <c r="F136" s="190"/>
      <c r="G136" s="187"/>
      <c r="H136" s="187"/>
      <c r="I136" s="15" t="s">
        <v>27</v>
      </c>
      <c r="J136" s="165">
        <v>52.5</v>
      </c>
      <c r="K136" s="40">
        <f t="shared" si="63"/>
        <v>99.75</v>
      </c>
      <c r="L136" s="203"/>
      <c r="M136" s="204"/>
      <c r="N136" s="204"/>
      <c r="O136" s="204"/>
      <c r="P136" s="204"/>
      <c r="Q136" s="204"/>
      <c r="R136" s="204"/>
      <c r="S136" s="207"/>
      <c r="T136" s="207"/>
      <c r="U136" s="207"/>
      <c r="V136" s="207"/>
      <c r="W136" s="207"/>
      <c r="X136" s="208"/>
      <c r="Y136" s="207"/>
      <c r="Z136" s="207"/>
      <c r="AA136" s="207"/>
      <c r="AB136" s="207"/>
      <c r="AC136" s="207"/>
      <c r="AD136" s="207"/>
      <c r="AE136" s="213"/>
      <c r="AF136" s="197" t="e">
        <f>#REF!*#REF!</f>
        <v>#REF!</v>
      </c>
      <c r="AG136" s="200" t="e">
        <f>#REF!*#REF!</f>
        <v>#REF!</v>
      </c>
    </row>
    <row r="137" spans="1:33" ht="37.5" customHeight="1" x14ac:dyDescent="0.35">
      <c r="A137" s="232"/>
      <c r="B137" s="216" t="s">
        <v>132</v>
      </c>
      <c r="C137" s="214" t="s">
        <v>153</v>
      </c>
      <c r="D137" s="214" t="s">
        <v>9</v>
      </c>
      <c r="E137" s="185" t="s">
        <v>156</v>
      </c>
      <c r="F137" s="188" t="s">
        <v>44</v>
      </c>
      <c r="G137" s="185" t="s">
        <v>117</v>
      </c>
      <c r="H137" s="185" t="s">
        <v>46</v>
      </c>
      <c r="I137" s="14" t="s">
        <v>158</v>
      </c>
      <c r="J137" s="164">
        <v>46</v>
      </c>
      <c r="K137" s="39">
        <f t="shared" si="63"/>
        <v>87.399999999999991</v>
      </c>
      <c r="L137" s="168"/>
      <c r="M137" s="201"/>
      <c r="N137" s="201"/>
      <c r="O137" s="201"/>
      <c r="P137" s="201"/>
      <c r="Q137" s="201"/>
      <c r="R137" s="201"/>
      <c r="S137" s="205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12"/>
      <c r="AF137" s="195">
        <f>S137+T137+U137+V137+W137+X137+Y137+Z137+AA137+AB137+AC137+AD137+AE137</f>
        <v>0</v>
      </c>
      <c r="AG137" s="198">
        <f>J137*(S137+T137)+J138*(U137+V137+W137+X137)+J139*(Y137+Z137+AA137+AB137+AC137+AD137+AE137)</f>
        <v>0</v>
      </c>
    </row>
    <row r="138" spans="1:33" ht="37.5" customHeight="1" x14ac:dyDescent="0.35">
      <c r="A138" s="232"/>
      <c r="B138" s="220"/>
      <c r="C138" s="221"/>
      <c r="D138" s="221"/>
      <c r="E138" s="186"/>
      <c r="F138" s="189"/>
      <c r="G138" s="186"/>
      <c r="H138" s="186"/>
      <c r="I138" s="87" t="s">
        <v>159</v>
      </c>
      <c r="J138" s="166">
        <v>48</v>
      </c>
      <c r="K138" s="88">
        <f t="shared" si="63"/>
        <v>91.199999999999989</v>
      </c>
      <c r="L138" s="171"/>
      <c r="M138" s="202"/>
      <c r="N138" s="202"/>
      <c r="O138" s="202"/>
      <c r="P138" s="202"/>
      <c r="Q138" s="202"/>
      <c r="R138" s="202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  <c r="AE138" s="189"/>
      <c r="AF138" s="196"/>
      <c r="AG138" s="199"/>
    </row>
    <row r="139" spans="1:33" ht="37.5" customHeight="1" thickBot="1" x14ac:dyDescent="0.4">
      <c r="A139" s="233"/>
      <c r="B139" s="217" t="s">
        <v>20</v>
      </c>
      <c r="C139" s="215"/>
      <c r="D139" s="215"/>
      <c r="E139" s="187"/>
      <c r="F139" s="190"/>
      <c r="G139" s="187"/>
      <c r="H139" s="187"/>
      <c r="I139" s="15" t="s">
        <v>27</v>
      </c>
      <c r="J139" s="165">
        <v>52.5</v>
      </c>
      <c r="K139" s="40">
        <f t="shared" si="63"/>
        <v>99.75</v>
      </c>
      <c r="L139" s="203"/>
      <c r="M139" s="204"/>
      <c r="N139" s="204"/>
      <c r="O139" s="204"/>
      <c r="P139" s="204"/>
      <c r="Q139" s="204"/>
      <c r="R139" s="204"/>
      <c r="S139" s="207"/>
      <c r="T139" s="207"/>
      <c r="U139" s="207"/>
      <c r="V139" s="207"/>
      <c r="W139" s="207"/>
      <c r="X139" s="208"/>
      <c r="Y139" s="207"/>
      <c r="Z139" s="207"/>
      <c r="AA139" s="207"/>
      <c r="AB139" s="207"/>
      <c r="AC139" s="207"/>
      <c r="AD139" s="207"/>
      <c r="AE139" s="213"/>
      <c r="AF139" s="197" t="e">
        <f>#REF!*#REF!</f>
        <v>#REF!</v>
      </c>
      <c r="AG139" s="200" t="e">
        <f>#REF!*#REF!</f>
        <v>#REF!</v>
      </c>
    </row>
    <row r="140" spans="1:33" ht="37.15" customHeight="1" x14ac:dyDescent="0.35">
      <c r="A140" s="232"/>
      <c r="B140" s="216" t="s">
        <v>132</v>
      </c>
      <c r="C140" s="214" t="s">
        <v>153</v>
      </c>
      <c r="D140" s="214" t="s">
        <v>154</v>
      </c>
      <c r="E140" s="185" t="s">
        <v>157</v>
      </c>
      <c r="F140" s="188" t="s">
        <v>44</v>
      </c>
      <c r="G140" s="185" t="s">
        <v>117</v>
      </c>
      <c r="H140" s="185" t="s">
        <v>46</v>
      </c>
      <c r="I140" s="14" t="s">
        <v>158</v>
      </c>
      <c r="J140" s="164">
        <v>46</v>
      </c>
      <c r="K140" s="39">
        <f t="shared" si="63"/>
        <v>87.399999999999991</v>
      </c>
      <c r="L140" s="168"/>
      <c r="M140" s="201"/>
      <c r="N140" s="201"/>
      <c r="O140" s="201"/>
      <c r="P140" s="201"/>
      <c r="Q140" s="201"/>
      <c r="R140" s="201"/>
      <c r="S140" s="205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12"/>
      <c r="AF140" s="195">
        <f>S140+T140+U140+V140+W140+X140+Y140+Z140+AA140+AB140+AC140+AD140+AE140</f>
        <v>0</v>
      </c>
      <c r="AG140" s="198">
        <f>J140*(S140+T140)+J141*(U140+V140+W140+X140)+J142*(Y140+Z140+AA140+AB140+AC140+AD140+AE140)</f>
        <v>0</v>
      </c>
    </row>
    <row r="141" spans="1:33" ht="37.15" customHeight="1" x14ac:dyDescent="0.35">
      <c r="A141" s="232"/>
      <c r="B141" s="220"/>
      <c r="C141" s="221"/>
      <c r="D141" s="221"/>
      <c r="E141" s="186"/>
      <c r="F141" s="189"/>
      <c r="G141" s="186"/>
      <c r="H141" s="186"/>
      <c r="I141" s="87" t="s">
        <v>159</v>
      </c>
      <c r="J141" s="166">
        <v>48</v>
      </c>
      <c r="K141" s="88">
        <f t="shared" si="63"/>
        <v>91.199999999999989</v>
      </c>
      <c r="L141" s="171"/>
      <c r="M141" s="202"/>
      <c r="N141" s="202"/>
      <c r="O141" s="202"/>
      <c r="P141" s="202"/>
      <c r="Q141" s="202"/>
      <c r="R141" s="202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  <c r="AE141" s="189"/>
      <c r="AF141" s="196"/>
      <c r="AG141" s="199"/>
    </row>
    <row r="142" spans="1:33" ht="37.15" customHeight="1" thickBot="1" x14ac:dyDescent="0.4">
      <c r="A142" s="233"/>
      <c r="B142" s="217" t="s">
        <v>20</v>
      </c>
      <c r="C142" s="215"/>
      <c r="D142" s="215"/>
      <c r="E142" s="187"/>
      <c r="F142" s="190"/>
      <c r="G142" s="187"/>
      <c r="H142" s="187"/>
      <c r="I142" s="15" t="s">
        <v>27</v>
      </c>
      <c r="J142" s="165">
        <v>52.5</v>
      </c>
      <c r="K142" s="40">
        <f t="shared" si="63"/>
        <v>99.75</v>
      </c>
      <c r="L142" s="203"/>
      <c r="M142" s="204"/>
      <c r="N142" s="204"/>
      <c r="O142" s="204"/>
      <c r="P142" s="204"/>
      <c r="Q142" s="204"/>
      <c r="R142" s="204"/>
      <c r="S142" s="207"/>
      <c r="T142" s="207"/>
      <c r="U142" s="207"/>
      <c r="V142" s="207"/>
      <c r="W142" s="207"/>
      <c r="X142" s="208"/>
      <c r="Y142" s="207"/>
      <c r="Z142" s="207"/>
      <c r="AA142" s="207"/>
      <c r="AB142" s="207"/>
      <c r="AC142" s="207"/>
      <c r="AD142" s="207"/>
      <c r="AE142" s="213"/>
      <c r="AF142" s="197" t="e">
        <f>#REF!*#REF!</f>
        <v>#REF!</v>
      </c>
      <c r="AG142" s="200" t="e">
        <f>#REF!*#REF!</f>
        <v>#REF!</v>
      </c>
    </row>
    <row r="143" spans="1:33" ht="27.75" customHeight="1" thickBot="1" x14ac:dyDescent="0.4">
      <c r="A143" s="42"/>
      <c r="B143" s="43"/>
      <c r="C143" s="44"/>
      <c r="D143" s="44"/>
      <c r="E143" s="44"/>
      <c r="F143" s="44"/>
      <c r="G143" s="44"/>
      <c r="H143" s="44"/>
      <c r="I143" s="45"/>
      <c r="J143" s="46"/>
      <c r="K143" s="46"/>
      <c r="L143" s="112">
        <f>L54</f>
        <v>0</v>
      </c>
      <c r="M143" s="112">
        <f t="shared" ref="M143:Q143" si="64">M54</f>
        <v>0</v>
      </c>
      <c r="N143" s="112">
        <f t="shared" si="64"/>
        <v>0</v>
      </c>
      <c r="O143" s="112">
        <f t="shared" si="64"/>
        <v>0</v>
      </c>
      <c r="P143" s="112">
        <f t="shared" si="64"/>
        <v>0</v>
      </c>
      <c r="Q143" s="112">
        <f t="shared" si="64"/>
        <v>0</v>
      </c>
      <c r="R143" s="113">
        <f>R54+R57+R59+R61+R63+R65+R67+R69+R71+R73+R75+R77+R79+R81+R83+R85+R87+R89+R91+R93+R95+R97+R99+R101+R103+R105+R107+R109+R111+R113+R115+R117</f>
        <v>0</v>
      </c>
      <c r="S143" s="28">
        <f>S122+S119+S117+S115+S113+S111+S109+S107+S105+S103+S101+S99+S97+S95+S93+S91+S89+S87+S85+S83+S81+S79+S77+S75+S73+S71+S69+S67+S65+S63+S61+S59+S57</f>
        <v>0</v>
      </c>
      <c r="T143" s="28">
        <f t="shared" ref="T143:AB143" si="65">SUM(T57:T142)</f>
        <v>0</v>
      </c>
      <c r="U143" s="28">
        <f t="shared" si="65"/>
        <v>0</v>
      </c>
      <c r="V143" s="28">
        <f t="shared" si="65"/>
        <v>0</v>
      </c>
      <c r="W143" s="28">
        <f t="shared" si="65"/>
        <v>0</v>
      </c>
      <c r="X143" s="28">
        <f t="shared" si="65"/>
        <v>0</v>
      </c>
      <c r="Y143" s="28">
        <f t="shared" si="65"/>
        <v>0</v>
      </c>
      <c r="Z143" s="28">
        <f t="shared" si="65"/>
        <v>0</v>
      </c>
      <c r="AA143" s="28">
        <f t="shared" si="65"/>
        <v>0</v>
      </c>
      <c r="AB143" s="28">
        <f t="shared" si="65"/>
        <v>0</v>
      </c>
      <c r="AC143" s="28">
        <f>SUM(AC119:AC142)</f>
        <v>0</v>
      </c>
      <c r="AD143" s="28">
        <f>SUM(AD119:AD142)</f>
        <v>0</v>
      </c>
      <c r="AE143" s="28">
        <f>SUM(AE119:AE142)</f>
        <v>0</v>
      </c>
      <c r="AF143" s="114">
        <f>AF57+AF59+AF61+AF63+AF65+AF67+AF69+AF71+AF73+AF75+AF77+AF79+AF81+AF83+AF85+AF87+AF89+AF91+AF93+AF95+AF97+AF99+AF101+AF103+AF105+AF107+AF109+AF111+AF113+AF115+AF117+AF119+AF122+AF125+AF128+AF131+AF134+AF137+AF140</f>
        <v>0</v>
      </c>
      <c r="AG143" s="167">
        <f>AG57+AG59+AG61+AG63+AG65+AG67+AG69+AG71+AG73+AG75+AG77+AG79+AG81+AG83+AG85+AG87+AG89+AG91+AG93+AG95+AG97+AG99+AG101+AG103+AG105+AG107+AG109+AG111+AG113+AG115+AG117+AG119+AG122+AG125+AG128+AG131+AG134+AG137+AG140</f>
        <v>0</v>
      </c>
    </row>
    <row r="144" spans="1:33" ht="19.5" customHeight="1" thickBot="1" x14ac:dyDescent="0.4">
      <c r="A144" s="29"/>
      <c r="B144" s="30"/>
      <c r="C144" s="31"/>
      <c r="D144" s="31"/>
      <c r="E144" s="31"/>
      <c r="F144" s="31"/>
      <c r="G144" s="31"/>
      <c r="H144" s="31"/>
      <c r="I144" s="32"/>
      <c r="J144" s="41"/>
      <c r="K144" s="41"/>
      <c r="L144" s="47">
        <v>23</v>
      </c>
      <c r="M144" s="48">
        <v>24</v>
      </c>
      <c r="N144" s="48">
        <v>25</v>
      </c>
      <c r="O144" s="48">
        <v>26</v>
      </c>
      <c r="P144" s="48">
        <v>27</v>
      </c>
      <c r="Q144" s="48">
        <v>28</v>
      </c>
      <c r="R144" s="48">
        <v>29</v>
      </c>
      <c r="S144" s="48">
        <v>30</v>
      </c>
      <c r="T144" s="48">
        <v>31</v>
      </c>
      <c r="U144" s="48">
        <v>32</v>
      </c>
      <c r="V144" s="48">
        <v>33</v>
      </c>
      <c r="W144" s="48">
        <v>34</v>
      </c>
      <c r="X144" s="48">
        <v>35</v>
      </c>
      <c r="Y144" s="48">
        <v>36</v>
      </c>
      <c r="Z144" s="48">
        <v>37</v>
      </c>
      <c r="AA144" s="48">
        <v>38</v>
      </c>
      <c r="AB144" s="48">
        <v>39</v>
      </c>
      <c r="AC144" s="48">
        <v>40</v>
      </c>
      <c r="AD144" s="48">
        <v>41</v>
      </c>
      <c r="AE144" s="48">
        <v>42</v>
      </c>
      <c r="AF144" s="115"/>
      <c r="AG144" s="111"/>
    </row>
    <row r="145" spans="1:33" ht="16" thickBot="1" x14ac:dyDescent="0.4">
      <c r="A145" s="218" t="s">
        <v>30</v>
      </c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71"/>
      <c r="AD145" s="71"/>
      <c r="AE145" s="71"/>
      <c r="AF145" s="116">
        <f>AF54+AF143</f>
        <v>0</v>
      </c>
      <c r="AG145" s="110">
        <f>AG54+AG143</f>
        <v>0</v>
      </c>
    </row>
  </sheetData>
  <mergeCells count="1081">
    <mergeCell ref="AC137:AC139"/>
    <mergeCell ref="AD137:AD139"/>
    <mergeCell ref="AE137:AE139"/>
    <mergeCell ref="AC140:AC142"/>
    <mergeCell ref="AD140:AD142"/>
    <mergeCell ref="AE140:AE142"/>
    <mergeCell ref="AC122:AC124"/>
    <mergeCell ref="AD122:AD124"/>
    <mergeCell ref="AE122:AE124"/>
    <mergeCell ref="AC119:AC121"/>
    <mergeCell ref="AD119:AD121"/>
    <mergeCell ref="AE119:AE121"/>
    <mergeCell ref="AC125:AC127"/>
    <mergeCell ref="AD125:AD127"/>
    <mergeCell ref="AE125:AE127"/>
    <mergeCell ref="AC128:AC130"/>
    <mergeCell ref="AD128:AD130"/>
    <mergeCell ref="AE128:AE130"/>
    <mergeCell ref="AC131:AC133"/>
    <mergeCell ref="AD131:AD133"/>
    <mergeCell ref="AE131:AE133"/>
    <mergeCell ref="AC134:AC136"/>
    <mergeCell ref="AD134:AD136"/>
    <mergeCell ref="AE134:AE136"/>
    <mergeCell ref="A140:A142"/>
    <mergeCell ref="A125:A127"/>
    <mergeCell ref="A128:A130"/>
    <mergeCell ref="A75:A76"/>
    <mergeCell ref="A77:A78"/>
    <mergeCell ref="A79:A80"/>
    <mergeCell ref="A81:A82"/>
    <mergeCell ref="A83:A84"/>
    <mergeCell ref="A85:A86"/>
    <mergeCell ref="A87:A88"/>
    <mergeCell ref="A89:A90"/>
    <mergeCell ref="A105:A106"/>
    <mergeCell ref="A107:A108"/>
    <mergeCell ref="A111:A112"/>
    <mergeCell ref="A109:A110"/>
    <mergeCell ref="S57:S58"/>
    <mergeCell ref="T57:T58"/>
    <mergeCell ref="A131:A133"/>
    <mergeCell ref="A134:A136"/>
    <mergeCell ref="A137:A139"/>
    <mergeCell ref="A113:A114"/>
    <mergeCell ref="A115:A116"/>
    <mergeCell ref="C59:C60"/>
    <mergeCell ref="D59:D60"/>
    <mergeCell ref="B61:B62"/>
    <mergeCell ref="C61:C62"/>
    <mergeCell ref="D61:D62"/>
    <mergeCell ref="L57:L58"/>
    <mergeCell ref="M57:M58"/>
    <mergeCell ref="N57:N58"/>
    <mergeCell ref="O57:O58"/>
    <mergeCell ref="A61:A62"/>
    <mergeCell ref="A117:A118"/>
    <mergeCell ref="A119:A121"/>
    <mergeCell ref="A122:A124"/>
    <mergeCell ref="A63:A64"/>
    <mergeCell ref="A65:A66"/>
    <mergeCell ref="A67:A68"/>
    <mergeCell ref="A69:A70"/>
    <mergeCell ref="S63:S64"/>
    <mergeCell ref="T63:T64"/>
    <mergeCell ref="U63:U64"/>
    <mergeCell ref="V63:V64"/>
    <mergeCell ref="B85:B86"/>
    <mergeCell ref="C85:C86"/>
    <mergeCell ref="D85:D86"/>
    <mergeCell ref="B87:B88"/>
    <mergeCell ref="C87:C88"/>
    <mergeCell ref="D87:D88"/>
    <mergeCell ref="N79:N80"/>
    <mergeCell ref="O79:O80"/>
    <mergeCell ref="P79:P80"/>
    <mergeCell ref="B83:B84"/>
    <mergeCell ref="C83:C84"/>
    <mergeCell ref="D83:D84"/>
    <mergeCell ref="Q67:Q68"/>
    <mergeCell ref="R67:R68"/>
    <mergeCell ref="S67:S68"/>
    <mergeCell ref="T67:T68"/>
    <mergeCell ref="C65:C66"/>
    <mergeCell ref="M71:M72"/>
    <mergeCell ref="N71:N72"/>
    <mergeCell ref="L122:R124"/>
    <mergeCell ref="D65:D66"/>
    <mergeCell ref="D8:AG8"/>
    <mergeCell ref="D9:AG9"/>
    <mergeCell ref="D10:AG10"/>
    <mergeCell ref="D11:AG11"/>
    <mergeCell ref="D12:AG12"/>
    <mergeCell ref="D13:AG13"/>
    <mergeCell ref="A8:C8"/>
    <mergeCell ref="A9:C9"/>
    <mergeCell ref="A10:C10"/>
    <mergeCell ref="A11:C11"/>
    <mergeCell ref="A12:C12"/>
    <mergeCell ref="A13:C13"/>
    <mergeCell ref="P57:P58"/>
    <mergeCell ref="Q57:Q58"/>
    <mergeCell ref="R57:R58"/>
    <mergeCell ref="A14:AB14"/>
    <mergeCell ref="A59:A60"/>
    <mergeCell ref="AA57:AA58"/>
    <mergeCell ref="AA59:AA60"/>
    <mergeCell ref="AB59:AB60"/>
    <mergeCell ref="AF57:AF58"/>
    <mergeCell ref="AB57:AB58"/>
    <mergeCell ref="AF59:AF60"/>
    <mergeCell ref="AG59:AG60"/>
    <mergeCell ref="U57:U58"/>
    <mergeCell ref="V57:V58"/>
    <mergeCell ref="W57:W58"/>
    <mergeCell ref="X57:X58"/>
    <mergeCell ref="Y57:Y58"/>
    <mergeCell ref="S54:AB54"/>
    <mergeCell ref="E57:E58"/>
    <mergeCell ref="E59:E60"/>
    <mergeCell ref="B67:B68"/>
    <mergeCell ref="C67:C68"/>
    <mergeCell ref="D67:D68"/>
    <mergeCell ref="B69:B70"/>
    <mergeCell ref="C69:C70"/>
    <mergeCell ref="D69:D70"/>
    <mergeCell ref="L71:L72"/>
    <mergeCell ref="AH55:AJ55"/>
    <mergeCell ref="A16:AG16"/>
    <mergeCell ref="AF14:AG14"/>
    <mergeCell ref="A101:A102"/>
    <mergeCell ref="A103:A104"/>
    <mergeCell ref="A91:A92"/>
    <mergeCell ref="A93:A94"/>
    <mergeCell ref="A95:A96"/>
    <mergeCell ref="A97:A98"/>
    <mergeCell ref="A99:A100"/>
    <mergeCell ref="A71:A72"/>
    <mergeCell ref="A73:A74"/>
    <mergeCell ref="A56:K56"/>
    <mergeCell ref="B57:B58"/>
    <mergeCell ref="C57:C58"/>
    <mergeCell ref="D57:D58"/>
    <mergeCell ref="B63:B64"/>
    <mergeCell ref="C63:C64"/>
    <mergeCell ref="D63:D64"/>
    <mergeCell ref="B65:B66"/>
    <mergeCell ref="A57:A58"/>
    <mergeCell ref="A55:AG55"/>
    <mergeCell ref="B59:B60"/>
    <mergeCell ref="W63:W64"/>
    <mergeCell ref="C79:C80"/>
    <mergeCell ref="D79:D80"/>
    <mergeCell ref="B81:B82"/>
    <mergeCell ref="C81:C82"/>
    <mergeCell ref="D81:D82"/>
    <mergeCell ref="O67:O68"/>
    <mergeCell ref="P67:P68"/>
    <mergeCell ref="O71:O72"/>
    <mergeCell ref="P71:P72"/>
    <mergeCell ref="O75:O76"/>
    <mergeCell ref="P75:P76"/>
    <mergeCell ref="W67:W68"/>
    <mergeCell ref="X67:X68"/>
    <mergeCell ref="Y67:Y68"/>
    <mergeCell ref="Q71:Q72"/>
    <mergeCell ref="R71:R72"/>
    <mergeCell ref="S71:S72"/>
    <mergeCell ref="T71:T72"/>
    <mergeCell ref="B75:B76"/>
    <mergeCell ref="B71:B72"/>
    <mergeCell ref="C71:C72"/>
    <mergeCell ref="D71:D72"/>
    <mergeCell ref="B73:B74"/>
    <mergeCell ref="C73:C74"/>
    <mergeCell ref="D73:D74"/>
    <mergeCell ref="C75:C76"/>
    <mergeCell ref="D75:D76"/>
    <mergeCell ref="U71:U72"/>
    <mergeCell ref="V71:V72"/>
    <mergeCell ref="W71:W72"/>
    <mergeCell ref="X71:X72"/>
    <mergeCell ref="Y71:Y72"/>
    <mergeCell ref="Q75:Q76"/>
    <mergeCell ref="B137:B139"/>
    <mergeCell ref="C137:C139"/>
    <mergeCell ref="D137:D139"/>
    <mergeCell ref="B140:B142"/>
    <mergeCell ref="C140:C142"/>
    <mergeCell ref="D140:D142"/>
    <mergeCell ref="D128:D130"/>
    <mergeCell ref="B131:B133"/>
    <mergeCell ref="C131:C133"/>
    <mergeCell ref="D131:D133"/>
    <mergeCell ref="L67:L68"/>
    <mergeCell ref="M67:M68"/>
    <mergeCell ref="L83:L84"/>
    <mergeCell ref="M83:M84"/>
    <mergeCell ref="N83:N84"/>
    <mergeCell ref="O83:O84"/>
    <mergeCell ref="P83:P84"/>
    <mergeCell ref="L85:L86"/>
    <mergeCell ref="M85:M86"/>
    <mergeCell ref="N85:N86"/>
    <mergeCell ref="D95:D96"/>
    <mergeCell ref="B97:B98"/>
    <mergeCell ref="C97:C98"/>
    <mergeCell ref="D97:D98"/>
    <mergeCell ref="B99:B100"/>
    <mergeCell ref="C99:C100"/>
    <mergeCell ref="D99:D100"/>
    <mergeCell ref="B89:B90"/>
    <mergeCell ref="C89:C90"/>
    <mergeCell ref="D89:D90"/>
    <mergeCell ref="B91:B92"/>
    <mergeCell ref="C91:C92"/>
    <mergeCell ref="AA61:AA62"/>
    <mergeCell ref="C134:C136"/>
    <mergeCell ref="D134:D136"/>
    <mergeCell ref="D91:D92"/>
    <mergeCell ref="B93:B94"/>
    <mergeCell ref="C93:C94"/>
    <mergeCell ref="D93:D94"/>
    <mergeCell ref="O85:O86"/>
    <mergeCell ref="P85:P86"/>
    <mergeCell ref="L87:L88"/>
    <mergeCell ref="M87:M88"/>
    <mergeCell ref="N87:N88"/>
    <mergeCell ref="O87:O88"/>
    <mergeCell ref="P87:P88"/>
    <mergeCell ref="L91:L92"/>
    <mergeCell ref="M61:M62"/>
    <mergeCell ref="O61:O62"/>
    <mergeCell ref="B115:B116"/>
    <mergeCell ref="C115:C116"/>
    <mergeCell ref="D115:D116"/>
    <mergeCell ref="B117:B118"/>
    <mergeCell ref="C117:C118"/>
    <mergeCell ref="D117:D118"/>
    <mergeCell ref="C125:C127"/>
    <mergeCell ref="D125:D127"/>
    <mergeCell ref="B113:B114"/>
    <mergeCell ref="C113:C114"/>
    <mergeCell ref="Y61:Y62"/>
    <mergeCell ref="B77:B78"/>
    <mergeCell ref="C77:C78"/>
    <mergeCell ref="D77:D78"/>
    <mergeCell ref="B79:B80"/>
    <mergeCell ref="A145:AB145"/>
    <mergeCell ref="L115:L116"/>
    <mergeCell ref="M115:M116"/>
    <mergeCell ref="N115:N116"/>
    <mergeCell ref="B128:B130"/>
    <mergeCell ref="C128:C130"/>
    <mergeCell ref="B107:B108"/>
    <mergeCell ref="C107:C108"/>
    <mergeCell ref="D107:D108"/>
    <mergeCell ref="B109:B110"/>
    <mergeCell ref="C109:C110"/>
    <mergeCell ref="D109:D110"/>
    <mergeCell ref="B111:B112"/>
    <mergeCell ref="C111:C112"/>
    <mergeCell ref="D111:D112"/>
    <mergeCell ref="B101:B102"/>
    <mergeCell ref="C101:C102"/>
    <mergeCell ref="D101:D102"/>
    <mergeCell ref="B103:B104"/>
    <mergeCell ref="C103:C104"/>
    <mergeCell ref="D103:D104"/>
    <mergeCell ref="B105:B106"/>
    <mergeCell ref="C105:C106"/>
    <mergeCell ref="D105:D106"/>
    <mergeCell ref="B119:B121"/>
    <mergeCell ref="C119:C121"/>
    <mergeCell ref="D119:D121"/>
    <mergeCell ref="B122:B124"/>
    <mergeCell ref="C122:C124"/>
    <mergeCell ref="D122:D124"/>
    <mergeCell ref="B125:B127"/>
    <mergeCell ref="B134:B136"/>
    <mergeCell ref="D113:D114"/>
    <mergeCell ref="B95:B96"/>
    <mergeCell ref="C95:C96"/>
    <mergeCell ref="U67:U68"/>
    <mergeCell ref="V67:V68"/>
    <mergeCell ref="AG57:AG58"/>
    <mergeCell ref="L59:L60"/>
    <mergeCell ref="M59:M60"/>
    <mergeCell ref="N59:N60"/>
    <mergeCell ref="O59:O60"/>
    <mergeCell ref="P59:P60"/>
    <mergeCell ref="Q59:Q60"/>
    <mergeCell ref="R59:R60"/>
    <mergeCell ref="S59:S60"/>
    <mergeCell ref="T59:T60"/>
    <mergeCell ref="U59:U60"/>
    <mergeCell ref="V59:V60"/>
    <mergeCell ref="W59:W60"/>
    <mergeCell ref="X59:X60"/>
    <mergeCell ref="Y59:Y60"/>
    <mergeCell ref="Z59:Z60"/>
    <mergeCell ref="N61:N62"/>
    <mergeCell ref="Z57:Z58"/>
    <mergeCell ref="AB61:AB62"/>
    <mergeCell ref="L65:L66"/>
    <mergeCell ref="M65:M66"/>
    <mergeCell ref="N65:N66"/>
    <mergeCell ref="O65:O66"/>
    <mergeCell ref="P65:P66"/>
    <mergeCell ref="Q65:Q66"/>
    <mergeCell ref="R65:R66"/>
    <mergeCell ref="S65:S66"/>
    <mergeCell ref="T65:T66"/>
    <mergeCell ref="U65:U66"/>
    <mergeCell ref="V65:V66"/>
    <mergeCell ref="W65:W66"/>
    <mergeCell ref="X65:X66"/>
    <mergeCell ref="Y65:Y66"/>
    <mergeCell ref="Z65:Z66"/>
    <mergeCell ref="AA65:AA66"/>
    <mergeCell ref="AB65:AB66"/>
    <mergeCell ref="L63:L64"/>
    <mergeCell ref="M63:M64"/>
    <mergeCell ref="N63:N64"/>
    <mergeCell ref="O63:O64"/>
    <mergeCell ref="P63:P64"/>
    <mergeCell ref="Q63:Q64"/>
    <mergeCell ref="R63:R64"/>
    <mergeCell ref="Z63:Z64"/>
    <mergeCell ref="AA63:AA64"/>
    <mergeCell ref="AB63:AB64"/>
    <mergeCell ref="X63:X64"/>
    <mergeCell ref="Y63:Y64"/>
    <mergeCell ref="S61:S62"/>
    <mergeCell ref="T61:T62"/>
    <mergeCell ref="L61:L62"/>
    <mergeCell ref="U61:U62"/>
    <mergeCell ref="AA67:AA68"/>
    <mergeCell ref="AB67:AB68"/>
    <mergeCell ref="L69:L70"/>
    <mergeCell ref="M69:M70"/>
    <mergeCell ref="N69:N70"/>
    <mergeCell ref="O69:O70"/>
    <mergeCell ref="P69:P70"/>
    <mergeCell ref="Q69:Q70"/>
    <mergeCell ref="R69:R70"/>
    <mergeCell ref="S69:S70"/>
    <mergeCell ref="T69:T70"/>
    <mergeCell ref="U69:U70"/>
    <mergeCell ref="V69:V70"/>
    <mergeCell ref="W69:W70"/>
    <mergeCell ref="X69:X70"/>
    <mergeCell ref="Y69:Y70"/>
    <mergeCell ref="Z69:Z70"/>
    <mergeCell ref="AA69:AA70"/>
    <mergeCell ref="AB69:AB70"/>
    <mergeCell ref="N67:N68"/>
    <mergeCell ref="P61:P62"/>
    <mergeCell ref="Q61:Q62"/>
    <mergeCell ref="R61:R62"/>
    <mergeCell ref="V61:V62"/>
    <mergeCell ref="W61:W62"/>
    <mergeCell ref="X61:X62"/>
    <mergeCell ref="Z61:Z62"/>
    <mergeCell ref="Z67:Z68"/>
    <mergeCell ref="Z71:Z72"/>
    <mergeCell ref="AA71:AA72"/>
    <mergeCell ref="AB71:AB72"/>
    <mergeCell ref="U73:U74"/>
    <mergeCell ref="V73:V74"/>
    <mergeCell ref="W73:W74"/>
    <mergeCell ref="X73:X74"/>
    <mergeCell ref="Y73:Y74"/>
    <mergeCell ref="Z73:Z74"/>
    <mergeCell ref="AA73:AA74"/>
    <mergeCell ref="AB73:AB74"/>
    <mergeCell ref="L73:L74"/>
    <mergeCell ref="M73:M74"/>
    <mergeCell ref="N73:N74"/>
    <mergeCell ref="O73:O74"/>
    <mergeCell ref="P73:P74"/>
    <mergeCell ref="Q73:Q74"/>
    <mergeCell ref="R73:R74"/>
    <mergeCell ref="S73:S74"/>
    <mergeCell ref="T73:T74"/>
    <mergeCell ref="R75:R76"/>
    <mergeCell ref="S75:S76"/>
    <mergeCell ref="T75:T76"/>
    <mergeCell ref="U75:U76"/>
    <mergeCell ref="V75:V76"/>
    <mergeCell ref="W75:W76"/>
    <mergeCell ref="X75:X76"/>
    <mergeCell ref="Y75:Y76"/>
    <mergeCell ref="Z75:Z76"/>
    <mergeCell ref="AA75:AA76"/>
    <mergeCell ref="AB75:AB76"/>
    <mergeCell ref="L77:L78"/>
    <mergeCell ref="M77:M78"/>
    <mergeCell ref="N77:N78"/>
    <mergeCell ref="O77:O78"/>
    <mergeCell ref="P77:P78"/>
    <mergeCell ref="Q77:Q78"/>
    <mergeCell ref="R77:R78"/>
    <mergeCell ref="S77:S78"/>
    <mergeCell ref="T77:T78"/>
    <mergeCell ref="U77:U78"/>
    <mergeCell ref="V77:V78"/>
    <mergeCell ref="W77:W78"/>
    <mergeCell ref="X77:X78"/>
    <mergeCell ref="Y77:Y78"/>
    <mergeCell ref="Z77:Z78"/>
    <mergeCell ref="AA77:AA78"/>
    <mergeCell ref="AB77:AB78"/>
    <mergeCell ref="L75:L76"/>
    <mergeCell ref="M75:M76"/>
    <mergeCell ref="N75:N76"/>
    <mergeCell ref="Q79:Q80"/>
    <mergeCell ref="R79:R80"/>
    <mergeCell ref="S79:S80"/>
    <mergeCell ref="T79:T80"/>
    <mergeCell ref="U79:U80"/>
    <mergeCell ref="V79:V80"/>
    <mergeCell ref="W79:W80"/>
    <mergeCell ref="X79:X80"/>
    <mergeCell ref="Y79:Y80"/>
    <mergeCell ref="Z79:Z80"/>
    <mergeCell ref="AA79:AA80"/>
    <mergeCell ref="AB79:AB80"/>
    <mergeCell ref="L81:L82"/>
    <mergeCell ref="M81:M82"/>
    <mergeCell ref="N81:N82"/>
    <mergeCell ref="O81:O82"/>
    <mergeCell ref="P81:P82"/>
    <mergeCell ref="Q81:Q82"/>
    <mergeCell ref="R81:R82"/>
    <mergeCell ref="S81:S82"/>
    <mergeCell ref="T81:T82"/>
    <mergeCell ref="U81:U82"/>
    <mergeCell ref="V81:V82"/>
    <mergeCell ref="W81:W82"/>
    <mergeCell ref="X81:X82"/>
    <mergeCell ref="Y81:Y82"/>
    <mergeCell ref="Z81:Z82"/>
    <mergeCell ref="AA81:AA82"/>
    <mergeCell ref="AB81:AB82"/>
    <mergeCell ref="L79:L80"/>
    <mergeCell ref="M79:M80"/>
    <mergeCell ref="Q83:Q84"/>
    <mergeCell ref="R83:R84"/>
    <mergeCell ref="S83:S84"/>
    <mergeCell ref="T83:T84"/>
    <mergeCell ref="U83:U84"/>
    <mergeCell ref="V83:V84"/>
    <mergeCell ref="W83:W84"/>
    <mergeCell ref="X83:X84"/>
    <mergeCell ref="Y83:Y84"/>
    <mergeCell ref="Z83:Z84"/>
    <mergeCell ref="AA83:AA84"/>
    <mergeCell ref="AB83:AB84"/>
    <mergeCell ref="U85:U86"/>
    <mergeCell ref="V85:V86"/>
    <mergeCell ref="W85:W86"/>
    <mergeCell ref="X85:X86"/>
    <mergeCell ref="Y85:Y86"/>
    <mergeCell ref="Z85:Z86"/>
    <mergeCell ref="AA85:AA86"/>
    <mergeCell ref="AB85:AB86"/>
    <mergeCell ref="Q85:Q86"/>
    <mergeCell ref="R85:R86"/>
    <mergeCell ref="S85:S86"/>
    <mergeCell ref="T85:T86"/>
    <mergeCell ref="Q87:Q88"/>
    <mergeCell ref="R87:R88"/>
    <mergeCell ref="S87:S88"/>
    <mergeCell ref="T87:T88"/>
    <mergeCell ref="U87:U88"/>
    <mergeCell ref="V87:V88"/>
    <mergeCell ref="W87:W88"/>
    <mergeCell ref="X87:X88"/>
    <mergeCell ref="Y87:Y88"/>
    <mergeCell ref="Z87:Z88"/>
    <mergeCell ref="AA87:AA88"/>
    <mergeCell ref="AB87:AB88"/>
    <mergeCell ref="L89:L90"/>
    <mergeCell ref="M89:M90"/>
    <mergeCell ref="N89:N90"/>
    <mergeCell ref="O89:O90"/>
    <mergeCell ref="P89:P90"/>
    <mergeCell ref="Q89:Q90"/>
    <mergeCell ref="R89:R90"/>
    <mergeCell ref="S89:S90"/>
    <mergeCell ref="T89:T90"/>
    <mergeCell ref="U89:U90"/>
    <mergeCell ref="V89:V90"/>
    <mergeCell ref="W89:W90"/>
    <mergeCell ref="X89:X90"/>
    <mergeCell ref="Y89:Y90"/>
    <mergeCell ref="Z89:Z90"/>
    <mergeCell ref="AA89:AA90"/>
    <mergeCell ref="AB89:AB90"/>
    <mergeCell ref="M91:M92"/>
    <mergeCell ref="N91:N92"/>
    <mergeCell ref="O91:O92"/>
    <mergeCell ref="P91:P92"/>
    <mergeCell ref="Q91:Q92"/>
    <mergeCell ref="R91:R92"/>
    <mergeCell ref="S91:S92"/>
    <mergeCell ref="T91:T92"/>
    <mergeCell ref="U91:U92"/>
    <mergeCell ref="V91:V92"/>
    <mergeCell ref="W91:W92"/>
    <mergeCell ref="X91:X92"/>
    <mergeCell ref="Y91:Y92"/>
    <mergeCell ref="Z91:Z92"/>
    <mergeCell ref="AA91:AA92"/>
    <mergeCell ref="AB91:AB92"/>
    <mergeCell ref="L93:L94"/>
    <mergeCell ref="M93:M94"/>
    <mergeCell ref="N93:N94"/>
    <mergeCell ref="O93:O94"/>
    <mergeCell ref="P93:P94"/>
    <mergeCell ref="Q93:Q94"/>
    <mergeCell ref="R93:R94"/>
    <mergeCell ref="S93:S94"/>
    <mergeCell ref="T93:T94"/>
    <mergeCell ref="U93:U94"/>
    <mergeCell ref="V93:V94"/>
    <mergeCell ref="W93:W94"/>
    <mergeCell ref="X93:X94"/>
    <mergeCell ref="Y93:Y94"/>
    <mergeCell ref="Z93:Z94"/>
    <mergeCell ref="AA93:AA94"/>
    <mergeCell ref="AB93:AB94"/>
    <mergeCell ref="L95:L96"/>
    <mergeCell ref="M95:M96"/>
    <mergeCell ref="N95:N96"/>
    <mergeCell ref="O95:O96"/>
    <mergeCell ref="P95:P96"/>
    <mergeCell ref="Q95:Q96"/>
    <mergeCell ref="R95:R96"/>
    <mergeCell ref="S95:S96"/>
    <mergeCell ref="T95:T96"/>
    <mergeCell ref="U95:U96"/>
    <mergeCell ref="V95:V96"/>
    <mergeCell ref="W95:W96"/>
    <mergeCell ref="X95:X96"/>
    <mergeCell ref="Y95:Y96"/>
    <mergeCell ref="Z95:Z96"/>
    <mergeCell ref="AA95:AA96"/>
    <mergeCell ref="AB95:AB96"/>
    <mergeCell ref="U97:U98"/>
    <mergeCell ref="V97:V98"/>
    <mergeCell ref="W97:W98"/>
    <mergeCell ref="X97:X98"/>
    <mergeCell ref="Y97:Y98"/>
    <mergeCell ref="Z97:Z98"/>
    <mergeCell ref="AA97:AA98"/>
    <mergeCell ref="AB97:AB98"/>
    <mergeCell ref="L97:L98"/>
    <mergeCell ref="M97:M98"/>
    <mergeCell ref="N97:N98"/>
    <mergeCell ref="O97:O98"/>
    <mergeCell ref="P97:P98"/>
    <mergeCell ref="Q97:Q98"/>
    <mergeCell ref="R97:R98"/>
    <mergeCell ref="S97:S98"/>
    <mergeCell ref="T97:T98"/>
    <mergeCell ref="L99:L100"/>
    <mergeCell ref="M99:M100"/>
    <mergeCell ref="N99:N100"/>
    <mergeCell ref="O99:O100"/>
    <mergeCell ref="P99:P100"/>
    <mergeCell ref="Q99:Q100"/>
    <mergeCell ref="R99:R100"/>
    <mergeCell ref="S99:S100"/>
    <mergeCell ref="T99:T100"/>
    <mergeCell ref="U99:U100"/>
    <mergeCell ref="V99:V100"/>
    <mergeCell ref="W99:W100"/>
    <mergeCell ref="X99:X100"/>
    <mergeCell ref="Y99:Y100"/>
    <mergeCell ref="Z99:Z100"/>
    <mergeCell ref="AA99:AA100"/>
    <mergeCell ref="AB99:AB100"/>
    <mergeCell ref="L101:L102"/>
    <mergeCell ref="M101:M102"/>
    <mergeCell ref="N101:N102"/>
    <mergeCell ref="O101:O102"/>
    <mergeCell ref="P101:P102"/>
    <mergeCell ref="Q101:Q102"/>
    <mergeCell ref="R101:R102"/>
    <mergeCell ref="S101:S102"/>
    <mergeCell ref="T101:T102"/>
    <mergeCell ref="U101:U102"/>
    <mergeCell ref="V101:V102"/>
    <mergeCell ref="W101:W102"/>
    <mergeCell ref="X101:X102"/>
    <mergeCell ref="Y101:Y102"/>
    <mergeCell ref="Z101:Z102"/>
    <mergeCell ref="AA101:AA102"/>
    <mergeCell ref="AB101:AB102"/>
    <mergeCell ref="L103:L104"/>
    <mergeCell ref="M103:M104"/>
    <mergeCell ref="N103:N104"/>
    <mergeCell ref="O103:O104"/>
    <mergeCell ref="P103:P104"/>
    <mergeCell ref="Q103:Q104"/>
    <mergeCell ref="R103:R104"/>
    <mergeCell ref="S103:S104"/>
    <mergeCell ref="T103:T104"/>
    <mergeCell ref="U103:U104"/>
    <mergeCell ref="V103:V104"/>
    <mergeCell ref="W103:W104"/>
    <mergeCell ref="X103:X104"/>
    <mergeCell ref="Y103:Y104"/>
    <mergeCell ref="Z103:Z104"/>
    <mergeCell ref="AA103:AA104"/>
    <mergeCell ref="AB103:AB104"/>
    <mergeCell ref="L105:L106"/>
    <mergeCell ref="M105:M106"/>
    <mergeCell ref="N105:N106"/>
    <mergeCell ref="O105:O106"/>
    <mergeCell ref="P105:P106"/>
    <mergeCell ref="Q105:Q106"/>
    <mergeCell ref="R105:R106"/>
    <mergeCell ref="S105:S106"/>
    <mergeCell ref="T105:T106"/>
    <mergeCell ref="U105:U106"/>
    <mergeCell ref="V105:V106"/>
    <mergeCell ref="W105:W106"/>
    <mergeCell ref="X105:X106"/>
    <mergeCell ref="Y105:Y106"/>
    <mergeCell ref="Z105:Z106"/>
    <mergeCell ref="AA105:AA106"/>
    <mergeCell ref="AB105:AB106"/>
    <mergeCell ref="L107:L108"/>
    <mergeCell ref="M107:M108"/>
    <mergeCell ref="N107:N108"/>
    <mergeCell ref="O107:O108"/>
    <mergeCell ref="P107:P108"/>
    <mergeCell ref="Q107:Q108"/>
    <mergeCell ref="R107:R108"/>
    <mergeCell ref="S107:S108"/>
    <mergeCell ref="T107:T108"/>
    <mergeCell ref="U107:U108"/>
    <mergeCell ref="V107:V108"/>
    <mergeCell ref="W107:W108"/>
    <mergeCell ref="X107:X108"/>
    <mergeCell ref="Y107:Y108"/>
    <mergeCell ref="Z107:Z108"/>
    <mergeCell ref="AA107:AA108"/>
    <mergeCell ref="AB107:AB108"/>
    <mergeCell ref="U109:U110"/>
    <mergeCell ref="V109:V110"/>
    <mergeCell ref="W109:W110"/>
    <mergeCell ref="X109:X110"/>
    <mergeCell ref="Y109:Y110"/>
    <mergeCell ref="Z109:Z110"/>
    <mergeCell ref="AA109:AA110"/>
    <mergeCell ref="AB109:AB110"/>
    <mergeCell ref="L109:L110"/>
    <mergeCell ref="M109:M110"/>
    <mergeCell ref="N109:N110"/>
    <mergeCell ref="O109:O110"/>
    <mergeCell ref="P109:P110"/>
    <mergeCell ref="Q109:Q110"/>
    <mergeCell ref="R109:R110"/>
    <mergeCell ref="S109:S110"/>
    <mergeCell ref="T109:T110"/>
    <mergeCell ref="L111:L112"/>
    <mergeCell ref="M111:M112"/>
    <mergeCell ref="N111:N112"/>
    <mergeCell ref="O111:O112"/>
    <mergeCell ref="P111:P112"/>
    <mergeCell ref="Q111:Q112"/>
    <mergeCell ref="R111:R112"/>
    <mergeCell ref="S111:S112"/>
    <mergeCell ref="T111:T112"/>
    <mergeCell ref="U111:U112"/>
    <mergeCell ref="V111:V112"/>
    <mergeCell ref="W111:W112"/>
    <mergeCell ref="X111:X112"/>
    <mergeCell ref="Y111:Y112"/>
    <mergeCell ref="Z111:Z112"/>
    <mergeCell ref="AA111:AA112"/>
    <mergeCell ref="AB111:AB112"/>
    <mergeCell ref="L113:L114"/>
    <mergeCell ref="M113:M114"/>
    <mergeCell ref="N113:N114"/>
    <mergeCell ref="O113:O114"/>
    <mergeCell ref="P113:P114"/>
    <mergeCell ref="Q113:Q114"/>
    <mergeCell ref="R113:R114"/>
    <mergeCell ref="S113:S114"/>
    <mergeCell ref="T113:T114"/>
    <mergeCell ref="U113:U114"/>
    <mergeCell ref="V113:V114"/>
    <mergeCell ref="W113:W114"/>
    <mergeCell ref="X113:X114"/>
    <mergeCell ref="Y113:Y114"/>
    <mergeCell ref="Z113:Z114"/>
    <mergeCell ref="AA113:AA114"/>
    <mergeCell ref="AB113:AB114"/>
    <mergeCell ref="O115:O116"/>
    <mergeCell ref="P115:P116"/>
    <mergeCell ref="Q115:Q116"/>
    <mergeCell ref="R115:R116"/>
    <mergeCell ref="S115:S116"/>
    <mergeCell ref="T115:T116"/>
    <mergeCell ref="U115:U116"/>
    <mergeCell ref="V115:V116"/>
    <mergeCell ref="W115:W116"/>
    <mergeCell ref="X115:X116"/>
    <mergeCell ref="Y115:Y116"/>
    <mergeCell ref="Z115:Z116"/>
    <mergeCell ref="AA115:AA116"/>
    <mergeCell ref="AB115:AB116"/>
    <mergeCell ref="L117:L118"/>
    <mergeCell ref="M117:M118"/>
    <mergeCell ref="N117:N118"/>
    <mergeCell ref="O117:O118"/>
    <mergeCell ref="P117:P118"/>
    <mergeCell ref="Q117:Q118"/>
    <mergeCell ref="R117:R118"/>
    <mergeCell ref="S117:S118"/>
    <mergeCell ref="T117:T118"/>
    <mergeCell ref="U117:U118"/>
    <mergeCell ref="V117:V118"/>
    <mergeCell ref="W117:W118"/>
    <mergeCell ref="X117:X118"/>
    <mergeCell ref="Y117:Y118"/>
    <mergeCell ref="Z117:Z118"/>
    <mergeCell ref="AA117:AA118"/>
    <mergeCell ref="AB117:AB118"/>
    <mergeCell ref="S119:S121"/>
    <mergeCell ref="T119:T121"/>
    <mergeCell ref="U119:U121"/>
    <mergeCell ref="V119:V121"/>
    <mergeCell ref="W119:W121"/>
    <mergeCell ref="X119:X121"/>
    <mergeCell ref="Y119:Y121"/>
    <mergeCell ref="Z119:Z121"/>
    <mergeCell ref="AA119:AA121"/>
    <mergeCell ref="AB119:AB121"/>
    <mergeCell ref="S125:S127"/>
    <mergeCell ref="L125:R127"/>
    <mergeCell ref="L128:R130"/>
    <mergeCell ref="S128:S130"/>
    <mergeCell ref="U122:U124"/>
    <mergeCell ref="V122:V124"/>
    <mergeCell ref="W122:W124"/>
    <mergeCell ref="X122:X124"/>
    <mergeCell ref="Y122:Y124"/>
    <mergeCell ref="Z122:Z124"/>
    <mergeCell ref="AA122:AA124"/>
    <mergeCell ref="AB122:AB124"/>
    <mergeCell ref="S122:S124"/>
    <mergeCell ref="T122:T124"/>
    <mergeCell ref="T128:T130"/>
    <mergeCell ref="U128:U130"/>
    <mergeCell ref="V128:V130"/>
    <mergeCell ref="W128:W130"/>
    <mergeCell ref="X128:X130"/>
    <mergeCell ref="Y128:Y130"/>
    <mergeCell ref="Z128:Z130"/>
    <mergeCell ref="AA128:AA130"/>
    <mergeCell ref="AB128:AB130"/>
    <mergeCell ref="T125:T127"/>
    <mergeCell ref="U125:U127"/>
    <mergeCell ref="V125:V127"/>
    <mergeCell ref="W125:W127"/>
    <mergeCell ref="X125:X127"/>
    <mergeCell ref="Y125:Y127"/>
    <mergeCell ref="Z125:Z127"/>
    <mergeCell ref="AA125:AA127"/>
    <mergeCell ref="AB125:AB127"/>
    <mergeCell ref="L137:R139"/>
    <mergeCell ref="S137:S139"/>
    <mergeCell ref="L140:R142"/>
    <mergeCell ref="S140:S142"/>
    <mergeCell ref="T134:T136"/>
    <mergeCell ref="U134:U136"/>
    <mergeCell ref="V134:V136"/>
    <mergeCell ref="W134:W136"/>
    <mergeCell ref="X134:X136"/>
    <mergeCell ref="Y134:Y136"/>
    <mergeCell ref="Z134:Z136"/>
    <mergeCell ref="AA134:AA136"/>
    <mergeCell ref="AB134:AB136"/>
    <mergeCell ref="T131:T133"/>
    <mergeCell ref="U131:U133"/>
    <mergeCell ref="V131:V133"/>
    <mergeCell ref="W131:W133"/>
    <mergeCell ref="X131:X133"/>
    <mergeCell ref="Y131:Y133"/>
    <mergeCell ref="Z131:Z133"/>
    <mergeCell ref="AA131:AA133"/>
    <mergeCell ref="AB131:AB133"/>
    <mergeCell ref="L131:R133"/>
    <mergeCell ref="S131:S133"/>
    <mergeCell ref="L134:R136"/>
    <mergeCell ref="S134:S136"/>
    <mergeCell ref="U140:U142"/>
    <mergeCell ref="V140:V142"/>
    <mergeCell ref="W140:W142"/>
    <mergeCell ref="X140:X142"/>
    <mergeCell ref="Y140:Y142"/>
    <mergeCell ref="Z140:Z142"/>
    <mergeCell ref="AA140:AA142"/>
    <mergeCell ref="AB140:AB142"/>
    <mergeCell ref="T140:T142"/>
    <mergeCell ref="T137:T139"/>
    <mergeCell ref="U137:U139"/>
    <mergeCell ref="V137:V139"/>
    <mergeCell ref="W137:W139"/>
    <mergeCell ref="X137:X139"/>
    <mergeCell ref="Y137:Y139"/>
    <mergeCell ref="Z137:Z139"/>
    <mergeCell ref="AA137:AA139"/>
    <mergeCell ref="AB137:AB139"/>
    <mergeCell ref="AF61:AF62"/>
    <mergeCell ref="AG61:AG62"/>
    <mergeCell ref="AF63:AF64"/>
    <mergeCell ref="AG63:AG64"/>
    <mergeCell ref="AF65:AF66"/>
    <mergeCell ref="AG65:AG66"/>
    <mergeCell ref="AF67:AF68"/>
    <mergeCell ref="AG67:AG68"/>
    <mergeCell ref="AF69:AF70"/>
    <mergeCell ref="AG69:AG70"/>
    <mergeCell ref="AF71:AF72"/>
    <mergeCell ref="AG71:AG72"/>
    <mergeCell ref="AF73:AF74"/>
    <mergeCell ref="AG73:AG74"/>
    <mergeCell ref="AF75:AF76"/>
    <mergeCell ref="AG75:AG76"/>
    <mergeCell ref="AF89:AF90"/>
    <mergeCell ref="AG89:AG90"/>
    <mergeCell ref="AF77:AF78"/>
    <mergeCell ref="AG77:AG78"/>
    <mergeCell ref="AG103:AG104"/>
    <mergeCell ref="AF105:AF106"/>
    <mergeCell ref="AG105:AG106"/>
    <mergeCell ref="AF107:AF108"/>
    <mergeCell ref="AG107:AG108"/>
    <mergeCell ref="AF91:AF92"/>
    <mergeCell ref="AG91:AG92"/>
    <mergeCell ref="AF93:AF94"/>
    <mergeCell ref="AG93:AG94"/>
    <mergeCell ref="AF95:AF96"/>
    <mergeCell ref="AG95:AG96"/>
    <mergeCell ref="AF97:AF98"/>
    <mergeCell ref="AG97:AG98"/>
    <mergeCell ref="AF79:AF80"/>
    <mergeCell ref="AG79:AG80"/>
    <mergeCell ref="AF81:AF82"/>
    <mergeCell ref="AG81:AG82"/>
    <mergeCell ref="AF83:AF84"/>
    <mergeCell ref="AG83:AG84"/>
    <mergeCell ref="AF85:AF86"/>
    <mergeCell ref="AG85:AG86"/>
    <mergeCell ref="AF87:AF88"/>
    <mergeCell ref="AG87:AG88"/>
    <mergeCell ref="AF99:AF100"/>
    <mergeCell ref="AG99:AG100"/>
    <mergeCell ref="AF101:AF102"/>
    <mergeCell ref="AG101:AG102"/>
    <mergeCell ref="AF103:AF104"/>
    <mergeCell ref="AF134:AF136"/>
    <mergeCell ref="AG134:AG136"/>
    <mergeCell ref="AF137:AF139"/>
    <mergeCell ref="AG137:AG139"/>
    <mergeCell ref="AF140:AF142"/>
    <mergeCell ref="AG140:AG142"/>
    <mergeCell ref="AF119:AF121"/>
    <mergeCell ref="AG119:AG121"/>
    <mergeCell ref="AF122:AF124"/>
    <mergeCell ref="AG122:AG124"/>
    <mergeCell ref="AF125:AF127"/>
    <mergeCell ref="AG125:AG127"/>
    <mergeCell ref="AF128:AF130"/>
    <mergeCell ref="AG128:AG130"/>
    <mergeCell ref="AF131:AF133"/>
    <mergeCell ref="AG131:AG133"/>
    <mergeCell ref="AF109:AF110"/>
    <mergeCell ref="AG109:AG110"/>
    <mergeCell ref="AF111:AF112"/>
    <mergeCell ref="AG111:AG112"/>
    <mergeCell ref="AF113:AF114"/>
    <mergeCell ref="AG113:AG114"/>
    <mergeCell ref="AF115:AF116"/>
    <mergeCell ref="AG115:AG116"/>
    <mergeCell ref="AF117:AF118"/>
    <mergeCell ref="AG117:AG118"/>
    <mergeCell ref="E61:E62"/>
    <mergeCell ref="F57:F58"/>
    <mergeCell ref="G57:G58"/>
    <mergeCell ref="H57:H58"/>
    <mergeCell ref="F59:F60"/>
    <mergeCell ref="G59:G60"/>
    <mergeCell ref="H59:H60"/>
    <mergeCell ref="F61:F62"/>
    <mergeCell ref="G61:G62"/>
    <mergeCell ref="H61:H62"/>
    <mergeCell ref="E63:E64"/>
    <mergeCell ref="F63:F64"/>
    <mergeCell ref="G63:G64"/>
    <mergeCell ref="H63:H64"/>
    <mergeCell ref="E65:E66"/>
    <mergeCell ref="F65:F66"/>
    <mergeCell ref="G65:G66"/>
    <mergeCell ref="H65:H66"/>
    <mergeCell ref="E67:E68"/>
    <mergeCell ref="F67:F68"/>
    <mergeCell ref="G67:G68"/>
    <mergeCell ref="H67:H68"/>
    <mergeCell ref="E69:E70"/>
    <mergeCell ref="F69:F70"/>
    <mergeCell ref="G69:G70"/>
    <mergeCell ref="H69:H70"/>
    <mergeCell ref="E71:E72"/>
    <mergeCell ref="F71:F72"/>
    <mergeCell ref="G71:G72"/>
    <mergeCell ref="H71:H72"/>
    <mergeCell ref="E73:E74"/>
    <mergeCell ref="F73:F74"/>
    <mergeCell ref="G73:G74"/>
    <mergeCell ref="H73:H74"/>
    <mergeCell ref="E75:E76"/>
    <mergeCell ref="F75:F76"/>
    <mergeCell ref="G75:G76"/>
    <mergeCell ref="H75:H76"/>
    <mergeCell ref="E77:E78"/>
    <mergeCell ref="F77:F78"/>
    <mergeCell ref="G77:G78"/>
    <mergeCell ref="H77:H78"/>
    <mergeCell ref="E79:E80"/>
    <mergeCell ref="F79:F80"/>
    <mergeCell ref="G79:G80"/>
    <mergeCell ref="H79:H80"/>
    <mergeCell ref="E81:E82"/>
    <mergeCell ref="F81:F82"/>
    <mergeCell ref="G81:G82"/>
    <mergeCell ref="H81:H82"/>
    <mergeCell ref="E83:E84"/>
    <mergeCell ref="F83:F84"/>
    <mergeCell ref="G83:G84"/>
    <mergeCell ref="H83:H84"/>
    <mergeCell ref="E85:E86"/>
    <mergeCell ref="F85:F86"/>
    <mergeCell ref="G85:G86"/>
    <mergeCell ref="H85:H86"/>
    <mergeCell ref="E87:E88"/>
    <mergeCell ref="F87:F88"/>
    <mergeCell ref="G87:G88"/>
    <mergeCell ref="H87:H88"/>
    <mergeCell ref="E89:E90"/>
    <mergeCell ref="F89:F90"/>
    <mergeCell ref="G89:G90"/>
    <mergeCell ref="H89:H90"/>
    <mergeCell ref="E91:E92"/>
    <mergeCell ref="F91:F92"/>
    <mergeCell ref="G91:G92"/>
    <mergeCell ref="H91:H92"/>
    <mergeCell ref="H93:H94"/>
    <mergeCell ref="G93:G94"/>
    <mergeCell ref="F93:F94"/>
    <mergeCell ref="E93:E94"/>
    <mergeCell ref="E95:E96"/>
    <mergeCell ref="F95:F96"/>
    <mergeCell ref="G95:G96"/>
    <mergeCell ref="H95:H96"/>
    <mergeCell ref="E97:E98"/>
    <mergeCell ref="F97:F98"/>
    <mergeCell ref="G97:G98"/>
    <mergeCell ref="H97:H98"/>
    <mergeCell ref="E99:E100"/>
    <mergeCell ref="F99:F100"/>
    <mergeCell ref="H99:H100"/>
    <mergeCell ref="G99:G100"/>
    <mergeCell ref="E101:E102"/>
    <mergeCell ref="F101:F102"/>
    <mergeCell ref="G101:G102"/>
    <mergeCell ref="H101:H102"/>
    <mergeCell ref="E103:E104"/>
    <mergeCell ref="F103:F104"/>
    <mergeCell ref="G103:G104"/>
    <mergeCell ref="H103:H104"/>
    <mergeCell ref="E105:E106"/>
    <mergeCell ref="F105:F106"/>
    <mergeCell ref="G105:G106"/>
    <mergeCell ref="H105:H106"/>
    <mergeCell ref="H140:H142"/>
    <mergeCell ref="E107:E108"/>
    <mergeCell ref="F107:F108"/>
    <mergeCell ref="G107:G108"/>
    <mergeCell ref="H107:H108"/>
    <mergeCell ref="E109:E110"/>
    <mergeCell ref="F109:F110"/>
    <mergeCell ref="G109:G110"/>
    <mergeCell ref="H109:H110"/>
    <mergeCell ref="E111:E112"/>
    <mergeCell ref="F111:F112"/>
    <mergeCell ref="G111:G112"/>
    <mergeCell ref="H111:H112"/>
    <mergeCell ref="E113:E114"/>
    <mergeCell ref="E115:E116"/>
    <mergeCell ref="E117:E118"/>
    <mergeCell ref="F113:F114"/>
    <mergeCell ref="G113:G114"/>
    <mergeCell ref="H113:H114"/>
    <mergeCell ref="F115:F116"/>
    <mergeCell ref="G115:G116"/>
    <mergeCell ref="H115:H116"/>
    <mergeCell ref="F117:F118"/>
    <mergeCell ref="G117:G118"/>
    <mergeCell ref="H117:H118"/>
    <mergeCell ref="AC89:AE90"/>
    <mergeCell ref="E119:E121"/>
    <mergeCell ref="E122:E124"/>
    <mergeCell ref="E125:E127"/>
    <mergeCell ref="E128:E130"/>
    <mergeCell ref="E131:E133"/>
    <mergeCell ref="E134:E136"/>
    <mergeCell ref="E137:E139"/>
    <mergeCell ref="E140:E142"/>
    <mergeCell ref="F119:F121"/>
    <mergeCell ref="G119:G121"/>
    <mergeCell ref="H119:H121"/>
    <mergeCell ref="F122:F124"/>
    <mergeCell ref="G122:G124"/>
    <mergeCell ref="H122:H124"/>
    <mergeCell ref="F125:F127"/>
    <mergeCell ref="G125:G127"/>
    <mergeCell ref="H125:H127"/>
    <mergeCell ref="F128:F130"/>
    <mergeCell ref="G128:G130"/>
    <mergeCell ref="H128:H130"/>
    <mergeCell ref="F131:F133"/>
    <mergeCell ref="G131:G133"/>
    <mergeCell ref="H131:H133"/>
    <mergeCell ref="F134:F136"/>
    <mergeCell ref="G134:G136"/>
    <mergeCell ref="H134:H136"/>
    <mergeCell ref="F137:F139"/>
    <mergeCell ref="G137:G139"/>
    <mergeCell ref="H137:H139"/>
    <mergeCell ref="F140:F142"/>
    <mergeCell ref="G140:G142"/>
    <mergeCell ref="L119:R121"/>
    <mergeCell ref="S46:AE53"/>
    <mergeCell ref="AC91:AE92"/>
    <mergeCell ref="AC93:AE94"/>
    <mergeCell ref="AC95:AE96"/>
    <mergeCell ref="AC97:AE98"/>
    <mergeCell ref="AC99:AE100"/>
    <mergeCell ref="AC101:AE102"/>
    <mergeCell ref="AC103:AE104"/>
    <mergeCell ref="AC105:AE106"/>
    <mergeCell ref="AC107:AE108"/>
    <mergeCell ref="AC109:AE110"/>
    <mergeCell ref="AC111:AE112"/>
    <mergeCell ref="AC113:AE114"/>
    <mergeCell ref="AC115:AE116"/>
    <mergeCell ref="AC117:AE118"/>
    <mergeCell ref="AC57:AE58"/>
    <mergeCell ref="AC59:AE60"/>
    <mergeCell ref="AC61:AE62"/>
    <mergeCell ref="AC63:AE64"/>
    <mergeCell ref="AC65:AE66"/>
    <mergeCell ref="AC67:AE68"/>
    <mergeCell ref="AC69:AE70"/>
    <mergeCell ref="AC71:AE72"/>
    <mergeCell ref="AC73:AE74"/>
    <mergeCell ref="AC75:AE76"/>
    <mergeCell ref="AC77:AE78"/>
    <mergeCell ref="AC79:AE80"/>
    <mergeCell ref="AC81:AE82"/>
    <mergeCell ref="AC83:AE84"/>
    <mergeCell ref="AC85:AE86"/>
    <mergeCell ref="AC87:AE88"/>
  </mergeCells>
  <pageMargins left="0.70866141732283472" right="0" top="0" bottom="0" header="0.31496062992125984" footer="0.31496062992125984"/>
  <pageSetup paperSize="9" orientation="landscape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'Skandia KIDS'!L143:L143</xm:f>
              <xm:sqref>L144</xm:sqref>
            </x14:sparkline>
            <x14:sparkline>
              <xm:f>'Skandia KIDS'!M143:M143</xm:f>
              <xm:sqref>M144</xm:sqref>
            </x14:sparkline>
            <x14:sparkline>
              <xm:f>'Skandia KIDS'!N143:N143</xm:f>
              <xm:sqref>N144</xm:sqref>
            </x14:sparkline>
            <x14:sparkline>
              <xm:f>'Skandia KIDS'!O143:O143</xm:f>
              <xm:sqref>O144</xm:sqref>
            </x14:sparkline>
            <x14:sparkline>
              <xm:f>'Skandia KIDS'!P143:P143</xm:f>
              <xm:sqref>P144</xm:sqref>
            </x14:sparkline>
            <x14:sparkline>
              <xm:f>'Skandia KIDS'!Q143:Q143</xm:f>
              <xm:sqref>Q144</xm:sqref>
            </x14:sparkline>
            <x14:sparkline>
              <xm:f>'Skandia KIDS'!R143:R143</xm:f>
              <xm:sqref>R144</xm:sqref>
            </x14:sparkline>
            <x14:sparkline>
              <xm:f>'Skandia KIDS'!S143:S143</xm:f>
              <xm:sqref>S144</xm:sqref>
            </x14:sparkline>
            <x14:sparkline>
              <xm:f>'Skandia KIDS'!T143:T143</xm:f>
              <xm:sqref>T144</xm:sqref>
            </x14:sparkline>
            <x14:sparkline>
              <xm:f>'Skandia KIDS'!U143:U143</xm:f>
              <xm:sqref>U144</xm:sqref>
            </x14:sparkline>
            <x14:sparkline>
              <xm:f>'Skandia KIDS'!V143:V143</xm:f>
              <xm:sqref>V144</xm:sqref>
            </x14:sparkline>
            <x14:sparkline>
              <xm:f>'Skandia KIDS'!W143:W143</xm:f>
              <xm:sqref>W144</xm:sqref>
            </x14:sparkline>
            <x14:sparkline>
              <xm:f>'Skandia KIDS'!X143:X143</xm:f>
              <xm:sqref>X144</xm:sqref>
            </x14:sparkline>
            <x14:sparkline>
              <xm:f>'Skandia KIDS'!Y143:Y143</xm:f>
              <xm:sqref>Y144</xm:sqref>
            </x14:sparkline>
            <x14:sparkline>
              <xm:f>'Skandia KIDS'!Z143:Z143</xm:f>
              <xm:sqref>Z144</xm:sqref>
            </x14:sparkline>
            <x14:sparkline>
              <xm:f>'Skandia KIDS'!AA143:AA143</xm:f>
              <xm:sqref>AA144</xm:sqref>
            </x14:sparkline>
            <x14:sparkline>
              <xm:f>'Skandia KIDS'!AB143:AB143</xm:f>
              <xm:sqref>AB144</xm:sqref>
            </x14:sparkline>
            <x14:sparkline>
              <xm:f>'Skandia KIDS'!AC143:AC143</xm:f>
              <xm:sqref>AC144</xm:sqref>
            </x14:sparkline>
            <x14:sparkline>
              <xm:f>'Skandia KIDS'!AD143:AD143</xm:f>
              <xm:sqref>AD144</xm:sqref>
            </x14:sparkline>
            <x14:sparkline>
              <xm:f>'Skandia KIDS'!AE143:AE143</xm:f>
              <xm:sqref>AE144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topLeftCell="A14" workbookViewId="0">
      <selection activeCell="E11" sqref="E11:E12"/>
    </sheetView>
  </sheetViews>
  <sheetFormatPr defaultRowHeight="14.5" x14ac:dyDescent="0.35"/>
  <cols>
    <col min="1" max="2" width="15.26953125" customWidth="1"/>
    <col min="4" max="5" width="18" customWidth="1"/>
    <col min="6" max="6" width="17.81640625" customWidth="1"/>
    <col min="7" max="8" width="15.26953125" customWidth="1"/>
    <col min="9" max="9" width="15" customWidth="1"/>
    <col min="10" max="11" width="11.453125" customWidth="1"/>
    <col min="12" max="25" width="3.7265625" customWidth="1"/>
    <col min="26" max="27" width="12.26953125" customWidth="1"/>
  </cols>
  <sheetData>
    <row r="1" spans="1:29" x14ac:dyDescent="0.35">
      <c r="A1" s="260" t="s">
        <v>31</v>
      </c>
      <c r="B1" s="261"/>
      <c r="C1" s="261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</row>
    <row r="2" spans="1:29" x14ac:dyDescent="0.35">
      <c r="A2" s="262" t="s">
        <v>32</v>
      </c>
      <c r="B2" s="247"/>
      <c r="C2" s="247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</row>
    <row r="3" spans="1:29" x14ac:dyDescent="0.35">
      <c r="A3" s="262" t="s">
        <v>33</v>
      </c>
      <c r="B3" s="247"/>
      <c r="C3" s="247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</row>
    <row r="4" spans="1:29" x14ac:dyDescent="0.35">
      <c r="A4" s="262" t="s">
        <v>35</v>
      </c>
      <c r="B4" s="247"/>
      <c r="C4" s="247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spans="1:29" x14ac:dyDescent="0.35">
      <c r="A5" s="262" t="s">
        <v>34</v>
      </c>
      <c r="B5" s="247"/>
      <c r="C5" s="247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</row>
    <row r="6" spans="1:29" ht="25.15" customHeight="1" thickBot="1" x14ac:dyDescent="0.4">
      <c r="A6" s="263" t="s">
        <v>36</v>
      </c>
      <c r="B6" s="264"/>
      <c r="C6" s="264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</row>
    <row r="7" spans="1:29" x14ac:dyDescent="0.35">
      <c r="F7" s="120" t="s">
        <v>193</v>
      </c>
      <c r="G7" s="265" t="s">
        <v>223</v>
      </c>
      <c r="H7" s="265"/>
      <c r="I7" s="265"/>
      <c r="J7" s="265"/>
    </row>
    <row r="8" spans="1:29" x14ac:dyDescent="0.35">
      <c r="F8" s="120" t="s">
        <v>194</v>
      </c>
      <c r="G8" s="265" t="s">
        <v>195</v>
      </c>
      <c r="H8" s="265"/>
      <c r="I8" s="265"/>
      <c r="J8" s="265"/>
    </row>
    <row r="9" spans="1:29" ht="15" thickBot="1" x14ac:dyDescent="0.4"/>
    <row r="10" spans="1:29" ht="36.5" thickBot="1" x14ac:dyDescent="0.4">
      <c r="A10" s="121" t="s">
        <v>196</v>
      </c>
      <c r="B10" s="121" t="s">
        <v>1</v>
      </c>
      <c r="C10" s="121" t="s">
        <v>2</v>
      </c>
      <c r="D10" s="121" t="s">
        <v>3</v>
      </c>
      <c r="E10" s="121" t="s">
        <v>197</v>
      </c>
      <c r="F10" s="121" t="s">
        <v>198</v>
      </c>
      <c r="G10" s="121" t="s">
        <v>199</v>
      </c>
      <c r="H10" s="121" t="s">
        <v>224</v>
      </c>
      <c r="I10" s="121" t="s">
        <v>4</v>
      </c>
      <c r="J10" s="122" t="s">
        <v>5</v>
      </c>
      <c r="K10" s="123" t="s">
        <v>26</v>
      </c>
      <c r="L10" s="34">
        <v>25</v>
      </c>
      <c r="M10" s="34">
        <v>26</v>
      </c>
      <c r="N10" s="34">
        <v>27</v>
      </c>
      <c r="O10" s="34">
        <v>28</v>
      </c>
      <c r="P10" s="34">
        <v>29</v>
      </c>
      <c r="Q10" s="51">
        <v>30</v>
      </c>
      <c r="R10" s="34">
        <v>31</v>
      </c>
      <c r="S10" s="34">
        <v>32</v>
      </c>
      <c r="T10" s="34">
        <v>33</v>
      </c>
      <c r="U10" s="34">
        <v>34</v>
      </c>
      <c r="V10" s="34">
        <v>35</v>
      </c>
      <c r="W10" s="124">
        <v>36</v>
      </c>
      <c r="X10" s="124">
        <v>37</v>
      </c>
      <c r="Y10" s="124">
        <v>38</v>
      </c>
      <c r="Z10" s="54" t="s">
        <v>6</v>
      </c>
      <c r="AA10" s="125" t="s">
        <v>7</v>
      </c>
    </row>
    <row r="11" spans="1:29" ht="38.25" customHeight="1" thickBot="1" x14ac:dyDescent="0.4">
      <c r="A11" s="268"/>
      <c r="B11" s="270" t="s">
        <v>132</v>
      </c>
      <c r="C11" s="185" t="s">
        <v>200</v>
      </c>
      <c r="D11" s="274" t="s">
        <v>19</v>
      </c>
      <c r="E11" s="266" t="s">
        <v>201</v>
      </c>
      <c r="F11" s="254" t="s">
        <v>202</v>
      </c>
      <c r="G11" s="254" t="s">
        <v>45</v>
      </c>
      <c r="H11" s="254" t="s">
        <v>46</v>
      </c>
      <c r="I11" s="14" t="s">
        <v>203</v>
      </c>
      <c r="J11" s="153">
        <v>30.5</v>
      </c>
      <c r="K11" s="138">
        <f t="shared" ref="K11:K40" si="0">J11*1.9</f>
        <v>57.949999999999996</v>
      </c>
      <c r="L11" s="126"/>
      <c r="M11" s="126"/>
      <c r="N11" s="126"/>
      <c r="O11" s="126"/>
      <c r="P11" s="256"/>
      <c r="Q11" s="256"/>
      <c r="R11" s="256"/>
      <c r="S11" s="256"/>
      <c r="T11" s="256"/>
      <c r="U11" s="256"/>
      <c r="V11" s="256"/>
      <c r="W11" s="257"/>
      <c r="X11" s="257"/>
      <c r="Y11" s="258"/>
      <c r="Z11" s="127">
        <f>L11+M11+N11+O11</f>
        <v>0</v>
      </c>
      <c r="AA11" s="157">
        <f>Z11*J11</f>
        <v>0</v>
      </c>
      <c r="AC11" s="65"/>
    </row>
    <row r="12" spans="1:29" ht="38.25" customHeight="1" thickBot="1" x14ac:dyDescent="0.4">
      <c r="A12" s="269"/>
      <c r="B12" s="271" t="s">
        <v>10</v>
      </c>
      <c r="C12" s="187"/>
      <c r="D12" s="275"/>
      <c r="E12" s="267"/>
      <c r="F12" s="255"/>
      <c r="G12" s="255"/>
      <c r="H12" s="255"/>
      <c r="I12" s="15" t="s">
        <v>204</v>
      </c>
      <c r="J12" s="154">
        <v>32.5</v>
      </c>
      <c r="K12" s="138">
        <f t="shared" si="0"/>
        <v>61.75</v>
      </c>
      <c r="L12" s="259"/>
      <c r="M12" s="259"/>
      <c r="N12" s="259"/>
      <c r="O12" s="259"/>
      <c r="P12" s="128"/>
      <c r="Q12" s="128"/>
      <c r="R12" s="128"/>
      <c r="S12" s="128"/>
      <c r="T12" s="128"/>
      <c r="U12" s="128"/>
      <c r="V12" s="128"/>
      <c r="W12" s="142"/>
      <c r="X12" s="142"/>
      <c r="Y12" s="129"/>
      <c r="Z12" s="130">
        <f>P12+Q12+R12+S12+T12+U12+V12+W12+X12+Y12</f>
        <v>0</v>
      </c>
      <c r="AA12" s="158">
        <f>Z12*J12</f>
        <v>0</v>
      </c>
      <c r="AC12" s="65"/>
    </row>
    <row r="13" spans="1:29" ht="38.25" customHeight="1" x14ac:dyDescent="0.35">
      <c r="A13" s="268"/>
      <c r="B13" s="270" t="s">
        <v>132</v>
      </c>
      <c r="C13" s="185" t="s">
        <v>200</v>
      </c>
      <c r="D13" s="274" t="s">
        <v>12</v>
      </c>
      <c r="E13" s="185" t="s">
        <v>205</v>
      </c>
      <c r="F13" s="254" t="s">
        <v>202</v>
      </c>
      <c r="G13" s="254" t="s">
        <v>45</v>
      </c>
      <c r="H13" s="254" t="s">
        <v>46</v>
      </c>
      <c r="I13" s="14" t="s">
        <v>203</v>
      </c>
      <c r="J13" s="153">
        <v>30.5</v>
      </c>
      <c r="K13" s="138">
        <f t="shared" si="0"/>
        <v>57.949999999999996</v>
      </c>
      <c r="L13" s="126"/>
      <c r="M13" s="126"/>
      <c r="N13" s="126"/>
      <c r="O13" s="126"/>
      <c r="P13" s="256"/>
      <c r="Q13" s="256"/>
      <c r="R13" s="256"/>
      <c r="S13" s="256"/>
      <c r="T13" s="256"/>
      <c r="U13" s="256"/>
      <c r="V13" s="256"/>
      <c r="W13" s="257"/>
      <c r="X13" s="257"/>
      <c r="Y13" s="258"/>
      <c r="Z13" s="127">
        <f>L13+M13+N13+O13</f>
        <v>0</v>
      </c>
      <c r="AA13" s="157">
        <f t="shared" ref="AA13:AA38" si="1">Z13*J13</f>
        <v>0</v>
      </c>
      <c r="AC13" s="65"/>
    </row>
    <row r="14" spans="1:29" ht="38.25" customHeight="1" thickBot="1" x14ac:dyDescent="0.4">
      <c r="A14" s="269"/>
      <c r="B14" s="271" t="s">
        <v>10</v>
      </c>
      <c r="C14" s="187"/>
      <c r="D14" s="275"/>
      <c r="E14" s="187"/>
      <c r="F14" s="255"/>
      <c r="G14" s="255"/>
      <c r="H14" s="255"/>
      <c r="I14" s="15" t="s">
        <v>204</v>
      </c>
      <c r="J14" s="154">
        <v>32.5</v>
      </c>
      <c r="K14" s="139">
        <f t="shared" si="0"/>
        <v>61.75</v>
      </c>
      <c r="L14" s="259"/>
      <c r="M14" s="259"/>
      <c r="N14" s="259"/>
      <c r="O14" s="259"/>
      <c r="P14" s="128"/>
      <c r="Q14" s="128"/>
      <c r="R14" s="128"/>
      <c r="S14" s="128"/>
      <c r="T14" s="128"/>
      <c r="U14" s="128"/>
      <c r="V14" s="128"/>
      <c r="W14" s="142"/>
      <c r="X14" s="142"/>
      <c r="Y14" s="129"/>
      <c r="Z14" s="130">
        <f>P14+Q14+R14+S14+T14+U14+V14+W14+X14+Y14</f>
        <v>0</v>
      </c>
      <c r="AA14" s="158">
        <f>Z14*J14</f>
        <v>0</v>
      </c>
      <c r="AC14" s="65"/>
    </row>
    <row r="15" spans="1:29" ht="38.25" customHeight="1" x14ac:dyDescent="0.35">
      <c r="A15" s="268"/>
      <c r="B15" s="270" t="s">
        <v>132</v>
      </c>
      <c r="C15" s="185" t="s">
        <v>200</v>
      </c>
      <c r="D15" s="274" t="s">
        <v>206</v>
      </c>
      <c r="E15" s="185" t="s">
        <v>207</v>
      </c>
      <c r="F15" s="254" t="s">
        <v>202</v>
      </c>
      <c r="G15" s="254" t="s">
        <v>45</v>
      </c>
      <c r="H15" s="254" t="s">
        <v>46</v>
      </c>
      <c r="I15" s="14" t="s">
        <v>203</v>
      </c>
      <c r="J15" s="153">
        <v>30.5</v>
      </c>
      <c r="K15" s="138">
        <f t="shared" si="0"/>
        <v>57.949999999999996</v>
      </c>
      <c r="L15" s="126"/>
      <c r="M15" s="126"/>
      <c r="N15" s="126"/>
      <c r="O15" s="126"/>
      <c r="P15" s="256"/>
      <c r="Q15" s="256"/>
      <c r="R15" s="256"/>
      <c r="S15" s="256"/>
      <c r="T15" s="256"/>
      <c r="U15" s="256"/>
      <c r="V15" s="256"/>
      <c r="W15" s="257"/>
      <c r="X15" s="257"/>
      <c r="Y15" s="258"/>
      <c r="Z15" s="127">
        <f t="shared" ref="Z15" si="2">L15+M15+N15+O15</f>
        <v>0</v>
      </c>
      <c r="AA15" s="157">
        <f t="shared" si="1"/>
        <v>0</v>
      </c>
      <c r="AC15" s="65"/>
    </row>
    <row r="16" spans="1:29" ht="38.25" customHeight="1" thickBot="1" x14ac:dyDescent="0.4">
      <c r="A16" s="269"/>
      <c r="B16" s="271" t="s">
        <v>10</v>
      </c>
      <c r="C16" s="187"/>
      <c r="D16" s="275"/>
      <c r="E16" s="187"/>
      <c r="F16" s="255"/>
      <c r="G16" s="255"/>
      <c r="H16" s="255"/>
      <c r="I16" s="15" t="s">
        <v>204</v>
      </c>
      <c r="J16" s="154">
        <v>32.5</v>
      </c>
      <c r="K16" s="139">
        <f t="shared" si="0"/>
        <v>61.75</v>
      </c>
      <c r="L16" s="259"/>
      <c r="M16" s="259"/>
      <c r="N16" s="259"/>
      <c r="O16" s="259"/>
      <c r="P16" s="128"/>
      <c r="Q16" s="128"/>
      <c r="R16" s="128"/>
      <c r="S16" s="128"/>
      <c r="T16" s="128"/>
      <c r="U16" s="128"/>
      <c r="V16" s="128"/>
      <c r="W16" s="142"/>
      <c r="X16" s="142"/>
      <c r="Y16" s="129"/>
      <c r="Z16" s="130">
        <f t="shared" ref="Z16" si="3">P16+Q16+R16+S16+T16+U16+V16+W16+X16+Y16</f>
        <v>0</v>
      </c>
      <c r="AA16" s="158">
        <f t="shared" si="1"/>
        <v>0</v>
      </c>
      <c r="AC16" s="65"/>
    </row>
    <row r="17" spans="1:29" ht="38.25" customHeight="1" x14ac:dyDescent="0.35">
      <c r="A17" s="268"/>
      <c r="B17" s="270" t="s">
        <v>132</v>
      </c>
      <c r="C17" s="185" t="s">
        <v>208</v>
      </c>
      <c r="D17" s="274" t="s">
        <v>18</v>
      </c>
      <c r="E17" s="185" t="s">
        <v>209</v>
      </c>
      <c r="F17" s="254" t="s">
        <v>202</v>
      </c>
      <c r="G17" s="254" t="s">
        <v>45</v>
      </c>
      <c r="H17" s="254" t="s">
        <v>46</v>
      </c>
      <c r="I17" s="14" t="s">
        <v>203</v>
      </c>
      <c r="J17" s="153">
        <v>30.5</v>
      </c>
      <c r="K17" s="138">
        <f t="shared" si="0"/>
        <v>57.949999999999996</v>
      </c>
      <c r="L17" s="126"/>
      <c r="M17" s="126"/>
      <c r="N17" s="126"/>
      <c r="O17" s="126"/>
      <c r="P17" s="256"/>
      <c r="Q17" s="256"/>
      <c r="R17" s="256"/>
      <c r="S17" s="256"/>
      <c r="T17" s="256"/>
      <c r="U17" s="256"/>
      <c r="V17" s="256"/>
      <c r="W17" s="257"/>
      <c r="X17" s="257"/>
      <c r="Y17" s="258"/>
      <c r="Z17" s="127">
        <f t="shared" ref="Z17" si="4">L17+M17+N17+O17</f>
        <v>0</v>
      </c>
      <c r="AA17" s="157">
        <f t="shared" si="1"/>
        <v>0</v>
      </c>
      <c r="AC17" s="65"/>
    </row>
    <row r="18" spans="1:29" ht="38.25" customHeight="1" thickBot="1" x14ac:dyDescent="0.4">
      <c r="A18" s="269"/>
      <c r="B18" s="271" t="s">
        <v>10</v>
      </c>
      <c r="C18" s="187"/>
      <c r="D18" s="275"/>
      <c r="E18" s="187"/>
      <c r="F18" s="255"/>
      <c r="G18" s="255"/>
      <c r="H18" s="255"/>
      <c r="I18" s="15" t="s">
        <v>204</v>
      </c>
      <c r="J18" s="154">
        <v>32.5</v>
      </c>
      <c r="K18" s="139">
        <f t="shared" si="0"/>
        <v>61.75</v>
      </c>
      <c r="L18" s="259"/>
      <c r="M18" s="259"/>
      <c r="N18" s="259"/>
      <c r="O18" s="259"/>
      <c r="P18" s="128"/>
      <c r="Q18" s="128"/>
      <c r="R18" s="128"/>
      <c r="S18" s="128"/>
      <c r="T18" s="128"/>
      <c r="U18" s="128"/>
      <c r="V18" s="128"/>
      <c r="W18" s="142"/>
      <c r="X18" s="142"/>
      <c r="Y18" s="129"/>
      <c r="Z18" s="130">
        <f t="shared" ref="Z18" si="5">P18+Q18+R18+S18+T18+U18+V18+W18+X18+Y18</f>
        <v>0</v>
      </c>
      <c r="AA18" s="158">
        <f t="shared" si="1"/>
        <v>0</v>
      </c>
      <c r="AC18" s="65"/>
    </row>
    <row r="19" spans="1:29" ht="38.25" customHeight="1" x14ac:dyDescent="0.35">
      <c r="A19" s="268"/>
      <c r="B19" s="270" t="s">
        <v>132</v>
      </c>
      <c r="C19" s="185" t="s">
        <v>208</v>
      </c>
      <c r="D19" s="274" t="s">
        <v>12</v>
      </c>
      <c r="E19" s="185" t="s">
        <v>210</v>
      </c>
      <c r="F19" s="254" t="s">
        <v>202</v>
      </c>
      <c r="G19" s="254" t="s">
        <v>45</v>
      </c>
      <c r="H19" s="254" t="s">
        <v>46</v>
      </c>
      <c r="I19" s="14" t="s">
        <v>203</v>
      </c>
      <c r="J19" s="153">
        <v>30.5</v>
      </c>
      <c r="K19" s="138">
        <f t="shared" si="0"/>
        <v>57.949999999999996</v>
      </c>
      <c r="L19" s="126"/>
      <c r="M19" s="126"/>
      <c r="N19" s="126"/>
      <c r="O19" s="126"/>
      <c r="P19" s="256"/>
      <c r="Q19" s="256"/>
      <c r="R19" s="256"/>
      <c r="S19" s="256"/>
      <c r="T19" s="256"/>
      <c r="U19" s="256"/>
      <c r="V19" s="256"/>
      <c r="W19" s="257"/>
      <c r="X19" s="257"/>
      <c r="Y19" s="258"/>
      <c r="Z19" s="127">
        <f>L19+M19+N19+O19</f>
        <v>0</v>
      </c>
      <c r="AA19" s="157">
        <f>Z19*J19</f>
        <v>0</v>
      </c>
      <c r="AC19" s="65"/>
    </row>
    <row r="20" spans="1:29" ht="38.25" customHeight="1" thickBot="1" x14ac:dyDescent="0.4">
      <c r="A20" s="269"/>
      <c r="B20" s="271" t="s">
        <v>10</v>
      </c>
      <c r="C20" s="187"/>
      <c r="D20" s="275"/>
      <c r="E20" s="187"/>
      <c r="F20" s="255"/>
      <c r="G20" s="255"/>
      <c r="H20" s="255"/>
      <c r="I20" s="15" t="s">
        <v>204</v>
      </c>
      <c r="J20" s="154">
        <v>32.5</v>
      </c>
      <c r="K20" s="139">
        <f t="shared" si="0"/>
        <v>61.75</v>
      </c>
      <c r="L20" s="259"/>
      <c r="M20" s="259"/>
      <c r="N20" s="259"/>
      <c r="O20" s="259"/>
      <c r="P20" s="128"/>
      <c r="Q20" s="128"/>
      <c r="R20" s="128"/>
      <c r="S20" s="128"/>
      <c r="T20" s="128"/>
      <c r="U20" s="128"/>
      <c r="V20" s="128"/>
      <c r="W20" s="142"/>
      <c r="X20" s="142"/>
      <c r="Y20" s="129"/>
      <c r="Z20" s="130">
        <f>P20+Q20+R20+S20+T20+U20+V20+W20+X20+Y20</f>
        <v>0</v>
      </c>
      <c r="AA20" s="158">
        <f>Z20*J20</f>
        <v>0</v>
      </c>
      <c r="AC20" s="65"/>
    </row>
    <row r="21" spans="1:29" ht="38.25" customHeight="1" x14ac:dyDescent="0.35">
      <c r="A21" s="268"/>
      <c r="B21" s="270" t="s">
        <v>132</v>
      </c>
      <c r="C21" s="185" t="s">
        <v>208</v>
      </c>
      <c r="D21" s="274" t="s">
        <v>211</v>
      </c>
      <c r="E21" s="274" t="s">
        <v>212</v>
      </c>
      <c r="F21" s="254" t="s">
        <v>202</v>
      </c>
      <c r="G21" s="254" t="s">
        <v>45</v>
      </c>
      <c r="H21" s="254" t="s">
        <v>46</v>
      </c>
      <c r="I21" s="14" t="s">
        <v>203</v>
      </c>
      <c r="J21" s="153">
        <v>30.5</v>
      </c>
      <c r="K21" s="138">
        <f t="shared" si="0"/>
        <v>57.949999999999996</v>
      </c>
      <c r="L21" s="126"/>
      <c r="M21" s="126"/>
      <c r="N21" s="126"/>
      <c r="O21" s="126"/>
      <c r="P21" s="256"/>
      <c r="Q21" s="256"/>
      <c r="R21" s="256"/>
      <c r="S21" s="256"/>
      <c r="T21" s="256"/>
      <c r="U21" s="256"/>
      <c r="V21" s="256"/>
      <c r="W21" s="257"/>
      <c r="X21" s="257"/>
      <c r="Y21" s="258"/>
      <c r="Z21" s="127">
        <f t="shared" ref="Z21" si="6">L21+M21+N21+O21</f>
        <v>0</v>
      </c>
      <c r="AA21" s="157">
        <f t="shared" si="1"/>
        <v>0</v>
      </c>
      <c r="AC21" s="65"/>
    </row>
    <row r="22" spans="1:29" ht="38.25" customHeight="1" thickBot="1" x14ac:dyDescent="0.4">
      <c r="A22" s="269"/>
      <c r="B22" s="271" t="s">
        <v>10</v>
      </c>
      <c r="C22" s="187"/>
      <c r="D22" s="275"/>
      <c r="E22" s="275"/>
      <c r="F22" s="255"/>
      <c r="G22" s="255"/>
      <c r="H22" s="255"/>
      <c r="I22" s="15" t="s">
        <v>204</v>
      </c>
      <c r="J22" s="154">
        <v>32.5</v>
      </c>
      <c r="K22" s="139">
        <f t="shared" si="0"/>
        <v>61.75</v>
      </c>
      <c r="L22" s="259"/>
      <c r="M22" s="259"/>
      <c r="N22" s="259"/>
      <c r="O22" s="259"/>
      <c r="P22" s="128"/>
      <c r="Q22" s="128"/>
      <c r="R22" s="128"/>
      <c r="S22" s="128"/>
      <c r="T22" s="128"/>
      <c r="U22" s="128"/>
      <c r="V22" s="128"/>
      <c r="W22" s="142"/>
      <c r="X22" s="142"/>
      <c r="Y22" s="129"/>
      <c r="Z22" s="130">
        <f t="shared" ref="Z22" si="7">P22+Q22+R22+S22+T22+U22+V22+W22+X22+Y22</f>
        <v>0</v>
      </c>
      <c r="AA22" s="158">
        <f t="shared" si="1"/>
        <v>0</v>
      </c>
      <c r="AC22" s="65"/>
    </row>
    <row r="23" spans="1:29" ht="38.25" customHeight="1" x14ac:dyDescent="0.35">
      <c r="A23" s="268"/>
      <c r="B23" s="270" t="s">
        <v>132</v>
      </c>
      <c r="C23" s="185" t="s">
        <v>221</v>
      </c>
      <c r="D23" s="274" t="s">
        <v>222</v>
      </c>
      <c r="E23" s="185" t="s">
        <v>214</v>
      </c>
      <c r="F23" s="254" t="s">
        <v>202</v>
      </c>
      <c r="G23" s="254" t="s">
        <v>45</v>
      </c>
      <c r="H23" s="254" t="s">
        <v>46</v>
      </c>
      <c r="I23" s="14" t="s">
        <v>203</v>
      </c>
      <c r="J23" s="153">
        <v>31</v>
      </c>
      <c r="K23" s="138">
        <f t="shared" si="0"/>
        <v>58.9</v>
      </c>
      <c r="L23" s="126"/>
      <c r="M23" s="126"/>
      <c r="N23" s="126"/>
      <c r="O23" s="126"/>
      <c r="P23" s="256"/>
      <c r="Q23" s="256"/>
      <c r="R23" s="256"/>
      <c r="S23" s="256"/>
      <c r="T23" s="256"/>
      <c r="U23" s="256"/>
      <c r="V23" s="256"/>
      <c r="W23" s="257"/>
      <c r="X23" s="257"/>
      <c r="Y23" s="258"/>
      <c r="Z23" s="127">
        <f t="shared" ref="Z23" si="8">L23+M23+N23+O23</f>
        <v>0</v>
      </c>
      <c r="AA23" s="157">
        <f t="shared" ref="AA23:AA28" si="9">Z23*J23</f>
        <v>0</v>
      </c>
      <c r="AC23" s="65"/>
    </row>
    <row r="24" spans="1:29" ht="38.25" customHeight="1" thickBot="1" x14ac:dyDescent="0.4">
      <c r="A24" s="269"/>
      <c r="B24" s="271" t="s">
        <v>10</v>
      </c>
      <c r="C24" s="187"/>
      <c r="D24" s="275"/>
      <c r="E24" s="187"/>
      <c r="F24" s="255"/>
      <c r="G24" s="255"/>
      <c r="H24" s="255"/>
      <c r="I24" s="15" t="s">
        <v>204</v>
      </c>
      <c r="J24" s="154">
        <v>33</v>
      </c>
      <c r="K24" s="139">
        <f t="shared" si="0"/>
        <v>62.699999999999996</v>
      </c>
      <c r="L24" s="259"/>
      <c r="M24" s="259"/>
      <c r="N24" s="259"/>
      <c r="O24" s="259"/>
      <c r="P24" s="128"/>
      <c r="Q24" s="128"/>
      <c r="R24" s="128"/>
      <c r="S24" s="128"/>
      <c r="T24" s="128"/>
      <c r="U24" s="128"/>
      <c r="V24" s="128"/>
      <c r="W24" s="142"/>
      <c r="X24" s="142"/>
      <c r="Y24" s="129"/>
      <c r="Z24" s="130">
        <f t="shared" ref="Z24" si="10">P24+Q24+R24+S24+T24+U24+V24+W24+X24+Y24</f>
        <v>0</v>
      </c>
      <c r="AA24" s="158">
        <f t="shared" si="9"/>
        <v>0</v>
      </c>
      <c r="AC24" s="65"/>
    </row>
    <row r="25" spans="1:29" ht="38.25" customHeight="1" x14ac:dyDescent="0.35">
      <c r="A25" s="268"/>
      <c r="B25" s="270" t="s">
        <v>132</v>
      </c>
      <c r="C25" s="185" t="s">
        <v>221</v>
      </c>
      <c r="D25" s="274" t="s">
        <v>218</v>
      </c>
      <c r="E25" s="185" t="s">
        <v>219</v>
      </c>
      <c r="F25" s="254" t="s">
        <v>202</v>
      </c>
      <c r="G25" s="254" t="s">
        <v>45</v>
      </c>
      <c r="H25" s="254" t="s">
        <v>46</v>
      </c>
      <c r="I25" s="14" t="s">
        <v>203</v>
      </c>
      <c r="J25" s="153">
        <v>31</v>
      </c>
      <c r="K25" s="138">
        <f t="shared" si="0"/>
        <v>58.9</v>
      </c>
      <c r="L25" s="126"/>
      <c r="M25" s="126"/>
      <c r="N25" s="126"/>
      <c r="O25" s="126"/>
      <c r="P25" s="256"/>
      <c r="Q25" s="256"/>
      <c r="R25" s="256"/>
      <c r="S25" s="256"/>
      <c r="T25" s="256"/>
      <c r="U25" s="256"/>
      <c r="V25" s="256"/>
      <c r="W25" s="257"/>
      <c r="X25" s="257"/>
      <c r="Y25" s="258"/>
      <c r="Z25" s="127">
        <f t="shared" ref="Z25" si="11">L25+M25+N25+O25</f>
        <v>0</v>
      </c>
      <c r="AA25" s="157">
        <f t="shared" si="9"/>
        <v>0</v>
      </c>
      <c r="AC25" s="65"/>
    </row>
    <row r="26" spans="1:29" ht="38.25" customHeight="1" thickBot="1" x14ac:dyDescent="0.4">
      <c r="A26" s="269"/>
      <c r="B26" s="271" t="s">
        <v>10</v>
      </c>
      <c r="C26" s="187"/>
      <c r="D26" s="275"/>
      <c r="E26" s="187"/>
      <c r="F26" s="255"/>
      <c r="G26" s="255"/>
      <c r="H26" s="255"/>
      <c r="I26" s="15" t="s">
        <v>204</v>
      </c>
      <c r="J26" s="154">
        <v>33</v>
      </c>
      <c r="K26" s="139">
        <f t="shared" si="0"/>
        <v>62.699999999999996</v>
      </c>
      <c r="L26" s="259"/>
      <c r="M26" s="259"/>
      <c r="N26" s="259"/>
      <c r="O26" s="259"/>
      <c r="P26" s="128"/>
      <c r="Q26" s="128"/>
      <c r="R26" s="128"/>
      <c r="S26" s="128"/>
      <c r="T26" s="128"/>
      <c r="U26" s="128"/>
      <c r="V26" s="128"/>
      <c r="W26" s="142"/>
      <c r="X26" s="142"/>
      <c r="Y26" s="129"/>
      <c r="Z26" s="130">
        <f t="shared" ref="Z26" si="12">P26+Q26+R26+S26+T26+U26+V26+W26+X26+Y26</f>
        <v>0</v>
      </c>
      <c r="AA26" s="158">
        <f t="shared" si="9"/>
        <v>0</v>
      </c>
      <c r="AC26" s="65"/>
    </row>
    <row r="27" spans="1:29" ht="38.25" customHeight="1" x14ac:dyDescent="0.35">
      <c r="A27" s="268"/>
      <c r="B27" s="270" t="s">
        <v>132</v>
      </c>
      <c r="C27" s="185" t="s">
        <v>221</v>
      </c>
      <c r="D27" s="274" t="s">
        <v>211</v>
      </c>
      <c r="E27" s="274" t="s">
        <v>212</v>
      </c>
      <c r="F27" s="254" t="s">
        <v>202</v>
      </c>
      <c r="G27" s="254" t="s">
        <v>45</v>
      </c>
      <c r="H27" s="254" t="s">
        <v>46</v>
      </c>
      <c r="I27" s="14" t="s">
        <v>203</v>
      </c>
      <c r="J27" s="153">
        <v>31</v>
      </c>
      <c r="K27" s="138">
        <f t="shared" si="0"/>
        <v>58.9</v>
      </c>
      <c r="L27" s="126"/>
      <c r="M27" s="126"/>
      <c r="N27" s="126"/>
      <c r="O27" s="126"/>
      <c r="P27" s="256"/>
      <c r="Q27" s="256"/>
      <c r="R27" s="256"/>
      <c r="S27" s="256"/>
      <c r="T27" s="256"/>
      <c r="U27" s="256"/>
      <c r="V27" s="256"/>
      <c r="W27" s="257"/>
      <c r="X27" s="257"/>
      <c r="Y27" s="258"/>
      <c r="Z27" s="127">
        <f t="shared" ref="Z27" si="13">L27+M27+N27+O27</f>
        <v>0</v>
      </c>
      <c r="AA27" s="157">
        <f t="shared" si="9"/>
        <v>0</v>
      </c>
      <c r="AC27" s="65"/>
    </row>
    <row r="28" spans="1:29" ht="38.25" customHeight="1" thickBot="1" x14ac:dyDescent="0.4">
      <c r="A28" s="269"/>
      <c r="B28" s="271" t="s">
        <v>10</v>
      </c>
      <c r="C28" s="187"/>
      <c r="D28" s="275"/>
      <c r="E28" s="275"/>
      <c r="F28" s="255"/>
      <c r="G28" s="255"/>
      <c r="H28" s="255"/>
      <c r="I28" s="15" t="s">
        <v>204</v>
      </c>
      <c r="J28" s="154">
        <v>33</v>
      </c>
      <c r="K28" s="139">
        <f t="shared" si="0"/>
        <v>62.699999999999996</v>
      </c>
      <c r="L28" s="259"/>
      <c r="M28" s="259"/>
      <c r="N28" s="259"/>
      <c r="O28" s="259"/>
      <c r="P28" s="128"/>
      <c r="Q28" s="128"/>
      <c r="R28" s="128"/>
      <c r="S28" s="128"/>
      <c r="T28" s="128"/>
      <c r="U28" s="128"/>
      <c r="V28" s="128"/>
      <c r="W28" s="142"/>
      <c r="X28" s="142"/>
      <c r="Y28" s="129"/>
      <c r="Z28" s="130">
        <f t="shared" ref="Z28" si="14">P28+Q28+R28+S28+T28+U28+V28+W28+X28+Y28</f>
        <v>0</v>
      </c>
      <c r="AA28" s="158">
        <f t="shared" si="9"/>
        <v>0</v>
      </c>
      <c r="AC28" s="65"/>
    </row>
    <row r="29" spans="1:29" ht="38.25" customHeight="1" x14ac:dyDescent="0.35">
      <c r="A29" s="268"/>
      <c r="B29" s="270" t="s">
        <v>132</v>
      </c>
      <c r="C29" s="185" t="s">
        <v>213</v>
      </c>
      <c r="D29" s="274" t="s">
        <v>19</v>
      </c>
      <c r="E29" s="185" t="s">
        <v>214</v>
      </c>
      <c r="F29" s="254" t="s">
        <v>202</v>
      </c>
      <c r="G29" s="254" t="s">
        <v>45</v>
      </c>
      <c r="H29" s="254" t="s">
        <v>46</v>
      </c>
      <c r="I29" s="14" t="s">
        <v>203</v>
      </c>
      <c r="J29" s="153">
        <v>31</v>
      </c>
      <c r="K29" s="138">
        <f t="shared" si="0"/>
        <v>58.9</v>
      </c>
      <c r="L29" s="126"/>
      <c r="M29" s="126"/>
      <c r="N29" s="126"/>
      <c r="O29" s="126"/>
      <c r="P29" s="256"/>
      <c r="Q29" s="256"/>
      <c r="R29" s="256"/>
      <c r="S29" s="256"/>
      <c r="T29" s="256"/>
      <c r="U29" s="256"/>
      <c r="V29" s="256"/>
      <c r="W29" s="257"/>
      <c r="X29" s="257"/>
      <c r="Y29" s="258"/>
      <c r="Z29" s="127">
        <f t="shared" ref="Z29" si="15">L29+M29+N29+O29</f>
        <v>0</v>
      </c>
      <c r="AA29" s="157">
        <f t="shared" si="1"/>
        <v>0</v>
      </c>
      <c r="AC29" s="65"/>
    </row>
    <row r="30" spans="1:29" ht="38.25" customHeight="1" thickBot="1" x14ac:dyDescent="0.4">
      <c r="A30" s="269"/>
      <c r="B30" s="271" t="s">
        <v>10</v>
      </c>
      <c r="C30" s="186"/>
      <c r="D30" s="275"/>
      <c r="E30" s="187"/>
      <c r="F30" s="255"/>
      <c r="G30" s="276"/>
      <c r="H30" s="255"/>
      <c r="I30" s="15" t="s">
        <v>204</v>
      </c>
      <c r="J30" s="154">
        <v>33</v>
      </c>
      <c r="K30" s="139">
        <f t="shared" si="0"/>
        <v>62.699999999999996</v>
      </c>
      <c r="L30" s="259"/>
      <c r="M30" s="259"/>
      <c r="N30" s="259"/>
      <c r="O30" s="259"/>
      <c r="P30" s="128"/>
      <c r="Q30" s="128"/>
      <c r="R30" s="128"/>
      <c r="S30" s="128"/>
      <c r="T30" s="128"/>
      <c r="U30" s="128"/>
      <c r="V30" s="128"/>
      <c r="W30" s="142"/>
      <c r="X30" s="142"/>
      <c r="Y30" s="129"/>
      <c r="Z30" s="130">
        <f t="shared" ref="Z30" si="16">P30+Q30+R30+S30+T30+U30+V30+W30+X30+Y30</f>
        <v>0</v>
      </c>
      <c r="AA30" s="158">
        <f t="shared" si="1"/>
        <v>0</v>
      </c>
      <c r="AC30" s="65"/>
    </row>
    <row r="31" spans="1:29" s="95" customFormat="1" ht="38.25" customHeight="1" x14ac:dyDescent="0.35">
      <c r="A31" s="131"/>
      <c r="B31" s="270" t="s">
        <v>132</v>
      </c>
      <c r="C31" s="185" t="s">
        <v>213</v>
      </c>
      <c r="D31" s="272" t="s">
        <v>18</v>
      </c>
      <c r="E31" s="185" t="s">
        <v>209</v>
      </c>
      <c r="F31" s="254" t="s">
        <v>202</v>
      </c>
      <c r="G31" s="254" t="s">
        <v>45</v>
      </c>
      <c r="H31" s="254" t="s">
        <v>46</v>
      </c>
      <c r="I31" s="14" t="s">
        <v>203</v>
      </c>
      <c r="J31" s="155">
        <v>30.5</v>
      </c>
      <c r="K31" s="140">
        <f t="shared" si="0"/>
        <v>57.949999999999996</v>
      </c>
      <c r="L31" s="126"/>
      <c r="M31" s="126"/>
      <c r="N31" s="126"/>
      <c r="O31" s="126"/>
      <c r="P31" s="256"/>
      <c r="Q31" s="256"/>
      <c r="R31" s="256"/>
      <c r="S31" s="256"/>
      <c r="T31" s="256"/>
      <c r="U31" s="256"/>
      <c r="V31" s="256"/>
      <c r="W31" s="257"/>
      <c r="X31" s="257"/>
      <c r="Y31" s="258"/>
      <c r="Z31" s="127">
        <f t="shared" ref="Z31" si="17">L31+M31+N31+O31</f>
        <v>0</v>
      </c>
      <c r="AA31" s="157">
        <f t="shared" si="1"/>
        <v>0</v>
      </c>
      <c r="AC31" s="98"/>
    </row>
    <row r="32" spans="1:29" s="133" customFormat="1" ht="38.25" customHeight="1" thickBot="1" x14ac:dyDescent="0.4">
      <c r="A32" s="132"/>
      <c r="B32" s="271" t="s">
        <v>10</v>
      </c>
      <c r="C32" s="186"/>
      <c r="D32" s="273"/>
      <c r="E32" s="187"/>
      <c r="F32" s="255"/>
      <c r="G32" s="276"/>
      <c r="H32" s="255"/>
      <c r="I32" s="15" t="s">
        <v>204</v>
      </c>
      <c r="J32" s="154">
        <v>32.5</v>
      </c>
      <c r="K32" s="139">
        <f t="shared" si="0"/>
        <v>61.75</v>
      </c>
      <c r="L32" s="259"/>
      <c r="M32" s="259"/>
      <c r="N32" s="259"/>
      <c r="O32" s="259"/>
      <c r="P32" s="128"/>
      <c r="Q32" s="128"/>
      <c r="R32" s="128"/>
      <c r="S32" s="128"/>
      <c r="T32" s="128"/>
      <c r="U32" s="128"/>
      <c r="V32" s="128"/>
      <c r="W32" s="142"/>
      <c r="X32" s="142"/>
      <c r="Y32" s="129"/>
      <c r="Z32" s="130">
        <f t="shared" ref="Z32" si="18">P32+Q32+R32+S32+T32+U32+V32+W32+X32+Y32</f>
        <v>0</v>
      </c>
      <c r="AA32" s="158">
        <f t="shared" si="1"/>
        <v>0</v>
      </c>
      <c r="AC32" s="134"/>
    </row>
    <row r="33" spans="1:29" s="136" customFormat="1" ht="38.25" customHeight="1" x14ac:dyDescent="0.35">
      <c r="A33" s="135"/>
      <c r="B33" s="270" t="s">
        <v>132</v>
      </c>
      <c r="C33" s="185" t="s">
        <v>213</v>
      </c>
      <c r="D33" s="272" t="s">
        <v>13</v>
      </c>
      <c r="E33" s="185" t="s">
        <v>215</v>
      </c>
      <c r="F33" s="254" t="s">
        <v>202</v>
      </c>
      <c r="G33" s="254" t="s">
        <v>45</v>
      </c>
      <c r="H33" s="254" t="s">
        <v>46</v>
      </c>
      <c r="I33" s="14" t="s">
        <v>203</v>
      </c>
      <c r="J33" s="156">
        <v>30.5</v>
      </c>
      <c r="K33" s="141">
        <f t="shared" si="0"/>
        <v>57.949999999999996</v>
      </c>
      <c r="L33" s="126"/>
      <c r="M33" s="126"/>
      <c r="N33" s="126"/>
      <c r="O33" s="126"/>
      <c r="P33" s="256"/>
      <c r="Q33" s="256"/>
      <c r="R33" s="256"/>
      <c r="S33" s="256"/>
      <c r="T33" s="256"/>
      <c r="U33" s="256"/>
      <c r="V33" s="256"/>
      <c r="W33" s="257"/>
      <c r="X33" s="257"/>
      <c r="Y33" s="258"/>
      <c r="Z33" s="127">
        <f>L33+M33+N33+O33</f>
        <v>0</v>
      </c>
      <c r="AA33" s="157">
        <f>Z33*J33</f>
        <v>0</v>
      </c>
      <c r="AC33" s="137"/>
    </row>
    <row r="34" spans="1:29" s="133" customFormat="1" ht="38.25" customHeight="1" thickBot="1" x14ac:dyDescent="0.4">
      <c r="A34" s="132"/>
      <c r="B34" s="271" t="s">
        <v>10</v>
      </c>
      <c r="C34" s="186"/>
      <c r="D34" s="273"/>
      <c r="E34" s="187"/>
      <c r="F34" s="255"/>
      <c r="G34" s="276"/>
      <c r="H34" s="255"/>
      <c r="I34" s="15" t="s">
        <v>204</v>
      </c>
      <c r="J34" s="154">
        <v>32.5</v>
      </c>
      <c r="K34" s="139">
        <f t="shared" si="0"/>
        <v>61.75</v>
      </c>
      <c r="L34" s="259"/>
      <c r="M34" s="259"/>
      <c r="N34" s="259"/>
      <c r="O34" s="259"/>
      <c r="P34" s="128"/>
      <c r="Q34" s="128"/>
      <c r="R34" s="128"/>
      <c r="S34" s="128"/>
      <c r="T34" s="128"/>
      <c r="U34" s="128"/>
      <c r="V34" s="128"/>
      <c r="W34" s="142"/>
      <c r="X34" s="142"/>
      <c r="Y34" s="129"/>
      <c r="Z34" s="130">
        <f>P34+Q34+R34+S34+T34+U34+V34+W34+X34+Y34</f>
        <v>0</v>
      </c>
      <c r="AA34" s="158">
        <f>Z34*J34</f>
        <v>0</v>
      </c>
      <c r="AC34" s="134"/>
    </row>
    <row r="35" spans="1:29" s="136" customFormat="1" ht="38.5" customHeight="1" x14ac:dyDescent="0.35">
      <c r="A35" s="135"/>
      <c r="B35" s="270" t="s">
        <v>132</v>
      </c>
      <c r="C35" s="185" t="s">
        <v>216</v>
      </c>
      <c r="D35" s="272" t="s">
        <v>19</v>
      </c>
      <c r="E35" s="185" t="s">
        <v>214</v>
      </c>
      <c r="F35" s="254" t="s">
        <v>202</v>
      </c>
      <c r="G35" s="254" t="s">
        <v>45</v>
      </c>
      <c r="H35" s="254" t="s">
        <v>46</v>
      </c>
      <c r="I35" s="14" t="s">
        <v>203</v>
      </c>
      <c r="J35" s="156">
        <v>31</v>
      </c>
      <c r="K35" s="141">
        <f t="shared" si="0"/>
        <v>58.9</v>
      </c>
      <c r="L35" s="126"/>
      <c r="M35" s="126"/>
      <c r="N35" s="126"/>
      <c r="O35" s="126"/>
      <c r="P35" s="256"/>
      <c r="Q35" s="256"/>
      <c r="R35" s="256"/>
      <c r="S35" s="256"/>
      <c r="T35" s="256"/>
      <c r="U35" s="256"/>
      <c r="V35" s="256"/>
      <c r="W35" s="257"/>
      <c r="X35" s="257"/>
      <c r="Y35" s="258"/>
      <c r="Z35" s="127">
        <f t="shared" ref="Z35" si="19">L35+M35+N35+O35</f>
        <v>0</v>
      </c>
      <c r="AA35" s="157">
        <f t="shared" si="1"/>
        <v>0</v>
      </c>
      <c r="AC35" s="137"/>
    </row>
    <row r="36" spans="1:29" s="133" customFormat="1" ht="38.5" customHeight="1" thickBot="1" x14ac:dyDescent="0.4">
      <c r="A36" s="132"/>
      <c r="B36" s="271" t="s">
        <v>10</v>
      </c>
      <c r="C36" s="187"/>
      <c r="D36" s="273"/>
      <c r="E36" s="187"/>
      <c r="F36" s="255"/>
      <c r="G36" s="276"/>
      <c r="H36" s="255"/>
      <c r="I36" s="15" t="s">
        <v>204</v>
      </c>
      <c r="J36" s="154">
        <v>33</v>
      </c>
      <c r="K36" s="139">
        <f t="shared" si="0"/>
        <v>62.699999999999996</v>
      </c>
      <c r="L36" s="259"/>
      <c r="M36" s="259"/>
      <c r="N36" s="259"/>
      <c r="O36" s="259"/>
      <c r="P36" s="128"/>
      <c r="Q36" s="128"/>
      <c r="R36" s="128"/>
      <c r="S36" s="128"/>
      <c r="T36" s="128"/>
      <c r="U36" s="128"/>
      <c r="V36" s="128"/>
      <c r="W36" s="142"/>
      <c r="X36" s="142"/>
      <c r="Y36" s="129"/>
      <c r="Z36" s="130">
        <f t="shared" ref="Z36" si="20">P36+Q36+R36+S36+T36+U36+V36+W36+X36+Y36</f>
        <v>0</v>
      </c>
      <c r="AA36" s="158">
        <f t="shared" si="1"/>
        <v>0</v>
      </c>
      <c r="AC36" s="134"/>
    </row>
    <row r="37" spans="1:29" s="136" customFormat="1" ht="38.25" customHeight="1" x14ac:dyDescent="0.35">
      <c r="A37" s="135"/>
      <c r="B37" s="270" t="s">
        <v>132</v>
      </c>
      <c r="C37" s="185" t="s">
        <v>216</v>
      </c>
      <c r="D37" s="272" t="s">
        <v>206</v>
      </c>
      <c r="E37" s="185" t="s">
        <v>217</v>
      </c>
      <c r="F37" s="254" t="s">
        <v>202</v>
      </c>
      <c r="G37" s="254" t="s">
        <v>45</v>
      </c>
      <c r="H37" s="254" t="s">
        <v>46</v>
      </c>
      <c r="I37" s="14" t="s">
        <v>203</v>
      </c>
      <c r="J37" s="156">
        <v>31</v>
      </c>
      <c r="K37" s="141">
        <f t="shared" si="0"/>
        <v>58.9</v>
      </c>
      <c r="L37" s="126"/>
      <c r="M37" s="126"/>
      <c r="N37" s="126"/>
      <c r="O37" s="126"/>
      <c r="P37" s="256"/>
      <c r="Q37" s="256"/>
      <c r="R37" s="256"/>
      <c r="S37" s="256"/>
      <c r="T37" s="256"/>
      <c r="U37" s="256"/>
      <c r="V37" s="256"/>
      <c r="W37" s="257"/>
      <c r="X37" s="257"/>
      <c r="Y37" s="258"/>
      <c r="Z37" s="127">
        <f t="shared" ref="Z37" si="21">L37+M37+N37+O37</f>
        <v>0</v>
      </c>
      <c r="AA37" s="157">
        <f t="shared" si="1"/>
        <v>0</v>
      </c>
      <c r="AC37" s="137"/>
    </row>
    <row r="38" spans="1:29" s="133" customFormat="1" ht="38.25" customHeight="1" thickBot="1" x14ac:dyDescent="0.4">
      <c r="A38" s="132"/>
      <c r="B38" s="271" t="s">
        <v>10</v>
      </c>
      <c r="C38" s="187"/>
      <c r="D38" s="273"/>
      <c r="E38" s="187"/>
      <c r="F38" s="255"/>
      <c r="G38" s="276"/>
      <c r="H38" s="255"/>
      <c r="I38" s="15" t="s">
        <v>204</v>
      </c>
      <c r="J38" s="154">
        <v>33</v>
      </c>
      <c r="K38" s="139">
        <f t="shared" si="0"/>
        <v>62.699999999999996</v>
      </c>
      <c r="L38" s="259"/>
      <c r="M38" s="259"/>
      <c r="N38" s="259"/>
      <c r="O38" s="259"/>
      <c r="P38" s="128"/>
      <c r="Q38" s="128"/>
      <c r="R38" s="128"/>
      <c r="S38" s="128"/>
      <c r="T38" s="128"/>
      <c r="U38" s="128"/>
      <c r="V38" s="128"/>
      <c r="W38" s="142"/>
      <c r="X38" s="142"/>
      <c r="Y38" s="129"/>
      <c r="Z38" s="130">
        <f t="shared" ref="Z38" si="22">P38+Q38+R38+S38+T38+U38+V38+W38+X38+Y38</f>
        <v>0</v>
      </c>
      <c r="AA38" s="158">
        <f t="shared" si="1"/>
        <v>0</v>
      </c>
      <c r="AC38" s="134"/>
    </row>
    <row r="39" spans="1:29" s="136" customFormat="1" ht="38.25" customHeight="1" x14ac:dyDescent="0.35">
      <c r="A39" s="135"/>
      <c r="B39" s="270" t="s">
        <v>132</v>
      </c>
      <c r="C39" s="185" t="s">
        <v>216</v>
      </c>
      <c r="D39" s="272" t="s">
        <v>218</v>
      </c>
      <c r="E39" s="185" t="s">
        <v>219</v>
      </c>
      <c r="F39" s="254" t="s">
        <v>202</v>
      </c>
      <c r="G39" s="254" t="s">
        <v>45</v>
      </c>
      <c r="H39" s="254" t="s">
        <v>46</v>
      </c>
      <c r="I39" s="14" t="s">
        <v>203</v>
      </c>
      <c r="J39" s="156">
        <v>31</v>
      </c>
      <c r="K39" s="141">
        <f t="shared" si="0"/>
        <v>58.9</v>
      </c>
      <c r="L39" s="126"/>
      <c r="M39" s="126"/>
      <c r="N39" s="126"/>
      <c r="O39" s="126"/>
      <c r="P39" s="256"/>
      <c r="Q39" s="256"/>
      <c r="R39" s="256"/>
      <c r="S39" s="256"/>
      <c r="T39" s="256"/>
      <c r="U39" s="256"/>
      <c r="V39" s="256"/>
      <c r="W39" s="257"/>
      <c r="X39" s="257"/>
      <c r="Y39" s="258"/>
      <c r="Z39" s="127">
        <f>L39+M39+N39+O39</f>
        <v>0</v>
      </c>
      <c r="AA39" s="157">
        <f>Z39*J39</f>
        <v>0</v>
      </c>
      <c r="AC39" s="137"/>
    </row>
    <row r="40" spans="1:29" s="133" customFormat="1" ht="38.25" customHeight="1" thickBot="1" x14ac:dyDescent="0.4">
      <c r="A40" s="132"/>
      <c r="B40" s="271" t="s">
        <v>10</v>
      </c>
      <c r="C40" s="187"/>
      <c r="D40" s="273"/>
      <c r="E40" s="187"/>
      <c r="F40" s="255"/>
      <c r="G40" s="276"/>
      <c r="H40" s="255"/>
      <c r="I40" s="15" t="s">
        <v>204</v>
      </c>
      <c r="J40" s="154">
        <v>33</v>
      </c>
      <c r="K40" s="139">
        <f t="shared" si="0"/>
        <v>62.699999999999996</v>
      </c>
      <c r="L40" s="259"/>
      <c r="M40" s="259"/>
      <c r="N40" s="259"/>
      <c r="O40" s="259"/>
      <c r="P40" s="128"/>
      <c r="Q40" s="128"/>
      <c r="R40" s="128"/>
      <c r="S40" s="128"/>
      <c r="T40" s="128"/>
      <c r="U40" s="128"/>
      <c r="V40" s="128"/>
      <c r="W40" s="142"/>
      <c r="X40" s="142"/>
      <c r="Y40" s="129"/>
      <c r="Z40" s="130">
        <f t="shared" ref="Z40" si="23">P40+Q40+R40+S40+T40+U40+V40+W40+X40+Y40</f>
        <v>0</v>
      </c>
      <c r="AA40" s="158">
        <f>Z40*J40</f>
        <v>0</v>
      </c>
      <c r="AC40" s="134"/>
    </row>
    <row r="41" spans="1:29" ht="15" thickBot="1" x14ac:dyDescent="0.4">
      <c r="T41" s="277" t="s">
        <v>220</v>
      </c>
      <c r="U41" s="278"/>
      <c r="V41" s="278"/>
      <c r="W41" s="278"/>
      <c r="X41" s="278"/>
      <c r="Y41" s="279"/>
      <c r="Z41" s="143">
        <f>SUM(Z11:Z40)</f>
        <v>0</v>
      </c>
      <c r="AA41" s="144">
        <f>SUM(AA11:AA40)</f>
        <v>0</v>
      </c>
    </row>
  </sheetData>
  <mergeCells count="154">
    <mergeCell ref="C15:C16"/>
    <mergeCell ref="B15:B16"/>
    <mergeCell ref="D15:D16"/>
    <mergeCell ref="E15:E16"/>
    <mergeCell ref="H11:H12"/>
    <mergeCell ref="H13:H14"/>
    <mergeCell ref="H15:H16"/>
    <mergeCell ref="A11:A12"/>
    <mergeCell ref="B11:B12"/>
    <mergeCell ref="D11:D12"/>
    <mergeCell ref="P11:Y11"/>
    <mergeCell ref="L12:O12"/>
    <mergeCell ref="A13:A14"/>
    <mergeCell ref="B13:B14"/>
    <mergeCell ref="D13:D14"/>
    <mergeCell ref="E13:E14"/>
    <mergeCell ref="F13:F14"/>
    <mergeCell ref="G13:G14"/>
    <mergeCell ref="P13:Y13"/>
    <mergeCell ref="L14:O14"/>
    <mergeCell ref="C11:C12"/>
    <mergeCell ref="C13:C14"/>
    <mergeCell ref="A19:A20"/>
    <mergeCell ref="B19:B20"/>
    <mergeCell ref="D19:D20"/>
    <mergeCell ref="E19:E20"/>
    <mergeCell ref="F19:F20"/>
    <mergeCell ref="G19:G20"/>
    <mergeCell ref="P19:Y19"/>
    <mergeCell ref="A17:A18"/>
    <mergeCell ref="B17:B18"/>
    <mergeCell ref="D17:D18"/>
    <mergeCell ref="E17:E18"/>
    <mergeCell ref="F17:F18"/>
    <mergeCell ref="C17:C18"/>
    <mergeCell ref="C19:C20"/>
    <mergeCell ref="H17:H18"/>
    <mergeCell ref="H19:H20"/>
    <mergeCell ref="B31:B32"/>
    <mergeCell ref="D31:D32"/>
    <mergeCell ref="E31:E32"/>
    <mergeCell ref="F31:F32"/>
    <mergeCell ref="G31:G32"/>
    <mergeCell ref="A29:A30"/>
    <mergeCell ref="B29:B30"/>
    <mergeCell ref="D29:D30"/>
    <mergeCell ref="E29:E30"/>
    <mergeCell ref="F29:F30"/>
    <mergeCell ref="G29:G30"/>
    <mergeCell ref="A21:A22"/>
    <mergeCell ref="B21:B22"/>
    <mergeCell ref="D21:D22"/>
    <mergeCell ref="E21:E22"/>
    <mergeCell ref="F21:F22"/>
    <mergeCell ref="G21:G22"/>
    <mergeCell ref="P21:Y21"/>
    <mergeCell ref="L22:O22"/>
    <mergeCell ref="L30:O30"/>
    <mergeCell ref="F39:F40"/>
    <mergeCell ref="G39:G40"/>
    <mergeCell ref="T41:Y41"/>
    <mergeCell ref="C39:C40"/>
    <mergeCell ref="G35:G36"/>
    <mergeCell ref="B37:B38"/>
    <mergeCell ref="D37:D38"/>
    <mergeCell ref="E37:E38"/>
    <mergeCell ref="F37:F38"/>
    <mergeCell ref="G37:G38"/>
    <mergeCell ref="H35:H36"/>
    <mergeCell ref="H37:H38"/>
    <mergeCell ref="H39:H40"/>
    <mergeCell ref="B35:B36"/>
    <mergeCell ref="D35:D36"/>
    <mergeCell ref="E35:E36"/>
    <mergeCell ref="F35:F36"/>
    <mergeCell ref="B39:B40"/>
    <mergeCell ref="D39:D40"/>
    <mergeCell ref="E39:E40"/>
    <mergeCell ref="P37:Y37"/>
    <mergeCell ref="L38:O38"/>
    <mergeCell ref="P39:Y39"/>
    <mergeCell ref="L40:O40"/>
    <mergeCell ref="B33:B34"/>
    <mergeCell ref="D33:D34"/>
    <mergeCell ref="E33:E34"/>
    <mergeCell ref="A27:A28"/>
    <mergeCell ref="B27:B28"/>
    <mergeCell ref="C27:C28"/>
    <mergeCell ref="D27:D28"/>
    <mergeCell ref="E27:E28"/>
    <mergeCell ref="P23:Y23"/>
    <mergeCell ref="L24:O24"/>
    <mergeCell ref="A25:A26"/>
    <mergeCell ref="B25:B26"/>
    <mergeCell ref="C25:C26"/>
    <mergeCell ref="D25:D26"/>
    <mergeCell ref="E25:E26"/>
    <mergeCell ref="F25:F26"/>
    <mergeCell ref="G25:G26"/>
    <mergeCell ref="A23:A24"/>
    <mergeCell ref="B23:B24"/>
    <mergeCell ref="C23:C24"/>
    <mergeCell ref="D23:D24"/>
    <mergeCell ref="E23:E24"/>
    <mergeCell ref="F23:F24"/>
    <mergeCell ref="P29:Y29"/>
    <mergeCell ref="A1:C1"/>
    <mergeCell ref="A2:C2"/>
    <mergeCell ref="A3:C3"/>
    <mergeCell ref="P31:Y31"/>
    <mergeCell ref="L32:O32"/>
    <mergeCell ref="P33:Y33"/>
    <mergeCell ref="L34:O34"/>
    <mergeCell ref="P35:Y35"/>
    <mergeCell ref="L36:O36"/>
    <mergeCell ref="L28:O28"/>
    <mergeCell ref="C29:C30"/>
    <mergeCell ref="C31:C32"/>
    <mergeCell ref="C33:C34"/>
    <mergeCell ref="C35:C36"/>
    <mergeCell ref="A4:C4"/>
    <mergeCell ref="A5:C5"/>
    <mergeCell ref="A6:C6"/>
    <mergeCell ref="G17:G18"/>
    <mergeCell ref="G7:J7"/>
    <mergeCell ref="G8:J8"/>
    <mergeCell ref="E11:E12"/>
    <mergeCell ref="F11:F12"/>
    <mergeCell ref="G11:G12"/>
    <mergeCell ref="A15:A16"/>
    <mergeCell ref="F15:F16"/>
    <mergeCell ref="G15:G16"/>
    <mergeCell ref="C37:C38"/>
    <mergeCell ref="P25:Y25"/>
    <mergeCell ref="L26:O26"/>
    <mergeCell ref="F27:F28"/>
    <mergeCell ref="G27:G28"/>
    <mergeCell ref="P27:Y27"/>
    <mergeCell ref="H21:H22"/>
    <mergeCell ref="H23:H24"/>
    <mergeCell ref="H25:H26"/>
    <mergeCell ref="H27:H28"/>
    <mergeCell ref="H29:H30"/>
    <mergeCell ref="H31:H32"/>
    <mergeCell ref="H33:H34"/>
    <mergeCell ref="G23:G24"/>
    <mergeCell ref="C21:C22"/>
    <mergeCell ref="F33:F34"/>
    <mergeCell ref="G33:G34"/>
    <mergeCell ref="L20:O20"/>
    <mergeCell ref="P17:Y17"/>
    <mergeCell ref="L18:O18"/>
    <mergeCell ref="P15:Y15"/>
    <mergeCell ref="L16:O1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25"/>
  <sheetViews>
    <sheetView tabSelected="1" topLeftCell="A10" zoomScale="90" zoomScaleNormal="90" workbookViewId="0">
      <selection activeCell="J10" sqref="J10:J23"/>
    </sheetView>
  </sheetViews>
  <sheetFormatPr defaultRowHeight="14.5" x14ac:dyDescent="0.35"/>
  <cols>
    <col min="1" max="1" width="18.26953125" customWidth="1"/>
    <col min="2" max="2" width="6.81640625" customWidth="1"/>
    <col min="4" max="8" width="19.54296875" customWidth="1"/>
    <col min="10" max="10" width="8" customWidth="1"/>
    <col min="12" max="22" width="4.1796875" customWidth="1"/>
    <col min="23" max="24" width="7.7265625" customWidth="1"/>
  </cols>
  <sheetData>
    <row r="1" spans="1:24" x14ac:dyDescent="0.35">
      <c r="A1" s="246" t="s">
        <v>31</v>
      </c>
      <c r="B1" s="247"/>
      <c r="C1" s="247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</row>
    <row r="2" spans="1:24" x14ac:dyDescent="0.35">
      <c r="A2" s="246" t="s">
        <v>32</v>
      </c>
      <c r="B2" s="247"/>
      <c r="C2" s="247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</row>
    <row r="3" spans="1:24" x14ac:dyDescent="0.35">
      <c r="A3" s="246" t="s">
        <v>33</v>
      </c>
      <c r="B3" s="247"/>
      <c r="C3" s="247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</row>
    <row r="4" spans="1:24" x14ac:dyDescent="0.35">
      <c r="A4" s="246" t="s">
        <v>35</v>
      </c>
      <c r="B4" s="247"/>
      <c r="C4" s="247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</row>
    <row r="5" spans="1:24" x14ac:dyDescent="0.35">
      <c r="A5" s="246" t="s">
        <v>34</v>
      </c>
      <c r="B5" s="247"/>
      <c r="C5" s="247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</row>
    <row r="6" spans="1:24" ht="25.15" customHeight="1" x14ac:dyDescent="0.35">
      <c r="A6" s="246" t="s">
        <v>36</v>
      </c>
      <c r="B6" s="247"/>
      <c r="C6" s="247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</row>
    <row r="7" spans="1:24" ht="64.5" customHeight="1" thickBot="1" x14ac:dyDescent="0.4">
      <c r="A7" s="287" t="s">
        <v>160</v>
      </c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9"/>
    </row>
    <row r="8" spans="1:24" ht="44.25" customHeight="1" thickBot="1" x14ac:dyDescent="0.4">
      <c r="A8" s="33" t="s">
        <v>0</v>
      </c>
      <c r="B8" s="34" t="s">
        <v>1</v>
      </c>
      <c r="C8" s="34" t="s">
        <v>2</v>
      </c>
      <c r="D8" s="34" t="s">
        <v>3</v>
      </c>
      <c r="E8" s="34" t="s">
        <v>164</v>
      </c>
      <c r="F8" s="34" t="s">
        <v>165</v>
      </c>
      <c r="G8" s="34" t="s">
        <v>166</v>
      </c>
      <c r="H8" s="34" t="s">
        <v>167</v>
      </c>
      <c r="I8" s="34" t="s">
        <v>4</v>
      </c>
      <c r="J8" s="49" t="s">
        <v>5</v>
      </c>
      <c r="K8" s="50" t="s">
        <v>26</v>
      </c>
      <c r="L8" s="33"/>
      <c r="M8" s="33">
        <v>36</v>
      </c>
      <c r="N8" s="34">
        <v>37</v>
      </c>
      <c r="O8" s="34">
        <v>38</v>
      </c>
      <c r="P8" s="34">
        <v>39</v>
      </c>
      <c r="Q8" s="34">
        <v>40</v>
      </c>
      <c r="R8" s="34">
        <v>41</v>
      </c>
      <c r="S8" s="35">
        <v>42</v>
      </c>
      <c r="T8" s="51">
        <v>43</v>
      </c>
      <c r="U8" s="34">
        <v>44</v>
      </c>
      <c r="V8" s="34">
        <v>45</v>
      </c>
      <c r="W8" s="54" t="s">
        <v>6</v>
      </c>
      <c r="X8" s="55" t="s">
        <v>7</v>
      </c>
    </row>
    <row r="9" spans="1:24" ht="30.75" customHeight="1" thickBot="1" x14ac:dyDescent="0.4">
      <c r="A9" s="237" t="s">
        <v>186</v>
      </c>
      <c r="B9" s="284"/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5"/>
      <c r="N9" s="285"/>
      <c r="O9" s="285"/>
      <c r="P9" s="285"/>
      <c r="Q9" s="285"/>
      <c r="R9" s="285"/>
      <c r="S9" s="285"/>
      <c r="T9" s="284"/>
      <c r="U9" s="284"/>
      <c r="V9" s="284"/>
      <c r="W9" s="284"/>
      <c r="X9" s="286"/>
    </row>
    <row r="10" spans="1:24" ht="60" customHeight="1" thickBot="1" x14ac:dyDescent="0.4">
      <c r="A10" s="22"/>
      <c r="B10" s="89" t="s">
        <v>162</v>
      </c>
      <c r="C10" s="90" t="s">
        <v>161</v>
      </c>
      <c r="D10" s="91" t="s">
        <v>11</v>
      </c>
      <c r="E10" s="91" t="s">
        <v>163</v>
      </c>
      <c r="F10" s="91" t="s">
        <v>44</v>
      </c>
      <c r="G10" s="91" t="s">
        <v>117</v>
      </c>
      <c r="H10" s="23" t="s">
        <v>46</v>
      </c>
      <c r="I10" s="24" t="s">
        <v>27</v>
      </c>
      <c r="J10" s="148">
        <v>51.5</v>
      </c>
      <c r="K10" s="145">
        <f>J10*1.9</f>
        <v>97.85</v>
      </c>
      <c r="L10" s="7"/>
      <c r="M10" s="6"/>
      <c r="N10" s="4"/>
      <c r="O10" s="4"/>
      <c r="P10" s="4"/>
      <c r="Q10" s="4"/>
      <c r="R10" s="4"/>
      <c r="S10" s="5"/>
      <c r="T10" s="7"/>
      <c r="U10" s="7"/>
      <c r="V10" s="7"/>
      <c r="W10" s="93">
        <f>M10+N10+O10+P10+Q10+R10+S10</f>
        <v>0</v>
      </c>
      <c r="X10" s="149">
        <f>W10*J10</f>
        <v>0</v>
      </c>
    </row>
    <row r="11" spans="1:24" ht="60" customHeight="1" thickBot="1" x14ac:dyDescent="0.4">
      <c r="A11" s="22"/>
      <c r="B11" s="89" t="s">
        <v>162</v>
      </c>
      <c r="C11" s="90" t="s">
        <v>161</v>
      </c>
      <c r="D11" s="90" t="s">
        <v>28</v>
      </c>
      <c r="E11" s="90" t="s">
        <v>168</v>
      </c>
      <c r="F11" s="91" t="s">
        <v>44</v>
      </c>
      <c r="G11" s="91" t="s">
        <v>117</v>
      </c>
      <c r="H11" s="23" t="s">
        <v>46</v>
      </c>
      <c r="I11" s="24" t="s">
        <v>27</v>
      </c>
      <c r="J11" s="148">
        <v>51.5</v>
      </c>
      <c r="K11" s="145">
        <f t="shared" ref="K11:K24" si="0">J11*1.9</f>
        <v>97.85</v>
      </c>
      <c r="L11" s="7"/>
      <c r="M11" s="6"/>
      <c r="N11" s="4"/>
      <c r="O11" s="4"/>
      <c r="P11" s="4"/>
      <c r="Q11" s="4"/>
      <c r="R11" s="4"/>
      <c r="S11" s="5"/>
      <c r="T11" s="7"/>
      <c r="U11" s="7"/>
      <c r="V11" s="7"/>
      <c r="W11" s="25">
        <f t="shared" ref="W11:W23" si="1">M11+N11+O11+P11+Q11+R11+S11</f>
        <v>0</v>
      </c>
      <c r="X11" s="150">
        <f t="shared" ref="X11:X23" si="2">W11*J11</f>
        <v>0</v>
      </c>
    </row>
    <row r="12" spans="1:24" ht="96" customHeight="1" thickBot="1" x14ac:dyDescent="0.4">
      <c r="A12" s="22"/>
      <c r="B12" s="89" t="s">
        <v>162</v>
      </c>
      <c r="C12" s="90" t="s">
        <v>169</v>
      </c>
      <c r="D12" s="90" t="s">
        <v>11</v>
      </c>
      <c r="E12" s="90" t="s">
        <v>171</v>
      </c>
      <c r="F12" s="91" t="s">
        <v>44</v>
      </c>
      <c r="G12" s="91" t="s">
        <v>117</v>
      </c>
      <c r="H12" s="23" t="s">
        <v>46</v>
      </c>
      <c r="I12" s="24" t="s">
        <v>27</v>
      </c>
      <c r="J12" s="148">
        <v>61</v>
      </c>
      <c r="K12" s="145">
        <f t="shared" si="0"/>
        <v>115.89999999999999</v>
      </c>
      <c r="L12" s="7"/>
      <c r="M12" s="6"/>
      <c r="N12" s="4"/>
      <c r="O12" s="4"/>
      <c r="P12" s="4"/>
      <c r="Q12" s="4"/>
      <c r="R12" s="4"/>
      <c r="S12" s="5"/>
      <c r="T12" s="7"/>
      <c r="U12" s="7"/>
      <c r="V12" s="7"/>
      <c r="W12" s="25">
        <f t="shared" si="1"/>
        <v>0</v>
      </c>
      <c r="X12" s="150">
        <f t="shared" si="2"/>
        <v>0</v>
      </c>
    </row>
    <row r="13" spans="1:24" ht="98.5" customHeight="1" thickBot="1" x14ac:dyDescent="0.4">
      <c r="A13" s="22"/>
      <c r="B13" s="89" t="s">
        <v>162</v>
      </c>
      <c r="C13" s="90" t="s">
        <v>169</v>
      </c>
      <c r="D13" s="90" t="s">
        <v>28</v>
      </c>
      <c r="E13" s="90" t="s">
        <v>172</v>
      </c>
      <c r="F13" s="91" t="s">
        <v>44</v>
      </c>
      <c r="G13" s="91" t="s">
        <v>117</v>
      </c>
      <c r="H13" s="23" t="s">
        <v>46</v>
      </c>
      <c r="I13" s="24" t="s">
        <v>27</v>
      </c>
      <c r="J13" s="148">
        <v>61</v>
      </c>
      <c r="K13" s="145">
        <f t="shared" si="0"/>
        <v>115.89999999999999</v>
      </c>
      <c r="L13" s="7"/>
      <c r="M13" s="6"/>
      <c r="N13" s="4"/>
      <c r="O13" s="4"/>
      <c r="P13" s="4"/>
      <c r="Q13" s="4"/>
      <c r="R13" s="4"/>
      <c r="S13" s="5"/>
      <c r="T13" s="7"/>
      <c r="U13" s="7"/>
      <c r="V13" s="7"/>
      <c r="W13" s="25">
        <f t="shared" si="1"/>
        <v>0</v>
      </c>
      <c r="X13" s="150">
        <f t="shared" si="2"/>
        <v>0</v>
      </c>
    </row>
    <row r="14" spans="1:24" ht="92.5" customHeight="1" thickBot="1" x14ac:dyDescent="0.4">
      <c r="A14" s="22"/>
      <c r="B14" s="89" t="s">
        <v>162</v>
      </c>
      <c r="C14" s="90" t="s">
        <v>170</v>
      </c>
      <c r="D14" s="90" t="s">
        <v>59</v>
      </c>
      <c r="E14" s="90" t="s">
        <v>173</v>
      </c>
      <c r="F14" s="91" t="s">
        <v>44</v>
      </c>
      <c r="G14" s="91" t="s">
        <v>117</v>
      </c>
      <c r="H14" s="23" t="s">
        <v>46</v>
      </c>
      <c r="I14" s="24" t="s">
        <v>27</v>
      </c>
      <c r="J14" s="148">
        <v>54.5</v>
      </c>
      <c r="K14" s="145">
        <f t="shared" si="0"/>
        <v>103.55</v>
      </c>
      <c r="L14" s="7"/>
      <c r="M14" s="6"/>
      <c r="N14" s="4"/>
      <c r="O14" s="4"/>
      <c r="P14" s="4"/>
      <c r="Q14" s="4"/>
      <c r="R14" s="4"/>
      <c r="S14" s="5"/>
      <c r="T14" s="7"/>
      <c r="U14" s="7"/>
      <c r="V14" s="7"/>
      <c r="W14" s="25">
        <f t="shared" si="1"/>
        <v>0</v>
      </c>
      <c r="X14" s="150">
        <f t="shared" si="2"/>
        <v>0</v>
      </c>
    </row>
    <row r="15" spans="1:24" ht="57.75" customHeight="1" thickBot="1" x14ac:dyDescent="0.4">
      <c r="A15" s="22"/>
      <c r="B15" s="89" t="s">
        <v>162</v>
      </c>
      <c r="C15" s="90" t="s">
        <v>170</v>
      </c>
      <c r="D15" s="90" t="s">
        <v>154</v>
      </c>
      <c r="E15" s="90" t="s">
        <v>174</v>
      </c>
      <c r="F15" s="91" t="s">
        <v>44</v>
      </c>
      <c r="G15" s="91" t="s">
        <v>117</v>
      </c>
      <c r="H15" s="23" t="s">
        <v>46</v>
      </c>
      <c r="I15" s="24" t="s">
        <v>27</v>
      </c>
      <c r="J15" s="148">
        <v>54.5</v>
      </c>
      <c r="K15" s="145">
        <f t="shared" si="0"/>
        <v>103.55</v>
      </c>
      <c r="L15" s="7"/>
      <c r="M15" s="6"/>
      <c r="N15" s="4"/>
      <c r="O15" s="4"/>
      <c r="P15" s="4"/>
      <c r="Q15" s="4"/>
      <c r="R15" s="4"/>
      <c r="S15" s="5"/>
      <c r="T15" s="7"/>
      <c r="U15" s="7"/>
      <c r="V15" s="7"/>
      <c r="W15" s="25">
        <f t="shared" si="1"/>
        <v>0</v>
      </c>
      <c r="X15" s="150">
        <f t="shared" si="2"/>
        <v>0</v>
      </c>
    </row>
    <row r="16" spans="1:24" ht="76.900000000000006" customHeight="1" thickBot="1" x14ac:dyDescent="0.4">
      <c r="A16" s="22"/>
      <c r="B16" s="89" t="s">
        <v>162</v>
      </c>
      <c r="C16" s="90" t="s">
        <v>175</v>
      </c>
      <c r="D16" s="90" t="s">
        <v>59</v>
      </c>
      <c r="E16" s="90" t="s">
        <v>173</v>
      </c>
      <c r="F16" s="91" t="s">
        <v>44</v>
      </c>
      <c r="G16" s="91" t="s">
        <v>117</v>
      </c>
      <c r="H16" s="23" t="s">
        <v>46</v>
      </c>
      <c r="I16" s="24" t="s">
        <v>27</v>
      </c>
      <c r="J16" s="148">
        <v>45</v>
      </c>
      <c r="K16" s="145">
        <f t="shared" si="0"/>
        <v>85.5</v>
      </c>
      <c r="L16" s="7"/>
      <c r="M16" s="6"/>
      <c r="N16" s="4"/>
      <c r="O16" s="4"/>
      <c r="P16" s="4"/>
      <c r="Q16" s="4"/>
      <c r="R16" s="4"/>
      <c r="S16" s="5"/>
      <c r="T16" s="7"/>
      <c r="U16" s="7"/>
      <c r="V16" s="7"/>
      <c r="W16" s="25">
        <f t="shared" si="1"/>
        <v>0</v>
      </c>
      <c r="X16" s="150">
        <f t="shared" si="2"/>
        <v>0</v>
      </c>
    </row>
    <row r="17" spans="1:24" ht="76.900000000000006" customHeight="1" thickBot="1" x14ac:dyDescent="0.4">
      <c r="A17" s="22"/>
      <c r="B17" s="89" t="s">
        <v>162</v>
      </c>
      <c r="C17" s="90" t="s">
        <v>175</v>
      </c>
      <c r="D17" s="90" t="s">
        <v>9</v>
      </c>
      <c r="E17" s="90" t="s">
        <v>176</v>
      </c>
      <c r="F17" s="91" t="s">
        <v>44</v>
      </c>
      <c r="G17" s="91" t="s">
        <v>117</v>
      </c>
      <c r="H17" s="23" t="s">
        <v>46</v>
      </c>
      <c r="I17" s="24" t="s">
        <v>27</v>
      </c>
      <c r="J17" s="148">
        <v>45</v>
      </c>
      <c r="K17" s="145">
        <f t="shared" si="0"/>
        <v>85.5</v>
      </c>
      <c r="L17" s="7"/>
      <c r="M17" s="6"/>
      <c r="N17" s="4"/>
      <c r="O17" s="4"/>
      <c r="P17" s="4"/>
      <c r="Q17" s="4"/>
      <c r="R17" s="4"/>
      <c r="S17" s="5"/>
      <c r="T17" s="7"/>
      <c r="U17" s="7"/>
      <c r="V17" s="7"/>
      <c r="W17" s="25">
        <f t="shared" si="1"/>
        <v>0</v>
      </c>
      <c r="X17" s="150">
        <f t="shared" si="2"/>
        <v>0</v>
      </c>
    </row>
    <row r="18" spans="1:24" ht="79.900000000000006" customHeight="1" thickBot="1" x14ac:dyDescent="0.4">
      <c r="A18" s="22"/>
      <c r="B18" s="89" t="s">
        <v>162</v>
      </c>
      <c r="C18" s="90" t="s">
        <v>175</v>
      </c>
      <c r="D18" s="90" t="s">
        <v>154</v>
      </c>
      <c r="E18" s="90" t="s">
        <v>174</v>
      </c>
      <c r="F18" s="91" t="s">
        <v>44</v>
      </c>
      <c r="G18" s="91" t="s">
        <v>117</v>
      </c>
      <c r="H18" s="23" t="s">
        <v>46</v>
      </c>
      <c r="I18" s="24" t="s">
        <v>27</v>
      </c>
      <c r="J18" s="148">
        <v>45</v>
      </c>
      <c r="K18" s="145">
        <f t="shared" si="0"/>
        <v>85.5</v>
      </c>
      <c r="L18" s="7"/>
      <c r="M18" s="6"/>
      <c r="N18" s="4"/>
      <c r="O18" s="4"/>
      <c r="P18" s="4"/>
      <c r="Q18" s="4"/>
      <c r="R18" s="4"/>
      <c r="S18" s="5"/>
      <c r="T18" s="7"/>
      <c r="U18" s="7"/>
      <c r="V18" s="7"/>
      <c r="W18" s="25">
        <f t="shared" si="1"/>
        <v>0</v>
      </c>
      <c r="X18" s="150">
        <f t="shared" si="2"/>
        <v>0</v>
      </c>
    </row>
    <row r="19" spans="1:24" ht="96" customHeight="1" thickBot="1" x14ac:dyDescent="0.4">
      <c r="A19" s="22"/>
      <c r="B19" s="89" t="s">
        <v>162</v>
      </c>
      <c r="C19" s="90" t="s">
        <v>177</v>
      </c>
      <c r="D19" s="90" t="s">
        <v>178</v>
      </c>
      <c r="E19" s="90" t="s">
        <v>179</v>
      </c>
      <c r="F19" s="91" t="s">
        <v>44</v>
      </c>
      <c r="G19" s="91" t="s">
        <v>117</v>
      </c>
      <c r="H19" s="23" t="s">
        <v>46</v>
      </c>
      <c r="I19" s="24" t="s">
        <v>27</v>
      </c>
      <c r="J19" s="148">
        <v>64</v>
      </c>
      <c r="K19" s="145">
        <f t="shared" si="0"/>
        <v>121.6</v>
      </c>
      <c r="L19" s="7"/>
      <c r="M19" s="6"/>
      <c r="N19" s="4"/>
      <c r="O19" s="4"/>
      <c r="P19" s="4"/>
      <c r="Q19" s="4"/>
      <c r="R19" s="4"/>
      <c r="S19" s="5"/>
      <c r="T19" s="7"/>
      <c r="U19" s="7"/>
      <c r="V19" s="7"/>
      <c r="W19" s="25">
        <f t="shared" si="1"/>
        <v>0</v>
      </c>
      <c r="X19" s="150">
        <f t="shared" si="2"/>
        <v>0</v>
      </c>
    </row>
    <row r="20" spans="1:24" ht="100.15" customHeight="1" thickBot="1" x14ac:dyDescent="0.4">
      <c r="A20" s="22"/>
      <c r="B20" s="89" t="s">
        <v>162</v>
      </c>
      <c r="C20" s="90" t="s">
        <v>177</v>
      </c>
      <c r="D20" s="90" t="s">
        <v>154</v>
      </c>
      <c r="E20" s="90" t="s">
        <v>180</v>
      </c>
      <c r="F20" s="91" t="s">
        <v>44</v>
      </c>
      <c r="G20" s="91" t="s">
        <v>117</v>
      </c>
      <c r="H20" s="23" t="s">
        <v>46</v>
      </c>
      <c r="I20" s="24" t="s">
        <v>27</v>
      </c>
      <c r="J20" s="148">
        <v>57.5</v>
      </c>
      <c r="K20" s="145">
        <f t="shared" si="0"/>
        <v>109.25</v>
      </c>
      <c r="L20" s="7"/>
      <c r="M20" s="6"/>
      <c r="N20" s="4"/>
      <c r="O20" s="4"/>
      <c r="P20" s="4"/>
      <c r="Q20" s="4"/>
      <c r="R20" s="4"/>
      <c r="S20" s="5"/>
      <c r="T20" s="7"/>
      <c r="U20" s="7"/>
      <c r="V20" s="7"/>
      <c r="W20" s="25">
        <f t="shared" si="1"/>
        <v>0</v>
      </c>
      <c r="X20" s="150">
        <f t="shared" si="2"/>
        <v>0</v>
      </c>
    </row>
    <row r="21" spans="1:24" ht="97.9" customHeight="1" thickBot="1" x14ac:dyDescent="0.4">
      <c r="A21" s="22"/>
      <c r="B21" s="89" t="s">
        <v>162</v>
      </c>
      <c r="C21" s="90" t="s">
        <v>177</v>
      </c>
      <c r="D21" s="90" t="s">
        <v>133</v>
      </c>
      <c r="E21" s="90" t="s">
        <v>181</v>
      </c>
      <c r="F21" s="91" t="s">
        <v>44</v>
      </c>
      <c r="G21" s="91" t="s">
        <v>117</v>
      </c>
      <c r="H21" s="23" t="s">
        <v>46</v>
      </c>
      <c r="I21" s="24" t="s">
        <v>27</v>
      </c>
      <c r="J21" s="148">
        <v>55.5</v>
      </c>
      <c r="K21" s="145">
        <f t="shared" si="0"/>
        <v>105.44999999999999</v>
      </c>
      <c r="L21" s="7"/>
      <c r="M21" s="6"/>
      <c r="N21" s="4"/>
      <c r="O21" s="4"/>
      <c r="P21" s="4"/>
      <c r="Q21" s="4"/>
      <c r="R21" s="4"/>
      <c r="S21" s="5"/>
      <c r="T21" s="7"/>
      <c r="U21" s="7"/>
      <c r="V21" s="7"/>
      <c r="W21" s="25">
        <f t="shared" si="1"/>
        <v>0</v>
      </c>
      <c r="X21" s="150">
        <f t="shared" si="2"/>
        <v>0</v>
      </c>
    </row>
    <row r="22" spans="1:24" ht="72.650000000000006" customHeight="1" thickBot="1" x14ac:dyDescent="0.4">
      <c r="A22" s="22"/>
      <c r="B22" s="89" t="s">
        <v>162</v>
      </c>
      <c r="C22" s="90" t="s">
        <v>182</v>
      </c>
      <c r="D22" s="90" t="s">
        <v>178</v>
      </c>
      <c r="E22" s="90" t="s">
        <v>179</v>
      </c>
      <c r="F22" s="91" t="s">
        <v>44</v>
      </c>
      <c r="G22" s="91" t="s">
        <v>117</v>
      </c>
      <c r="H22" s="23" t="s">
        <v>46</v>
      </c>
      <c r="I22" s="24" t="s">
        <v>27</v>
      </c>
      <c r="J22" s="148">
        <v>50</v>
      </c>
      <c r="K22" s="145">
        <f t="shared" si="0"/>
        <v>95</v>
      </c>
      <c r="L22" s="7"/>
      <c r="M22" s="6"/>
      <c r="N22" s="4"/>
      <c r="O22" s="4"/>
      <c r="P22" s="4"/>
      <c r="Q22" s="4"/>
      <c r="R22" s="4"/>
      <c r="S22" s="5"/>
      <c r="T22" s="7"/>
      <c r="U22" s="7"/>
      <c r="V22" s="7"/>
      <c r="W22" s="25">
        <f t="shared" si="1"/>
        <v>0</v>
      </c>
      <c r="X22" s="150">
        <f t="shared" si="2"/>
        <v>0</v>
      </c>
    </row>
    <row r="23" spans="1:24" ht="72" customHeight="1" thickBot="1" x14ac:dyDescent="0.4">
      <c r="A23" s="22"/>
      <c r="B23" s="89" t="s">
        <v>162</v>
      </c>
      <c r="C23" s="90" t="s">
        <v>182</v>
      </c>
      <c r="D23" s="90" t="s">
        <v>133</v>
      </c>
      <c r="E23" s="90" t="s">
        <v>181</v>
      </c>
      <c r="F23" s="91" t="s">
        <v>44</v>
      </c>
      <c r="G23" s="91" t="s">
        <v>117</v>
      </c>
      <c r="H23" s="23" t="s">
        <v>46</v>
      </c>
      <c r="I23" s="24" t="s">
        <v>27</v>
      </c>
      <c r="J23" s="148">
        <v>44.5</v>
      </c>
      <c r="K23" s="145">
        <f t="shared" si="0"/>
        <v>84.55</v>
      </c>
      <c r="L23" s="7"/>
      <c r="M23" s="6"/>
      <c r="N23" s="4"/>
      <c r="O23" s="4"/>
      <c r="P23" s="4"/>
      <c r="Q23" s="4"/>
      <c r="R23" s="4"/>
      <c r="S23" s="5"/>
      <c r="T23" s="7"/>
      <c r="U23" s="7"/>
      <c r="V23" s="7"/>
      <c r="W23" s="25">
        <f t="shared" si="1"/>
        <v>0</v>
      </c>
      <c r="X23" s="150">
        <f t="shared" si="2"/>
        <v>0</v>
      </c>
    </row>
    <row r="24" spans="1:24" ht="28.5" customHeight="1" thickBot="1" x14ac:dyDescent="0.4">
      <c r="A24" s="56"/>
      <c r="B24" s="57"/>
      <c r="C24" s="58"/>
      <c r="D24" s="58"/>
      <c r="E24" s="58"/>
      <c r="F24" s="58"/>
      <c r="G24" s="58"/>
      <c r="H24" s="58"/>
      <c r="I24" s="57"/>
      <c r="J24" s="58"/>
      <c r="K24" s="92">
        <f t="shared" si="0"/>
        <v>0</v>
      </c>
      <c r="L24" s="59"/>
      <c r="M24" s="61">
        <f t="shared" ref="M24:S24" si="3">SUM(M10:M23)</f>
        <v>0</v>
      </c>
      <c r="N24" s="61">
        <f t="shared" si="3"/>
        <v>0</v>
      </c>
      <c r="O24" s="61">
        <f t="shared" si="3"/>
        <v>0</v>
      </c>
      <c r="P24" s="61">
        <f t="shared" si="3"/>
        <v>0</v>
      </c>
      <c r="Q24" s="61">
        <f t="shared" si="3"/>
        <v>0</v>
      </c>
      <c r="R24" s="61">
        <f t="shared" si="3"/>
        <v>0</v>
      </c>
      <c r="S24" s="61">
        <f t="shared" si="3"/>
        <v>0</v>
      </c>
      <c r="T24" s="59"/>
      <c r="U24" s="59"/>
      <c r="V24" s="59"/>
      <c r="W24" s="60"/>
      <c r="X24" s="146"/>
    </row>
    <row r="25" spans="1:24" ht="27" customHeight="1" thickBot="1" x14ac:dyDescent="0.4">
      <c r="A25" s="281" t="s">
        <v>188</v>
      </c>
      <c r="B25" s="282"/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3"/>
      <c r="N25" s="283"/>
      <c r="O25" s="283"/>
      <c r="P25" s="283"/>
      <c r="Q25" s="283"/>
      <c r="R25" s="283"/>
      <c r="S25" s="282"/>
      <c r="T25" s="282"/>
      <c r="U25" s="282"/>
      <c r="V25" s="282"/>
      <c r="W25" s="62">
        <f>SUM(W10:W23)</f>
        <v>0</v>
      </c>
      <c r="X25" s="147">
        <f>SUM(X10:X23)</f>
        <v>0</v>
      </c>
    </row>
  </sheetData>
  <mergeCells count="15">
    <mergeCell ref="A25:V25"/>
    <mergeCell ref="A6:C6"/>
    <mergeCell ref="A9:X9"/>
    <mergeCell ref="A7:X7"/>
    <mergeCell ref="D6:X6"/>
    <mergeCell ref="A1:C1"/>
    <mergeCell ref="A2:C2"/>
    <mergeCell ref="A3:C3"/>
    <mergeCell ref="A4:C4"/>
    <mergeCell ref="A5:C5"/>
    <mergeCell ref="D1:X1"/>
    <mergeCell ref="D2:X2"/>
    <mergeCell ref="D3:X3"/>
    <mergeCell ref="D4:X4"/>
    <mergeCell ref="D5:X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19"/>
  <sheetViews>
    <sheetView zoomScale="90" zoomScaleNormal="90" workbookViewId="0">
      <selection activeCell="W18" sqref="W18"/>
    </sheetView>
  </sheetViews>
  <sheetFormatPr defaultRowHeight="14.5" x14ac:dyDescent="0.35"/>
  <cols>
    <col min="1" max="1" width="18.26953125" customWidth="1"/>
    <col min="2" max="2" width="6.81640625" customWidth="1"/>
    <col min="4" max="8" width="19.54296875" customWidth="1"/>
    <col min="10" max="10" width="8" customWidth="1"/>
    <col min="12" max="22" width="4.1796875" customWidth="1"/>
    <col min="23" max="24" width="7.7265625" customWidth="1"/>
  </cols>
  <sheetData>
    <row r="1" spans="1:24" x14ac:dyDescent="0.35">
      <c r="A1" s="246" t="s">
        <v>31</v>
      </c>
      <c r="B1" s="247"/>
      <c r="C1" s="247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</row>
    <row r="2" spans="1:24" x14ac:dyDescent="0.35">
      <c r="A2" s="246" t="s">
        <v>32</v>
      </c>
      <c r="B2" s="247"/>
      <c r="C2" s="247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</row>
    <row r="3" spans="1:24" x14ac:dyDescent="0.35">
      <c r="A3" s="246" t="s">
        <v>33</v>
      </c>
      <c r="B3" s="247"/>
      <c r="C3" s="247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</row>
    <row r="4" spans="1:24" x14ac:dyDescent="0.35">
      <c r="A4" s="246" t="s">
        <v>35</v>
      </c>
      <c r="B4" s="247"/>
      <c r="C4" s="247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</row>
    <row r="5" spans="1:24" x14ac:dyDescent="0.35">
      <c r="A5" s="246" t="s">
        <v>34</v>
      </c>
      <c r="B5" s="247"/>
      <c r="C5" s="247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</row>
    <row r="6" spans="1:24" x14ac:dyDescent="0.35">
      <c r="A6" s="246" t="s">
        <v>36</v>
      </c>
      <c r="B6" s="247"/>
      <c r="C6" s="247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</row>
    <row r="7" spans="1:24" ht="64.5" customHeight="1" thickBot="1" x14ac:dyDescent="0.4">
      <c r="A7" s="287" t="s">
        <v>160</v>
      </c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9"/>
    </row>
    <row r="8" spans="1:24" ht="44.25" customHeight="1" thickBot="1" x14ac:dyDescent="0.4">
      <c r="A8" s="33" t="s">
        <v>0</v>
      </c>
      <c r="B8" s="34" t="s">
        <v>1</v>
      </c>
      <c r="C8" s="34" t="s">
        <v>2</v>
      </c>
      <c r="D8" s="34" t="s">
        <v>3</v>
      </c>
      <c r="E8" s="34" t="s">
        <v>164</v>
      </c>
      <c r="F8" s="34" t="s">
        <v>165</v>
      </c>
      <c r="G8" s="34" t="s">
        <v>166</v>
      </c>
      <c r="H8" s="34" t="s">
        <v>167</v>
      </c>
      <c r="I8" s="34" t="s">
        <v>4</v>
      </c>
      <c r="J8" s="49" t="s">
        <v>5</v>
      </c>
      <c r="K8" s="50" t="s">
        <v>26</v>
      </c>
      <c r="L8" s="33"/>
      <c r="M8" s="33">
        <v>36</v>
      </c>
      <c r="N8" s="34">
        <v>37</v>
      </c>
      <c r="O8" s="34">
        <v>38</v>
      </c>
      <c r="P8" s="34">
        <v>39</v>
      </c>
      <c r="Q8" s="34">
        <v>40</v>
      </c>
      <c r="R8" s="34">
        <v>41</v>
      </c>
      <c r="S8" s="35">
        <v>42</v>
      </c>
      <c r="T8" s="51">
        <v>43</v>
      </c>
      <c r="U8" s="34">
        <v>44</v>
      </c>
      <c r="V8" s="34">
        <v>45</v>
      </c>
      <c r="W8" s="54" t="s">
        <v>6</v>
      </c>
      <c r="X8" s="55" t="s">
        <v>7</v>
      </c>
    </row>
    <row r="9" spans="1:24" ht="30.75" customHeight="1" thickBot="1" x14ac:dyDescent="0.4">
      <c r="A9" s="237" t="s">
        <v>187</v>
      </c>
      <c r="B9" s="284"/>
      <c r="C9" s="284"/>
      <c r="D9" s="284"/>
      <c r="E9" s="284"/>
      <c r="F9" s="284"/>
      <c r="G9" s="284"/>
      <c r="H9" s="284"/>
      <c r="I9" s="284"/>
      <c r="J9" s="284"/>
      <c r="K9" s="284"/>
      <c r="L9" s="284"/>
      <c r="M9" s="285"/>
      <c r="N9" s="285"/>
      <c r="O9" s="285"/>
      <c r="P9" s="285"/>
      <c r="Q9" s="285"/>
      <c r="R9" s="285"/>
      <c r="S9" s="285"/>
      <c r="T9" s="284"/>
      <c r="U9" s="284"/>
      <c r="V9" s="284"/>
      <c r="W9" s="284"/>
      <c r="X9" s="286"/>
    </row>
    <row r="10" spans="1:24" ht="75.650000000000006" customHeight="1" thickBot="1" x14ac:dyDescent="0.4">
      <c r="A10" s="22"/>
      <c r="B10" s="89" t="s">
        <v>162</v>
      </c>
      <c r="C10" s="90" t="s">
        <v>183</v>
      </c>
      <c r="D10" s="91" t="s">
        <v>59</v>
      </c>
      <c r="E10" s="91" t="s">
        <v>173</v>
      </c>
      <c r="F10" s="91" t="s">
        <v>44</v>
      </c>
      <c r="G10" s="91" t="s">
        <v>117</v>
      </c>
      <c r="H10" s="23" t="s">
        <v>46</v>
      </c>
      <c r="I10" s="24" t="s">
        <v>27</v>
      </c>
      <c r="J10" s="148">
        <v>61</v>
      </c>
      <c r="K10" s="145">
        <f>J10*1.9</f>
        <v>115.89999999999999</v>
      </c>
      <c r="L10" s="7"/>
      <c r="M10" s="6"/>
      <c r="N10" s="4"/>
      <c r="O10" s="4"/>
      <c r="P10" s="4"/>
      <c r="Q10" s="4"/>
      <c r="R10" s="4"/>
      <c r="S10" s="5"/>
      <c r="T10" s="7"/>
      <c r="U10" s="7"/>
      <c r="V10" s="7"/>
      <c r="W10" s="8">
        <f>M10+N10+O10+P10+Q10+R10+S10</f>
        <v>0</v>
      </c>
      <c r="X10" s="151">
        <f>W10*J10</f>
        <v>0</v>
      </c>
    </row>
    <row r="11" spans="1:24" ht="82.15" customHeight="1" thickBot="1" x14ac:dyDescent="0.4">
      <c r="A11" s="22"/>
      <c r="B11" s="89" t="s">
        <v>162</v>
      </c>
      <c r="C11" s="90" t="s">
        <v>183</v>
      </c>
      <c r="D11" s="90" t="s">
        <v>9</v>
      </c>
      <c r="E11" s="90" t="s">
        <v>176</v>
      </c>
      <c r="F11" s="91" t="s">
        <v>44</v>
      </c>
      <c r="G11" s="91" t="s">
        <v>117</v>
      </c>
      <c r="H11" s="23" t="s">
        <v>46</v>
      </c>
      <c r="I11" s="24" t="s">
        <v>27</v>
      </c>
      <c r="J11" s="148">
        <v>61</v>
      </c>
      <c r="K11" s="145">
        <f t="shared" ref="K11:K17" si="0">J11*1.9</f>
        <v>115.89999999999999</v>
      </c>
      <c r="L11" s="7"/>
      <c r="M11" s="6"/>
      <c r="N11" s="4"/>
      <c r="O11" s="4"/>
      <c r="P11" s="4"/>
      <c r="Q11" s="4"/>
      <c r="R11" s="4"/>
      <c r="S11" s="5"/>
      <c r="T11" s="7"/>
      <c r="U11" s="7"/>
      <c r="V11" s="7"/>
      <c r="W11" s="25">
        <f>M11+N11+O11+P11+Q11+R11+S11</f>
        <v>0</v>
      </c>
      <c r="X11" s="152">
        <f t="shared" ref="X11:X16" si="1">W11*J11</f>
        <v>0</v>
      </c>
    </row>
    <row r="12" spans="1:24" ht="77.5" customHeight="1" thickBot="1" x14ac:dyDescent="0.4">
      <c r="A12" s="22"/>
      <c r="B12" s="89" t="s">
        <v>162</v>
      </c>
      <c r="C12" s="90" t="s">
        <v>183</v>
      </c>
      <c r="D12" s="90" t="s">
        <v>154</v>
      </c>
      <c r="E12" s="90" t="s">
        <v>174</v>
      </c>
      <c r="F12" s="91" t="s">
        <v>44</v>
      </c>
      <c r="G12" s="91" t="s">
        <v>117</v>
      </c>
      <c r="H12" s="23" t="s">
        <v>46</v>
      </c>
      <c r="I12" s="24" t="s">
        <v>27</v>
      </c>
      <c r="J12" s="148">
        <v>61</v>
      </c>
      <c r="K12" s="145">
        <f t="shared" si="0"/>
        <v>115.89999999999999</v>
      </c>
      <c r="L12" s="7"/>
      <c r="M12" s="6"/>
      <c r="N12" s="4"/>
      <c r="O12" s="4"/>
      <c r="P12" s="4"/>
      <c r="Q12" s="4"/>
      <c r="R12" s="4"/>
      <c r="S12" s="5"/>
      <c r="T12" s="7"/>
      <c r="U12" s="7"/>
      <c r="V12" s="7"/>
      <c r="W12" s="25">
        <f t="shared" ref="W12:W16" si="2">M12+N12+O12+P12+Q12+R12+S12</f>
        <v>0</v>
      </c>
      <c r="X12" s="152">
        <f t="shared" si="1"/>
        <v>0</v>
      </c>
    </row>
    <row r="13" spans="1:24" ht="82.9" customHeight="1" thickBot="1" x14ac:dyDescent="0.4">
      <c r="A13" s="22"/>
      <c r="B13" s="89" t="s">
        <v>162</v>
      </c>
      <c r="C13" s="90" t="s">
        <v>184</v>
      </c>
      <c r="D13" s="90" t="s">
        <v>178</v>
      </c>
      <c r="E13" s="90" t="s">
        <v>179</v>
      </c>
      <c r="F13" s="91" t="s">
        <v>117</v>
      </c>
      <c r="G13" s="91" t="s">
        <v>46</v>
      </c>
      <c r="H13" s="23" t="s">
        <v>179</v>
      </c>
      <c r="I13" s="24" t="s">
        <v>27</v>
      </c>
      <c r="J13" s="148">
        <v>77.5</v>
      </c>
      <c r="K13" s="145">
        <f t="shared" si="0"/>
        <v>147.25</v>
      </c>
      <c r="L13" s="7"/>
      <c r="M13" s="6"/>
      <c r="N13" s="4"/>
      <c r="O13" s="4"/>
      <c r="P13" s="4"/>
      <c r="Q13" s="4"/>
      <c r="R13" s="4"/>
      <c r="S13" s="5"/>
      <c r="T13" s="7"/>
      <c r="U13" s="7"/>
      <c r="V13" s="7"/>
      <c r="W13" s="25">
        <f t="shared" si="2"/>
        <v>0</v>
      </c>
      <c r="X13" s="152">
        <f t="shared" si="1"/>
        <v>0</v>
      </c>
    </row>
    <row r="14" spans="1:24" ht="83.5" customHeight="1" thickBot="1" x14ac:dyDescent="0.4">
      <c r="A14" s="22"/>
      <c r="B14" s="89" t="s">
        <v>162</v>
      </c>
      <c r="C14" s="90" t="s">
        <v>184</v>
      </c>
      <c r="D14" s="90" t="s">
        <v>154</v>
      </c>
      <c r="E14" s="90" t="s">
        <v>180</v>
      </c>
      <c r="F14" s="91" t="s">
        <v>117</v>
      </c>
      <c r="G14" s="91" t="s">
        <v>46</v>
      </c>
      <c r="H14" s="23" t="s">
        <v>180</v>
      </c>
      <c r="I14" s="24" t="s">
        <v>27</v>
      </c>
      <c r="J14" s="148">
        <v>71</v>
      </c>
      <c r="K14" s="145">
        <f t="shared" si="0"/>
        <v>134.9</v>
      </c>
      <c r="L14" s="7"/>
      <c r="M14" s="6"/>
      <c r="N14" s="4"/>
      <c r="O14" s="4"/>
      <c r="P14" s="4"/>
      <c r="Q14" s="4"/>
      <c r="R14" s="4"/>
      <c r="S14" s="5"/>
      <c r="T14" s="7"/>
      <c r="U14" s="7"/>
      <c r="V14" s="7"/>
      <c r="W14" s="25">
        <f t="shared" si="2"/>
        <v>0</v>
      </c>
      <c r="X14" s="152">
        <f t="shared" si="1"/>
        <v>0</v>
      </c>
    </row>
    <row r="15" spans="1:24" ht="87.65" customHeight="1" thickBot="1" x14ac:dyDescent="0.4">
      <c r="A15" s="22"/>
      <c r="B15" s="89" t="s">
        <v>162</v>
      </c>
      <c r="C15" s="90" t="s">
        <v>184</v>
      </c>
      <c r="D15" s="90" t="s">
        <v>133</v>
      </c>
      <c r="E15" s="90" t="s">
        <v>181</v>
      </c>
      <c r="F15" s="91" t="s">
        <v>117</v>
      </c>
      <c r="G15" s="91" t="s">
        <v>46</v>
      </c>
      <c r="H15" s="23" t="s">
        <v>181</v>
      </c>
      <c r="I15" s="24" t="s">
        <v>27</v>
      </c>
      <c r="J15" s="148">
        <v>69</v>
      </c>
      <c r="K15" s="145">
        <f t="shared" si="0"/>
        <v>131.1</v>
      </c>
      <c r="L15" s="7"/>
      <c r="M15" s="6"/>
      <c r="N15" s="4"/>
      <c r="O15" s="4"/>
      <c r="P15" s="4"/>
      <c r="Q15" s="4"/>
      <c r="R15" s="4"/>
      <c r="S15" s="5"/>
      <c r="T15" s="7"/>
      <c r="U15" s="7"/>
      <c r="V15" s="7"/>
      <c r="W15" s="25">
        <f t="shared" si="2"/>
        <v>0</v>
      </c>
      <c r="X15" s="152">
        <f t="shared" si="1"/>
        <v>0</v>
      </c>
    </row>
    <row r="16" spans="1:24" ht="72" customHeight="1" thickBot="1" x14ac:dyDescent="0.4">
      <c r="A16" s="22"/>
      <c r="B16" s="89" t="s">
        <v>162</v>
      </c>
      <c r="C16" s="90" t="s">
        <v>185</v>
      </c>
      <c r="D16" s="90" t="s">
        <v>178</v>
      </c>
      <c r="E16" s="90" t="s">
        <v>179</v>
      </c>
      <c r="F16" s="91" t="s">
        <v>117</v>
      </c>
      <c r="G16" s="91" t="s">
        <v>46</v>
      </c>
      <c r="H16" s="23" t="s">
        <v>179</v>
      </c>
      <c r="I16" s="24" t="s">
        <v>27</v>
      </c>
      <c r="J16" s="148">
        <v>63.5</v>
      </c>
      <c r="K16" s="145">
        <f t="shared" si="0"/>
        <v>120.64999999999999</v>
      </c>
      <c r="L16" s="7"/>
      <c r="M16" s="6"/>
      <c r="N16" s="4"/>
      <c r="O16" s="4"/>
      <c r="P16" s="4"/>
      <c r="Q16" s="4"/>
      <c r="R16" s="4"/>
      <c r="S16" s="5"/>
      <c r="T16" s="7"/>
      <c r="U16" s="7"/>
      <c r="V16" s="7"/>
      <c r="W16" s="25">
        <f t="shared" si="2"/>
        <v>0</v>
      </c>
      <c r="X16" s="152">
        <f t="shared" si="1"/>
        <v>0</v>
      </c>
    </row>
    <row r="17" spans="1:24" ht="70.150000000000006" customHeight="1" thickBot="1" x14ac:dyDescent="0.4">
      <c r="A17" s="22"/>
      <c r="B17" s="89" t="s">
        <v>162</v>
      </c>
      <c r="C17" s="90" t="s">
        <v>185</v>
      </c>
      <c r="D17" s="90" t="s">
        <v>133</v>
      </c>
      <c r="E17" s="90" t="s">
        <v>181</v>
      </c>
      <c r="F17" s="91" t="s">
        <v>117</v>
      </c>
      <c r="G17" s="91" t="s">
        <v>46</v>
      </c>
      <c r="H17" s="23" t="s">
        <v>181</v>
      </c>
      <c r="I17" s="24" t="s">
        <v>27</v>
      </c>
      <c r="J17" s="148">
        <v>58.5</v>
      </c>
      <c r="K17" s="145">
        <f t="shared" si="0"/>
        <v>111.14999999999999</v>
      </c>
      <c r="L17" s="7"/>
      <c r="M17" s="6"/>
      <c r="N17" s="4"/>
      <c r="O17" s="4"/>
      <c r="P17" s="4"/>
      <c r="Q17" s="4"/>
      <c r="R17" s="4"/>
      <c r="S17" s="5"/>
      <c r="T17" s="7"/>
      <c r="U17" s="7"/>
      <c r="V17" s="7"/>
      <c r="W17" s="25">
        <f>M17+N17+O17+P17+Q17+R17+S17</f>
        <v>0</v>
      </c>
      <c r="X17" s="152">
        <f>W17*J17</f>
        <v>0</v>
      </c>
    </row>
    <row r="18" spans="1:24" ht="28.5" customHeight="1" thickBot="1" x14ac:dyDescent="0.4">
      <c r="A18" s="56"/>
      <c r="B18" s="57"/>
      <c r="C18" s="58"/>
      <c r="D18" s="58"/>
      <c r="E18" s="58"/>
      <c r="F18" s="58"/>
      <c r="G18" s="58"/>
      <c r="H18" s="58"/>
      <c r="I18" s="57"/>
      <c r="J18" s="58"/>
      <c r="K18" s="58"/>
      <c r="L18" s="59"/>
      <c r="M18" s="61">
        <f t="shared" ref="M18:S18" si="3">SUM(M10:M17)</f>
        <v>0</v>
      </c>
      <c r="N18" s="61">
        <f t="shared" si="3"/>
        <v>0</v>
      </c>
      <c r="O18" s="61">
        <f t="shared" si="3"/>
        <v>0</v>
      </c>
      <c r="P18" s="61">
        <f t="shared" si="3"/>
        <v>0</v>
      </c>
      <c r="Q18" s="61">
        <f t="shared" si="3"/>
        <v>0</v>
      </c>
      <c r="R18" s="61">
        <f t="shared" si="3"/>
        <v>0</v>
      </c>
      <c r="S18" s="61">
        <f t="shared" si="3"/>
        <v>0</v>
      </c>
      <c r="T18" s="59"/>
      <c r="U18" s="59"/>
      <c r="V18" s="59"/>
      <c r="W18" s="60"/>
      <c r="X18" s="60"/>
    </row>
    <row r="19" spans="1:24" ht="27" customHeight="1" thickBot="1" x14ac:dyDescent="0.4">
      <c r="A19" s="281" t="s">
        <v>188</v>
      </c>
      <c r="B19" s="282"/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3"/>
      <c r="N19" s="283"/>
      <c r="O19" s="283"/>
      <c r="P19" s="283"/>
      <c r="Q19" s="283"/>
      <c r="R19" s="283"/>
      <c r="S19" s="282"/>
      <c r="T19" s="282"/>
      <c r="U19" s="282"/>
      <c r="V19" s="282"/>
      <c r="W19" s="62">
        <f>SUM(W10:W17)</f>
        <v>0</v>
      </c>
      <c r="X19" s="62">
        <f>SUM(X10:X17)</f>
        <v>0</v>
      </c>
    </row>
  </sheetData>
  <mergeCells count="15">
    <mergeCell ref="A7:X7"/>
    <mergeCell ref="A9:X9"/>
    <mergeCell ref="A19:V19"/>
    <mergeCell ref="A4:C4"/>
    <mergeCell ref="D4:X4"/>
    <mergeCell ref="A5:C5"/>
    <mergeCell ref="D5:X5"/>
    <mergeCell ref="A6:C6"/>
    <mergeCell ref="D6:X6"/>
    <mergeCell ref="A1:C1"/>
    <mergeCell ref="D1:X1"/>
    <mergeCell ref="A2:C2"/>
    <mergeCell ref="D2:X2"/>
    <mergeCell ref="A3:C3"/>
    <mergeCell ref="D3:X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Skandia KIDS</vt:lpstr>
      <vt:lpstr>Basic KIDS</vt:lpstr>
      <vt:lpstr>Skandia ADULTS</vt:lpstr>
      <vt:lpstr>Skandia Adults Ice Breacker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2017-02-02T09:20:43Z</dcterms:modified>
</cp:coreProperties>
</file>