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0730" windowHeight="11760" activeTab="0"/>
  </bookViews>
  <sheets>
    <sheet name="Форма заказа" sheetId="1" r:id="rId1"/>
  </sheets>
  <definedNames>
    <definedName name="_xlnm.Print_Area" localSheetId="0">'Форма заказа'!$A$1:$K$139</definedName>
  </definedNames>
  <calcPr fullCalcOnLoad="1" refMode="R1C1"/>
</workbook>
</file>

<file path=xl/sharedStrings.xml><?xml version="1.0" encoding="utf-8"?>
<sst xmlns="http://schemas.openxmlformats.org/spreadsheetml/2006/main" count="246" uniqueCount="105">
  <si>
    <t>Компания</t>
  </si>
  <si>
    <t>Дата заказа</t>
  </si>
  <si>
    <t>№</t>
  </si>
  <si>
    <t>Наименование продукта</t>
  </si>
  <si>
    <t>Кол-во,
шт.</t>
  </si>
  <si>
    <t>Цена,
руб./шт.</t>
  </si>
  <si>
    <t>Сумма,
руб.</t>
  </si>
  <si>
    <t>Отпускная цена, руб./шт.</t>
  </si>
  <si>
    <t>Сумма по базовым ценам,
руб.</t>
  </si>
  <si>
    <t>ИТОГО (ложки)</t>
  </si>
  <si>
    <t>ИТОГО сумма заказа по базовым ценам</t>
  </si>
  <si>
    <t>Темный шоколад на ложке CHCO HOTCHOCSPOON DARK 72%</t>
  </si>
  <si>
    <t>Темный шоколад на ложке CHCO HOTCHOCSPOON DARK "Острый чили"</t>
  </si>
  <si>
    <t>Темный шоколад на ложке CHCO HOTCHOCSPOON DARK "Ваниль"</t>
  </si>
  <si>
    <t>Темный шоколад на ложке CHCO HOTCHOCSPOON DARK "Эспрессо"</t>
  </si>
  <si>
    <t>Темный шоколад на ложке CHCO HOTCHOCSPOON DARK "Темный лес" (тертый орех и сушеная вишня)</t>
  </si>
  <si>
    <t>Темный шоколад на ложке CHCO HOTCHOCSPOON DARK "Лесной орех"</t>
  </si>
  <si>
    <t>Темный шоколад CHCO HOTCHOCSPOON DARK "Апельсин"</t>
  </si>
  <si>
    <t>Молочный шоколад на ложке CHCO HOTCHOCSPOON MILK "Пралине-Нуга"</t>
  </si>
  <si>
    <t>Молочный шоколад на ложке CHCO HOTCHOCSPOON MILK "50%"</t>
  </si>
  <si>
    <t>Молочный шоколад на ложке CHCO HOTCHOCSPOON MILK "40%"</t>
  </si>
  <si>
    <t>Молочный шоколад на ложке CHCO HOTCHOCSPOON MILK "Мед"</t>
  </si>
  <si>
    <t>Молочный шоколад на ложке CHCO HOTCHOCSPOON MILK "Тирамису"</t>
  </si>
  <si>
    <t>Молочный шоколад CHCO HOTCHOCSPOON MILK "Яблочный штрудель"</t>
  </si>
  <si>
    <t>Молочный шоколад на ложке CHCO HOTCHOCSPOON MILK "Капучино"</t>
  </si>
  <si>
    <t>Шоколад CHCO CHOCBAR "72%" (темный шоколад)</t>
  </si>
  <si>
    <t>Шоколад CHCO CHOCBAR "40%" (молочный шоколад)</t>
  </si>
  <si>
    <t>Шоколад CHCO CHOCBAR "Острый чили" (темный шоколад)</t>
  </si>
  <si>
    <t>Шоколад CHCO CHOCBAR "Эспрессо" (темный шоколад)</t>
  </si>
  <si>
    <t>Шоколад CHCO CHOCBAR "Апельсин" (темный шоколад)</t>
  </si>
  <si>
    <t>Шоколад CHCO CHOCBAR "Карамель" (молочный шоколад)</t>
  </si>
  <si>
    <t>Шоколад CHCO CHOCBAR "Пралине, Нуга" (молочный шоколад)</t>
  </si>
  <si>
    <t>Шоколад CHCO CHOCBAR "Тирамису"(молочный шоколад)</t>
  </si>
  <si>
    <t>Шоколад CHCO CHOCBAR DE LUXE "Яблочный штрудель"(молочный шоколад)</t>
  </si>
  <si>
    <t>Шоколад CHCO CHOCBAR DE LUXE "Темный лес"(темный шоколад, тертый орех и сушеная вишня)</t>
  </si>
  <si>
    <t>Шоколад CHCO CHOCBAR DE LUXE "Лесной орех"(темный шоколад)</t>
  </si>
  <si>
    <t>Шоколад CHCO CHOCBAR DE LUXE "Миндаль"(молочный шоколад)</t>
  </si>
  <si>
    <t>Молочный шоколад CHCO MINI MENDIANTS "40%" (молочный шоколад с цельным миндалем)</t>
  </si>
  <si>
    <t>Темный шоколад CHCO MINI MENDIANTS "Лесной орех" (темный шоколад с цельным фундуком)</t>
  </si>
  <si>
    <t>Темный шоколад CHCO MINI MENDIANTS "72%" (темный шоколад)</t>
  </si>
  <si>
    <t>Молочный шоколад CHCO MINI MENDIANTS "Карамель" (молочный шоколад)</t>
  </si>
  <si>
    <t>Молочный шоколад CHCO MINI MENDIANTS "Апельсин" (темный шоколад)</t>
  </si>
  <si>
    <t>Шоколадное фондю СHCO CHOCDIP "72%" (темный шоколад)</t>
  </si>
  <si>
    <t xml:space="preserve">Шоколадное фондю СHCO CHOCDIP "Темный лес" (темный шоколад) </t>
  </si>
  <si>
    <t>Шоколадное фондю СHCO CHOCDIP "Лесной орех" (темный шоколад)</t>
  </si>
  <si>
    <t>Шоколадное фондю СHCO CHOCDIP "Миндаль"(молочный шоколад)</t>
  </si>
  <si>
    <t>Шоколадное фондю СHCO CHOCDIP "Тирамису"(молочный шоколад)</t>
  </si>
  <si>
    <t>Шоколадное фондю СHCO CHOCDIP "Яблочный штрудель"(молочный шоколад)</t>
  </si>
  <si>
    <t>Шоколадное фондю СHCO CHOCDIP "40%"(молочный шоколад)</t>
  </si>
  <si>
    <t>Шоколадное фондю СHCO CHOCDIP "Карамель"(молочный шоколад)</t>
  </si>
  <si>
    <t>Шоколадное фондю СHCO CHOCDIP "Апельсин" (темный шоколад)</t>
  </si>
  <si>
    <t>Шоколадное фондю СHCO CHOCDIP "Пралине,Нуга"(молочный шоколад)</t>
  </si>
  <si>
    <t xml:space="preserve">
Шоколадные конфеты в коробках.</t>
  </si>
  <si>
    <t>Набор конфет ПРАЛИНЕ (8 разных вкусов, вес 210 грамм)</t>
  </si>
  <si>
    <t>ИТОГОВАЯ СУММА ЗАКАЗА СО СКИДКОЙ</t>
  </si>
  <si>
    <t xml:space="preserve">при общей сумме заказа  до 10 тыс. руб. </t>
  </si>
  <si>
    <t>при общей сумме заказа от 10 до 30 тыс. руб.скидка 5%</t>
  </si>
  <si>
    <t>при общей сумме заказа от 30  до 60 тыс. руб скидка 10%</t>
  </si>
  <si>
    <t>при общей сумме заказа от 60 тыс. руб. скидка 15%</t>
  </si>
  <si>
    <t xml:space="preserve">ИТОГО </t>
  </si>
  <si>
    <t>ИТОГО</t>
  </si>
  <si>
    <r>
      <t>Молочный шоколад на ложке CHCO HOTCHOCSPOON MILK "Миндаль" (</t>
    </r>
    <r>
      <rPr>
        <b/>
        <sz val="10"/>
        <color indexed="10"/>
        <rFont val="Arial"/>
        <family val="2"/>
      </rPr>
      <t>ХИТ ПРОДАЖ</t>
    </r>
    <r>
      <rPr>
        <b/>
        <sz val="10"/>
        <color indexed="8"/>
        <rFont val="Arial"/>
        <family val="2"/>
      </rPr>
      <t>)</t>
    </r>
  </si>
  <si>
    <r>
      <t>Молочный шоколад на ложке CHCO HOTCHOCSPOON MILK "Карамель" (</t>
    </r>
    <r>
      <rPr>
        <b/>
        <sz val="10"/>
        <color indexed="10"/>
        <rFont val="Arial"/>
        <family val="2"/>
      </rPr>
      <t>ХИТ ПРОДАЖ</t>
    </r>
    <r>
      <rPr>
        <b/>
        <sz val="10"/>
        <color indexed="8"/>
        <rFont val="Arial"/>
        <family val="2"/>
      </rPr>
      <t>)</t>
    </r>
  </si>
  <si>
    <r>
      <t xml:space="preserve">Молочный шоколад на ложке CHCO HOTCHOCSPOON MILK "Только детям" </t>
    </r>
    <r>
      <rPr>
        <b/>
        <sz val="10"/>
        <color indexed="10"/>
        <rFont val="Arial"/>
        <family val="2"/>
      </rPr>
      <t>(ХИТ ПРОДАЖ)</t>
    </r>
  </si>
  <si>
    <r>
      <t xml:space="preserve">Молочный шоколад на ложке CHCO HOTCHOCSPOON MILK "Только детям"  </t>
    </r>
    <r>
      <rPr>
        <b/>
        <sz val="10"/>
        <rFont val="Arial"/>
        <family val="2"/>
      </rPr>
      <t xml:space="preserve">КЛУБНИКА   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(Новинка!!!)</t>
    </r>
  </si>
  <si>
    <r>
      <t xml:space="preserve">Молочный шоколад на ложке CHCO HOTCHOCSPOON MILK "АМАРЕТТО" </t>
    </r>
    <r>
      <rPr>
        <b/>
        <sz val="10"/>
        <rFont val="Arial"/>
        <family val="2"/>
      </rPr>
      <t xml:space="preserve">   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(Новинка!!!)</t>
    </r>
  </si>
  <si>
    <r>
      <t xml:space="preserve">Молочный шоколад на ложке CHCO HOTCHOCSPOON MILK "БЕЙЛИЗ ЛИКЕР" </t>
    </r>
    <r>
      <rPr>
        <b/>
        <sz val="10"/>
        <rFont val="Arial"/>
        <family val="2"/>
      </rPr>
      <t xml:space="preserve">   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(Новинка!!!)</t>
    </r>
  </si>
  <si>
    <r>
      <t xml:space="preserve">   Темный  шоколад на ложке CHCO HOTCHOCSPOON MILK </t>
    </r>
    <r>
      <rPr>
        <b/>
        <sz val="10"/>
        <rFont val="Arial"/>
        <family val="2"/>
      </rPr>
      <t xml:space="preserve"> Коньяк  "Гран-Марнье"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(Новинка!!!)</t>
    </r>
  </si>
  <si>
    <r>
      <t xml:space="preserve">   Темный  шоколад на ложке CHCO HOTCHOCSPOON MILK </t>
    </r>
    <r>
      <rPr>
        <b/>
        <sz val="10"/>
        <rFont val="Arial"/>
        <family val="2"/>
      </rPr>
      <t xml:space="preserve"> "Ирландские виски"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(Новинка!!!)</t>
    </r>
  </si>
  <si>
    <r>
      <t>Шоколад  Кусочками (Узорный дизайнерский шоколад) Темный шоколад 72%.</t>
    </r>
    <r>
      <rPr>
        <b/>
        <sz val="10"/>
        <color indexed="10"/>
        <rFont val="Arial"/>
        <family val="2"/>
      </rPr>
      <t xml:space="preserve"> (Новинка !!!)</t>
    </r>
  </si>
  <si>
    <r>
      <t>Шоколад  Кусочками (Узорный дизайнерский шоколад) Темный шоколад 63 "Апельсин"</t>
    </r>
    <r>
      <rPr>
        <b/>
        <sz val="10"/>
        <color indexed="10"/>
        <rFont val="Arial"/>
        <family val="2"/>
      </rPr>
      <t>(Новинка!!!)</t>
    </r>
  </si>
  <si>
    <r>
      <t>Шоколад  Кусочками (Узорный дизайнерский шоколад) Молочный шоколад 40%.</t>
    </r>
    <r>
      <rPr>
        <b/>
        <sz val="10"/>
        <color indexed="10"/>
        <rFont val="Arial"/>
        <family val="2"/>
      </rPr>
      <t>(Новинка!!!)</t>
    </r>
  </si>
  <si>
    <r>
      <t>Шоколад  Кусочками (Узорный дизайнерский шоколад) Молочный шоколад 35% Карамель.</t>
    </r>
    <r>
      <rPr>
        <b/>
        <sz val="10"/>
        <color indexed="10"/>
        <rFont val="Arial"/>
        <family val="2"/>
      </rPr>
      <t>(Новинка !!!)</t>
    </r>
  </si>
  <si>
    <r>
      <t xml:space="preserve">Молочный шоколад CHCO MINI MENDIANTS "40%" (молочный шоколад с дробленым миндалем и кусочками карамели) </t>
    </r>
    <r>
      <rPr>
        <b/>
        <sz val="10"/>
        <color indexed="10"/>
        <rFont val="Arial"/>
        <family val="2"/>
      </rPr>
      <t>НОВИНКА !!!</t>
    </r>
  </si>
  <si>
    <r>
      <t xml:space="preserve">Темный шоколад CHCO MINI MENDIANTS "Лесной орех" (темный шоколад с дробленым фундуком и кусочками карамели) </t>
    </r>
    <r>
      <rPr>
        <b/>
        <sz val="10"/>
        <color indexed="10"/>
        <rFont val="Arial"/>
        <family val="2"/>
      </rPr>
      <t>НОВИНКА !!!!</t>
    </r>
  </si>
  <si>
    <r>
      <t xml:space="preserve">Темный шоколад на ложке CHCO HOTCHOCSPOON MILK "Только детям"  АПЕЛЬСИН </t>
    </r>
    <r>
      <rPr>
        <b/>
        <sz val="10"/>
        <color indexed="10"/>
        <rFont val="Arial"/>
        <family val="2"/>
      </rPr>
      <t>(Новинка!!!)</t>
    </r>
  </si>
  <si>
    <t xml:space="preserve">Вложение </t>
  </si>
  <si>
    <r>
      <t xml:space="preserve">ДРОБЛЕНЫЕ ОРЕХИ В ШОКОЛАДЕ набор  в прозрачной коробке "Апельсин" </t>
    </r>
    <r>
      <rPr>
        <b/>
        <sz val="10"/>
        <color indexed="10"/>
        <rFont val="Arial"/>
        <family val="2"/>
      </rPr>
      <t xml:space="preserve"> НОВИНКА !!!</t>
    </r>
  </si>
  <si>
    <r>
      <t>Дробленые орехи в шоколаде. 
(шоколад в коробке,</t>
    </r>
    <r>
      <rPr>
        <b/>
        <sz val="10"/>
        <rFont val="Arial"/>
        <family val="2"/>
      </rPr>
      <t>150</t>
    </r>
    <r>
      <rPr>
        <sz val="8"/>
        <rFont val="Arial"/>
        <family val="2"/>
      </rPr>
      <t xml:space="preserve"> гр срок годности 12 месяцев)</t>
    </r>
  </si>
  <si>
    <r>
      <t xml:space="preserve">ДРОБЛЕНЫЕ ОРЕХИ В ШОКОЛАДЕ набор  в прозрачной коробке "72" (темный шоколад) </t>
    </r>
    <r>
      <rPr>
        <b/>
        <sz val="10"/>
        <color indexed="10"/>
        <rFont val="Arial"/>
        <family val="2"/>
      </rPr>
      <t xml:space="preserve"> НОВИНКА !!!</t>
    </r>
  </si>
  <si>
    <r>
      <t xml:space="preserve">ДРОБЛЕНЫЕ ОРЕХИ В ШОКОЛАДЕ набор  в прозрачной коробке "40" (молочный шоколад) </t>
    </r>
    <r>
      <rPr>
        <b/>
        <sz val="10"/>
        <color indexed="10"/>
        <rFont val="Arial"/>
        <family val="2"/>
      </rPr>
      <t xml:space="preserve"> НОВИНКА !!!</t>
    </r>
  </si>
  <si>
    <r>
      <t xml:space="preserve">ДРОБЛЕНЫЕ ОРЕХИ В ШОКОЛАДЕ набор  в прозрачной коробке "Карамель" </t>
    </r>
    <r>
      <rPr>
        <b/>
        <sz val="10"/>
        <color indexed="10"/>
        <rFont val="Arial"/>
        <family val="2"/>
      </rPr>
      <t xml:space="preserve"> НОВИНКА !!!</t>
    </r>
  </si>
  <si>
    <t>Шоколад  CHOCBAR XL DE LUXE молочный 40%  (300 гр)</t>
  </si>
  <si>
    <t>Шоколад  CHOCBAR XL DE LUXE молочный 40%  ФРУКТЫ (300 гр)</t>
  </si>
  <si>
    <t>Шоколад  CHOCBAR XL DE LUXE молочный 40% ОРЕХИ (300 гр)</t>
  </si>
  <si>
    <t>Шоколад  CHOCBAR XL DE LUXE горький 72% ОРЕХИ (300 гр)</t>
  </si>
  <si>
    <t>Шоколад  CHOCBAR XL DE LUXE горький 72%  ФРУКТЫ (300 гр)</t>
  </si>
  <si>
    <t>Шоколад  CHOCBAR XL DE LUXE (белый) ФРУКТЫ  (300 гр)</t>
  </si>
  <si>
    <t>Шоколад  CHOCBAR XL DE LUXE горький 72%            (300 гр)</t>
  </si>
  <si>
    <r>
      <t>Молочный шоколад CHCO GIANT CHOCBAR 40% (</t>
    </r>
    <r>
      <rPr>
        <b/>
        <u val="single"/>
        <sz val="10"/>
        <color indexed="10"/>
        <rFont val="Arial"/>
        <family val="2"/>
      </rPr>
      <t>600</t>
    </r>
    <r>
      <rPr>
        <b/>
        <sz val="10"/>
        <color indexed="8"/>
        <rFont val="Arial"/>
        <family val="2"/>
      </rPr>
      <t xml:space="preserve"> грамм).</t>
    </r>
  </si>
  <si>
    <r>
      <t>Молочный шоколад CHCO GIANT CHOCBAR 40% (</t>
    </r>
    <r>
      <rPr>
        <b/>
        <u val="single"/>
        <sz val="10"/>
        <color indexed="10"/>
        <rFont val="Arial"/>
        <family val="2"/>
      </rPr>
      <t xml:space="preserve">600 </t>
    </r>
    <r>
      <rPr>
        <b/>
        <sz val="10"/>
        <color indexed="8"/>
        <rFont val="Arial"/>
        <family val="2"/>
      </rPr>
      <t xml:space="preserve">грамм, морские ракушки). </t>
    </r>
    <r>
      <rPr>
        <b/>
        <sz val="10"/>
        <color indexed="10"/>
        <rFont val="Arial"/>
        <family val="2"/>
      </rPr>
      <t>НОВИНКА !!!</t>
    </r>
  </si>
  <si>
    <r>
      <t>Темный шоколад CHCO GIANT CHOCBAR 72% (</t>
    </r>
    <r>
      <rPr>
        <b/>
        <u val="single"/>
        <sz val="10"/>
        <color indexed="10"/>
        <rFont val="Arial"/>
        <family val="2"/>
      </rPr>
      <t xml:space="preserve">600 </t>
    </r>
    <r>
      <rPr>
        <b/>
        <sz val="10"/>
        <color indexed="8"/>
        <rFont val="Arial"/>
        <family val="2"/>
      </rPr>
      <t>грамм).</t>
    </r>
  </si>
  <si>
    <r>
      <t>Темный шоколад CHCO GIANT CHOCBAR 72%   (</t>
    </r>
    <r>
      <rPr>
        <b/>
        <sz val="10"/>
        <color indexed="10"/>
        <rFont val="Arial"/>
        <family val="2"/>
      </rPr>
      <t xml:space="preserve">600 </t>
    </r>
    <r>
      <rPr>
        <b/>
        <sz val="10"/>
        <color indexed="8"/>
        <rFont val="Arial"/>
        <family val="2"/>
      </rPr>
      <t>грамм,морские ракушки).</t>
    </r>
    <r>
      <rPr>
        <b/>
        <sz val="10"/>
        <color indexed="10"/>
        <rFont val="Arial"/>
        <family val="2"/>
      </rPr>
      <t>НОВИНКА !!!</t>
    </r>
  </si>
  <si>
    <r>
      <rPr>
        <b/>
        <sz val="8"/>
        <rFont val="Arial"/>
        <family val="2"/>
      </rPr>
      <t>Шоколадная плитка</t>
    </r>
    <r>
      <rPr>
        <sz val="8"/>
        <rFont val="Arial"/>
        <family val="2"/>
      </rPr>
      <t xml:space="preserve">
(Вес каждой плитки</t>
    </r>
    <r>
      <rPr>
        <b/>
        <sz val="16"/>
        <color indexed="10"/>
        <rFont val="Arial"/>
        <family val="2"/>
      </rPr>
      <t xml:space="preserve"> </t>
    </r>
    <r>
      <rPr>
        <b/>
        <u val="single"/>
        <sz val="22"/>
        <color indexed="10"/>
        <rFont val="Arial"/>
        <family val="2"/>
      </rPr>
      <t>600</t>
    </r>
    <r>
      <rPr>
        <sz val="8"/>
        <rFont val="Arial"/>
        <family val="2"/>
      </rPr>
      <t xml:space="preserve"> грамм !!! (Срок годности 12 месяцев).</t>
    </r>
  </si>
  <si>
    <r>
      <t>Набор конфет ШОКОЛАДНОЕ ПРАЛИНЕ     80 гр     ( Молочный шоколад Сердца)</t>
    </r>
    <r>
      <rPr>
        <b/>
        <sz val="10"/>
        <color indexed="10"/>
        <rFont val="Times New Roman"/>
        <family val="1"/>
      </rPr>
      <t xml:space="preserve"> </t>
    </r>
  </si>
  <si>
    <r>
      <t>Набор конфет ШОКОЛАДНОЕ ПРАЛИНЕ     80 гр (ассорти из молочного шоколада)</t>
    </r>
    <r>
      <rPr>
        <b/>
        <sz val="10"/>
        <color indexed="10"/>
        <rFont val="Times New Roman"/>
        <family val="1"/>
      </rPr>
      <t xml:space="preserve"> </t>
    </r>
  </si>
  <si>
    <r>
      <t xml:space="preserve">ДРОБЛЕНЫЕ ОРЕХИ В ШОКОЛАДЕ набор  в прозрачной коробке "Клубника" (молочный шоколад) </t>
    </r>
    <r>
      <rPr>
        <b/>
        <sz val="10"/>
        <color indexed="10"/>
        <rFont val="Arial"/>
        <family val="2"/>
      </rPr>
      <t xml:space="preserve"> "Новый вкус"</t>
    </r>
  </si>
  <si>
    <t xml:space="preserve">   </t>
  </si>
  <si>
    <r>
      <rPr>
        <b/>
        <sz val="8"/>
        <rFont val="Arial"/>
        <family val="2"/>
      </rPr>
      <t>Шоколадная плитка</t>
    </r>
    <r>
      <rPr>
        <sz val="8"/>
        <rFont val="Arial"/>
        <family val="2"/>
      </rPr>
      <t xml:space="preserve">
(шоколад в коробке, </t>
    </r>
    <r>
      <rPr>
        <b/>
        <sz val="12"/>
        <rFont val="Arial"/>
        <family val="2"/>
      </rPr>
      <t>85</t>
    </r>
    <r>
      <rPr>
        <sz val="8"/>
        <rFont val="Arial"/>
        <family val="2"/>
      </rPr>
      <t xml:space="preserve"> гр срок годности 12 месяцев)</t>
    </r>
  </si>
  <si>
    <r>
      <rPr>
        <b/>
        <sz val="8"/>
        <rFont val="Arial"/>
        <family val="2"/>
      </rPr>
      <t>Шоколадная плитка</t>
    </r>
    <r>
      <rPr>
        <sz val="8"/>
        <rFont val="Arial"/>
        <family val="2"/>
      </rPr>
      <t xml:space="preserve">
(шоколад в коробке</t>
    </r>
    <r>
      <rPr>
        <b/>
        <sz val="14"/>
        <rFont val="Arial"/>
        <family val="2"/>
      </rPr>
      <t>,60</t>
    </r>
    <r>
      <rPr>
        <sz val="8"/>
        <rFont val="Arial"/>
        <family val="2"/>
      </rPr>
      <t xml:space="preserve"> гр срок годности 12 месяцев)</t>
    </r>
  </si>
  <si>
    <r>
      <t xml:space="preserve">ШОКОЛАД  КУСОЧКАМИ (Узорный дизайнерский шоколад) </t>
    </r>
    <r>
      <rPr>
        <b/>
        <sz val="12"/>
        <rFont val="Arial"/>
        <family val="2"/>
      </rPr>
      <t>100</t>
    </r>
    <r>
      <rPr>
        <sz val="10"/>
        <rFont val="Arial"/>
        <family val="2"/>
      </rPr>
      <t xml:space="preserve"> гр Срок годности 12 месяцев.</t>
    </r>
  </si>
  <si>
    <r>
      <t>Шоколад  CHOCBAR XL DE LUXE  (</t>
    </r>
    <r>
      <rPr>
        <b/>
        <sz val="16"/>
        <rFont val="Arial"/>
        <family val="2"/>
      </rPr>
      <t xml:space="preserve">300 </t>
    </r>
    <r>
      <rPr>
        <sz val="10"/>
        <rFont val="Arial"/>
        <family val="2"/>
      </rPr>
      <t>гр)  Срок годности 12 месяцев.</t>
    </r>
  </si>
  <si>
    <r>
      <rPr>
        <b/>
        <sz val="10"/>
        <rFont val="Arial"/>
        <family val="2"/>
      </rPr>
      <t>Ложки</t>
    </r>
    <r>
      <rPr>
        <sz val="10"/>
        <rFont val="Arial"/>
        <family val="2"/>
      </rPr>
      <t xml:space="preserve">
(эксклюзивный горячий шоколадный коктейль с деревянной ложкой,</t>
    </r>
    <r>
      <rPr>
        <b/>
        <sz val="12"/>
        <rFont val="Arial"/>
        <family val="2"/>
      </rPr>
      <t>50</t>
    </r>
    <r>
      <rPr>
        <sz val="10"/>
        <rFont val="Arial"/>
        <family val="2"/>
      </rPr>
      <t xml:space="preserve"> гр, срок годности 12 мес.)</t>
    </r>
  </si>
  <si>
    <r>
      <t xml:space="preserve">Мини Шоколад
(Вес </t>
    </r>
    <r>
      <rPr>
        <b/>
        <sz val="12"/>
        <rFont val="Arial"/>
        <family val="2"/>
      </rPr>
      <t>150</t>
    </r>
    <r>
      <rPr>
        <sz val="8"/>
        <rFont val="Arial"/>
        <family val="2"/>
      </rPr>
      <t xml:space="preserve"> гр срок годности 12 месяцев)</t>
    </r>
  </si>
  <si>
    <r>
      <rPr>
        <b/>
        <sz val="8"/>
        <rFont val="Arial"/>
        <family val="2"/>
      </rPr>
      <t>Шоколадное фондю</t>
    </r>
    <r>
      <rPr>
        <sz val="8"/>
        <rFont val="Arial"/>
        <family val="2"/>
      </rPr>
      <t xml:space="preserve">
( Вес </t>
    </r>
    <r>
      <rPr>
        <b/>
        <sz val="14"/>
        <rFont val="Arial"/>
        <family val="2"/>
      </rPr>
      <t>250</t>
    </r>
    <r>
      <rPr>
        <sz val="8"/>
        <rFont val="Arial"/>
        <family val="2"/>
      </rPr>
      <t xml:space="preserve"> гр срок годности 12 месяцев)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</si>
</sst>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&quot; шт.&quot;"/>
    <numFmt numFmtId="173" formatCode="#,##0&quot; руб.&quot;;\-#,##0&quot; руб.&quot;"/>
    <numFmt numFmtId="174" formatCode="#,##0&quot;р.&quot;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22"/>
      <color indexed="17"/>
      <name val="Arial"/>
      <family val="2"/>
    </font>
    <font>
      <b/>
      <sz val="10"/>
      <color indexed="10"/>
      <name val="Times New Roman"/>
      <family val="1"/>
    </font>
    <font>
      <b/>
      <sz val="16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22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8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22"/>
      <color rgb="FF008000"/>
      <name val="Arial"/>
      <family val="2"/>
    </font>
    <font>
      <b/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8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8"/>
      </bottom>
    </border>
    <border>
      <left style="thin"/>
      <right style="thin"/>
      <top style="medium"/>
      <bottom>
        <color indexed="8"/>
      </bottom>
    </border>
    <border>
      <left style="thin"/>
      <right style="medium"/>
      <top style="medium"/>
      <bottom>
        <color indexed="8"/>
      </bottom>
    </border>
    <border>
      <left/>
      <right style="medium"/>
      <top style="medium"/>
      <bottom style="medium"/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>
      <alignment horizontal="left"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14" fontId="64" fillId="0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3" fillId="0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73" fontId="65" fillId="0" borderId="1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vertical="center" wrapText="1"/>
    </xf>
    <xf numFmtId="173" fontId="7" fillId="0" borderId="0" xfId="0" applyNumberFormat="1" applyFont="1" applyFill="1" applyBorder="1" applyAlignment="1">
      <alignment vertical="center"/>
    </xf>
    <xf numFmtId="173" fontId="65" fillId="0" borderId="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73" fontId="5" fillId="0" borderId="14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65" fillId="33" borderId="0" xfId="0" applyNumberFormat="1" applyFont="1" applyFill="1" applyBorder="1" applyAlignment="1">
      <alignment vertical="center"/>
    </xf>
    <xf numFmtId="172" fontId="7" fillId="33" borderId="0" xfId="0" applyNumberFormat="1" applyFont="1" applyFill="1" applyBorder="1" applyAlignment="1">
      <alignment vertical="center" wrapText="1"/>
    </xf>
    <xf numFmtId="3" fontId="7" fillId="33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3" fontId="66" fillId="0" borderId="14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4" fontId="8" fillId="34" borderId="1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4" fontId="8" fillId="34" borderId="21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4" fontId="8" fillId="34" borderId="24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6" fillId="35" borderId="21" xfId="63" applyFont="1" applyFill="1" applyBorder="1" applyAlignment="1">
      <alignment horizontal="center" vertical="center" wrapText="1"/>
    </xf>
    <xf numFmtId="2" fontId="11" fillId="36" borderId="21" xfId="63" applyNumberFormat="1" applyFont="1" applyFill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center" wrapText="1"/>
    </xf>
    <xf numFmtId="2" fontId="9" fillId="36" borderId="28" xfId="63" applyNumberFormat="1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2" fontId="11" fillId="36" borderId="28" xfId="63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3" fontId="67" fillId="0" borderId="21" xfId="0" applyNumberFormat="1" applyFont="1" applyFill="1" applyBorder="1" applyAlignment="1">
      <alignment vertical="center"/>
    </xf>
    <xf numFmtId="3" fontId="67" fillId="0" borderId="22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3" fontId="67" fillId="0" borderId="24" xfId="0" applyNumberFormat="1" applyFont="1" applyFill="1" applyBorder="1" applyAlignment="1">
      <alignment vertical="center"/>
    </xf>
    <xf numFmtId="3" fontId="67" fillId="0" borderId="25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4" fontId="8" fillId="34" borderId="3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0" fontId="68" fillId="35" borderId="34" xfId="0" applyFont="1" applyFill="1" applyBorder="1" applyAlignment="1">
      <alignment horizontal="center" vertical="top" wrapText="1"/>
    </xf>
    <xf numFmtId="0" fontId="68" fillId="35" borderId="35" xfId="0" applyFont="1" applyFill="1" applyBorder="1" applyAlignment="1">
      <alignment horizontal="center" vertical="top" wrapText="1"/>
    </xf>
    <xf numFmtId="0" fontId="68" fillId="35" borderId="36" xfId="0" applyFont="1" applyFill="1" applyBorder="1" applyAlignment="1">
      <alignment horizontal="center" vertical="top" wrapText="1"/>
    </xf>
    <xf numFmtId="0" fontId="69" fillId="33" borderId="0" xfId="0" applyFont="1" applyFill="1" applyBorder="1" applyAlignment="1">
      <alignment vertical="center"/>
    </xf>
    <xf numFmtId="9" fontId="12" fillId="0" borderId="18" xfId="0" applyNumberFormat="1" applyFont="1" applyBorder="1" applyAlignment="1">
      <alignment wrapText="1"/>
    </xf>
    <xf numFmtId="0" fontId="12" fillId="0" borderId="21" xfId="0" applyNumberFormat="1" applyFont="1" applyBorder="1" applyAlignment="1">
      <alignment wrapText="1"/>
    </xf>
    <xf numFmtId="9" fontId="12" fillId="0" borderId="21" xfId="0" applyNumberFormat="1" applyFont="1" applyBorder="1" applyAlignment="1">
      <alignment wrapText="1"/>
    </xf>
    <xf numFmtId="0" fontId="12" fillId="0" borderId="24" xfId="0" applyNumberFormat="1" applyFont="1" applyBorder="1" applyAlignment="1">
      <alignment wrapText="1"/>
    </xf>
    <xf numFmtId="0" fontId="7" fillId="35" borderId="18" xfId="0" applyFont="1" applyFill="1" applyBorder="1" applyAlignment="1">
      <alignment horizontal="center" vertical="center" wrapText="1"/>
    </xf>
    <xf numFmtId="0" fontId="70" fillId="35" borderId="35" xfId="0" applyFont="1" applyFill="1" applyBorder="1" applyAlignment="1">
      <alignment horizontal="center" vertical="top" wrapText="1"/>
    </xf>
    <xf numFmtId="0" fontId="70" fillId="35" borderId="34" xfId="0" applyFont="1" applyFill="1" applyBorder="1" applyAlignment="1">
      <alignment horizontal="center" vertical="top" wrapText="1"/>
    </xf>
    <xf numFmtId="0" fontId="70" fillId="35" borderId="36" xfId="0" applyFont="1" applyFill="1" applyBorder="1" applyAlignment="1">
      <alignment horizontal="center" vertical="top" wrapText="1"/>
    </xf>
    <xf numFmtId="2" fontId="6" fillId="36" borderId="21" xfId="63" applyNumberFormat="1" applyFont="1" applyFill="1" applyBorder="1" applyAlignment="1">
      <alignment horizontal="center" vertical="center" wrapText="1"/>
    </xf>
    <xf numFmtId="2" fontId="5" fillId="0" borderId="21" xfId="0" applyNumberFormat="1" applyFont="1" applyBorder="1" applyAlignment="1">
      <alignment vertical="center" wrapText="1"/>
    </xf>
    <xf numFmtId="0" fontId="5" fillId="38" borderId="21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7" fillId="34" borderId="21" xfId="0" applyFont="1" applyFill="1" applyBorder="1" applyAlignment="1">
      <alignment vertical="center" wrapText="1"/>
    </xf>
    <xf numFmtId="0" fontId="71" fillId="34" borderId="21" xfId="0" applyFont="1" applyFill="1" applyBorder="1" applyAlignment="1">
      <alignment vertical="center" wrapText="1"/>
    </xf>
    <xf numFmtId="0" fontId="71" fillId="34" borderId="24" xfId="0" applyFont="1" applyFill="1" applyBorder="1" applyAlignment="1">
      <alignment vertical="center" wrapText="1"/>
    </xf>
    <xf numFmtId="0" fontId="7" fillId="34" borderId="21" xfId="0" applyFont="1" applyFill="1" applyBorder="1" applyAlignment="1">
      <alignment wrapText="1"/>
    </xf>
    <xf numFmtId="0" fontId="7" fillId="34" borderId="24" xfId="0" applyFont="1" applyFill="1" applyBorder="1" applyAlignment="1">
      <alignment wrapText="1"/>
    </xf>
    <xf numFmtId="3" fontId="72" fillId="0" borderId="21" xfId="0" applyNumberFormat="1" applyFont="1" applyFill="1" applyBorder="1" applyAlignment="1">
      <alignment vertical="center" wrapText="1"/>
    </xf>
    <xf numFmtId="3" fontId="72" fillId="0" borderId="21" xfId="0" applyNumberFormat="1" applyFont="1" applyFill="1" applyBorder="1" applyAlignment="1">
      <alignment vertical="center"/>
    </xf>
    <xf numFmtId="3" fontId="72" fillId="0" borderId="21" xfId="0" applyNumberFormat="1" applyFont="1" applyFill="1" applyBorder="1" applyAlignment="1" applyProtection="1">
      <alignment vertical="center"/>
      <protection/>
    </xf>
    <xf numFmtId="3" fontId="72" fillId="0" borderId="24" xfId="0" applyNumberFormat="1" applyFont="1" applyFill="1" applyBorder="1" applyAlignment="1" applyProtection="1">
      <alignment vertical="center"/>
      <protection/>
    </xf>
    <xf numFmtId="3" fontId="72" fillId="0" borderId="24" xfId="0" applyNumberFormat="1" applyFont="1" applyFill="1" applyBorder="1" applyAlignment="1">
      <alignment vertical="center"/>
    </xf>
    <xf numFmtId="3" fontId="14" fillId="0" borderId="21" xfId="0" applyNumberFormat="1" applyFont="1" applyFill="1" applyBorder="1" applyAlignment="1">
      <alignment vertical="center"/>
    </xf>
    <xf numFmtId="3" fontId="14" fillId="0" borderId="24" xfId="0" applyNumberFormat="1" applyFont="1" applyFill="1" applyBorder="1" applyAlignment="1">
      <alignment vertical="center"/>
    </xf>
    <xf numFmtId="3" fontId="14" fillId="0" borderId="32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vertical="center"/>
    </xf>
    <xf numFmtId="173" fontId="9" fillId="33" borderId="0" xfId="0" applyNumberFormat="1" applyFont="1" applyFill="1" applyBorder="1" applyAlignment="1">
      <alignment vertical="center"/>
    </xf>
    <xf numFmtId="172" fontId="9" fillId="0" borderId="13" xfId="0" applyNumberFormat="1" applyFont="1" applyFill="1" applyBorder="1" applyAlignment="1">
      <alignment vertical="center"/>
    </xf>
    <xf numFmtId="4" fontId="9" fillId="34" borderId="13" xfId="0" applyNumberFormat="1" applyFont="1" applyFill="1" applyBorder="1" applyAlignment="1">
      <alignment vertical="center"/>
    </xf>
    <xf numFmtId="3" fontId="9" fillId="34" borderId="37" xfId="0" applyNumberFormat="1" applyFont="1" applyFill="1" applyBorder="1" applyAlignment="1">
      <alignment vertical="center"/>
    </xf>
    <xf numFmtId="172" fontId="9" fillId="0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vertical="center"/>
    </xf>
    <xf numFmtId="173" fontId="9" fillId="0" borderId="37" xfId="0" applyNumberFormat="1" applyFont="1" applyFill="1" applyBorder="1" applyAlignment="1">
      <alignment vertical="center"/>
    </xf>
    <xf numFmtId="0" fontId="7" fillId="38" borderId="0" xfId="63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4" fontId="8" fillId="34" borderId="21" xfId="0" applyNumberFormat="1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2" fontId="5" fillId="34" borderId="21" xfId="0" applyNumberFormat="1" applyFont="1" applyFill="1" applyBorder="1" applyAlignment="1">
      <alignment vertical="center" wrapText="1"/>
    </xf>
    <xf numFmtId="2" fontId="5" fillId="34" borderId="24" xfId="0" applyNumberFormat="1" applyFont="1" applyFill="1" applyBorder="1" applyAlignment="1">
      <alignment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172" fontId="9" fillId="0" borderId="39" xfId="0" applyNumberFormat="1" applyFont="1" applyFill="1" applyBorder="1" applyAlignment="1">
      <alignment vertical="center" wrapText="1"/>
    </xf>
    <xf numFmtId="3" fontId="9" fillId="0" borderId="39" xfId="0" applyNumberFormat="1" applyFont="1" applyFill="1" applyBorder="1" applyAlignment="1">
      <alignment vertical="center"/>
    </xf>
    <xf numFmtId="173" fontId="9" fillId="0" borderId="40" xfId="0" applyNumberFormat="1" applyFont="1" applyFill="1" applyBorder="1" applyAlignment="1">
      <alignment vertical="center"/>
    </xf>
    <xf numFmtId="173" fontId="66" fillId="0" borderId="41" xfId="0" applyNumberFormat="1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173" fontId="9" fillId="0" borderId="43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3" fontId="66" fillId="0" borderId="43" xfId="0" applyNumberFormat="1" applyFont="1" applyFill="1" applyBorder="1" applyAlignment="1">
      <alignment vertical="center"/>
    </xf>
    <xf numFmtId="3" fontId="67" fillId="0" borderId="13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3" fontId="67" fillId="0" borderId="32" xfId="0" applyNumberFormat="1" applyFont="1" applyFill="1" applyBorder="1" applyAlignment="1">
      <alignment vertical="center"/>
    </xf>
    <xf numFmtId="3" fontId="67" fillId="0" borderId="33" xfId="0" applyNumberFormat="1" applyFont="1" applyFill="1" applyBorder="1" applyAlignment="1">
      <alignment vertical="center"/>
    </xf>
    <xf numFmtId="0" fontId="7" fillId="35" borderId="29" xfId="0" applyFont="1" applyFill="1" applyBorder="1" applyAlignment="1">
      <alignment horizontal="center" vertical="center" wrapText="1"/>
    </xf>
    <xf numFmtId="2" fontId="6" fillId="36" borderId="24" xfId="63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38" borderId="47" xfId="53" applyFont="1" applyFill="1" applyBorder="1" applyAlignment="1">
      <alignment horizontal="center" vertical="center" wrapText="1"/>
      <protection/>
    </xf>
    <xf numFmtId="0" fontId="7" fillId="38" borderId="48" xfId="53" applyFont="1" applyFill="1" applyBorder="1" applyAlignment="1">
      <alignment horizontal="center" vertical="center" wrapText="1"/>
      <protection/>
    </xf>
    <xf numFmtId="0" fontId="5" fillId="34" borderId="21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wrapText="1"/>
    </xf>
    <xf numFmtId="0" fontId="73" fillId="35" borderId="13" xfId="0" applyFont="1" applyFill="1" applyBorder="1" applyAlignment="1">
      <alignment horizontal="center" wrapText="1"/>
    </xf>
    <xf numFmtId="0" fontId="73" fillId="35" borderId="37" xfId="0" applyFont="1" applyFill="1" applyBorder="1" applyAlignment="1">
      <alignment horizontal="center" wrapText="1"/>
    </xf>
    <xf numFmtId="0" fontId="65" fillId="35" borderId="41" xfId="0" applyFont="1" applyFill="1" applyBorder="1" applyAlignment="1">
      <alignment horizontal="center" vertical="center" wrapText="1"/>
    </xf>
    <xf numFmtId="0" fontId="65" fillId="35" borderId="50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" fillId="37" borderId="51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wrapText="1"/>
    </xf>
    <xf numFmtId="0" fontId="10" fillId="37" borderId="18" xfId="0" applyFont="1" applyFill="1" applyBorder="1" applyAlignment="1">
      <alignment horizontal="center" wrapText="1"/>
    </xf>
    <xf numFmtId="0" fontId="10" fillId="37" borderId="19" xfId="0" applyFont="1" applyFill="1" applyBorder="1" applyAlignment="1">
      <alignment horizontal="center" wrapText="1"/>
    </xf>
    <xf numFmtId="0" fontId="65" fillId="35" borderId="52" xfId="0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3" fillId="35" borderId="38" xfId="0" applyFont="1" applyFill="1" applyBorder="1" applyAlignment="1">
      <alignment horizontal="center" wrapText="1"/>
    </xf>
    <xf numFmtId="0" fontId="73" fillId="35" borderId="39" xfId="0" applyFont="1" applyFill="1" applyBorder="1" applyAlignment="1">
      <alignment horizontal="center" wrapText="1"/>
    </xf>
    <xf numFmtId="0" fontId="73" fillId="35" borderId="40" xfId="0" applyFont="1" applyFill="1" applyBorder="1" applyAlignment="1">
      <alignment horizontal="center" wrapText="1"/>
    </xf>
    <xf numFmtId="0" fontId="66" fillId="35" borderId="52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0" fontId="65" fillId="35" borderId="12" xfId="0" applyFont="1" applyFill="1" applyBorder="1" applyAlignment="1">
      <alignment horizontal="center" wrapText="1"/>
    </xf>
    <xf numFmtId="0" fontId="65" fillId="35" borderId="13" xfId="0" applyFont="1" applyFill="1" applyBorder="1" applyAlignment="1">
      <alignment horizontal="center" wrapText="1"/>
    </xf>
    <xf numFmtId="0" fontId="65" fillId="35" borderId="37" xfId="0" applyFont="1" applyFill="1" applyBorder="1" applyAlignment="1">
      <alignment horizontal="center" wrapText="1"/>
    </xf>
    <xf numFmtId="0" fontId="7" fillId="37" borderId="23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7" fillId="35" borderId="53" xfId="0" applyFont="1" applyFill="1" applyBorder="1" applyAlignment="1">
      <alignment horizontal="center" vertical="center" wrapText="1"/>
    </xf>
    <xf numFmtId="0" fontId="7" fillId="35" borderId="54" xfId="0" applyFont="1" applyFill="1" applyBorder="1" applyAlignment="1">
      <alignment horizontal="center" vertical="center" wrapText="1"/>
    </xf>
    <xf numFmtId="0" fontId="7" fillId="35" borderId="55" xfId="0" applyFont="1" applyFill="1" applyBorder="1" applyAlignment="1">
      <alignment horizontal="center" vertical="center" wrapText="1"/>
    </xf>
    <xf numFmtId="0" fontId="65" fillId="35" borderId="56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0" fontId="43" fillId="0" borderId="21" xfId="53" applyFont="1" applyFill="1" applyBorder="1" applyAlignment="1">
      <alignment horizontal="center" vertical="center" wrapText="1"/>
      <protection/>
    </xf>
    <xf numFmtId="1" fontId="44" fillId="0" borderId="21" xfId="53" applyNumberFormat="1" applyFont="1" applyBorder="1" applyAlignment="1">
      <alignment horizontal="center" vertical="center"/>
      <protection/>
    </xf>
    <xf numFmtId="3" fontId="6" fillId="0" borderId="12" xfId="0" applyNumberFormat="1" applyFont="1" applyFill="1" applyBorder="1" applyAlignment="1">
      <alignment horizontal="left" vertical="center" wrapText="1"/>
    </xf>
    <xf numFmtId="3" fontId="6" fillId="0" borderId="57" xfId="0" applyNumberFormat="1" applyFont="1" applyFill="1" applyBorder="1" applyAlignment="1">
      <alignment vertical="center"/>
    </xf>
    <xf numFmtId="3" fontId="67" fillId="0" borderId="46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1"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color rgb="FF000000"/>
      </font>
    </dxf>
    <dxf>
      <font>
        <color rgb="FF000000"/>
      </font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color rgb="FF000000"/>
      </font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color rgb="FF000000"/>
      </font>
    </dxf>
    <dxf>
      <font>
        <color theme="1"/>
      </font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color theme="1"/>
      </font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color theme="1"/>
      </font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color theme="1"/>
      </font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color theme="1"/>
      </font>
    </dxf>
    <dxf>
      <font>
        <color theme="1"/>
      </font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b/>
        <i val="0"/>
      </font>
      <fill>
        <patternFill>
          <bgColor rgb="FFFDE9D9"/>
        </patternFill>
      </fill>
    </dxf>
    <dxf>
      <font>
        <color rgb="FF000000"/>
      </font>
    </dxf>
    <dxf>
      <font>
        <color rgb="FF000000"/>
      </font>
      <border/>
    </dxf>
    <dxf>
      <font>
        <b/>
        <i val="0"/>
      </font>
      <fill>
        <patternFill>
          <bgColor rgb="FFFDE9D9"/>
        </patternFill>
      </fill>
      <border/>
    </dxf>
    <dxf>
      <font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108</xdr:row>
      <xdr:rowOff>57150</xdr:rowOff>
    </xdr:from>
    <xdr:to>
      <xdr:col>1</xdr:col>
      <xdr:colOff>704850</xdr:colOff>
      <xdr:row>108</xdr:row>
      <xdr:rowOff>657225</xdr:rowOff>
    </xdr:to>
    <xdr:pic>
      <xdr:nvPicPr>
        <xdr:cNvPr id="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9044225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99</xdr:row>
      <xdr:rowOff>1171575</xdr:rowOff>
    </xdr:from>
    <xdr:to>
      <xdr:col>1</xdr:col>
      <xdr:colOff>619125</xdr:colOff>
      <xdr:row>101</xdr:row>
      <xdr:rowOff>352425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45739050"/>
          <a:ext cx="438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102</xdr:row>
      <xdr:rowOff>28575</xdr:rowOff>
    </xdr:from>
    <xdr:to>
      <xdr:col>1</xdr:col>
      <xdr:colOff>590550</xdr:colOff>
      <xdr:row>104</xdr:row>
      <xdr:rowOff>0</xdr:rowOff>
    </xdr:to>
    <xdr:pic>
      <xdr:nvPicPr>
        <xdr:cNvPr id="3" name="Picture 2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46577250"/>
          <a:ext cx="457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117</xdr:row>
      <xdr:rowOff>200025</xdr:rowOff>
    </xdr:from>
    <xdr:to>
      <xdr:col>1</xdr:col>
      <xdr:colOff>904875</xdr:colOff>
      <xdr:row>120</xdr:row>
      <xdr:rowOff>66675</xdr:rowOff>
    </xdr:to>
    <xdr:pic>
      <xdr:nvPicPr>
        <xdr:cNvPr id="4" name="Picture 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535971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13</xdr:row>
      <xdr:rowOff>114300</xdr:rowOff>
    </xdr:from>
    <xdr:to>
      <xdr:col>1</xdr:col>
      <xdr:colOff>723900</xdr:colOff>
      <xdr:row>16</xdr:row>
      <xdr:rowOff>152400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4772025"/>
          <a:ext cx="4953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23</xdr:row>
      <xdr:rowOff>314325</xdr:rowOff>
    </xdr:from>
    <xdr:to>
      <xdr:col>1</xdr:col>
      <xdr:colOff>695325</xdr:colOff>
      <xdr:row>26</xdr:row>
      <xdr:rowOff>19050</xdr:rowOff>
    </xdr:to>
    <xdr:pic>
      <xdr:nvPicPr>
        <xdr:cNvPr id="6" name="Picture 2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7200" y="9020175"/>
          <a:ext cx="4762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26</xdr:row>
      <xdr:rowOff>342900</xdr:rowOff>
    </xdr:from>
    <xdr:to>
      <xdr:col>1</xdr:col>
      <xdr:colOff>742950</xdr:colOff>
      <xdr:row>29</xdr:row>
      <xdr:rowOff>142875</xdr:rowOff>
    </xdr:to>
    <xdr:pic>
      <xdr:nvPicPr>
        <xdr:cNvPr id="7" name="Picture 270"/>
        <xdr:cNvPicPr preferRelativeResize="1">
          <a:picLocks noChangeAspect="1"/>
        </xdr:cNvPicPr>
      </xdr:nvPicPr>
      <xdr:blipFill>
        <a:blip r:embed="rId7"/>
        <a:srcRect l="27430" t="4667" r="15625"/>
        <a:stretch>
          <a:fillRect/>
        </a:stretch>
      </xdr:blipFill>
      <xdr:spPr>
        <a:xfrm>
          <a:off x="495300" y="10515600"/>
          <a:ext cx="485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1</xdr:row>
      <xdr:rowOff>0</xdr:rowOff>
    </xdr:from>
    <xdr:to>
      <xdr:col>10</xdr:col>
      <xdr:colOff>390525</xdr:colOff>
      <xdr:row>5</xdr:row>
      <xdr:rowOff>38100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38100"/>
          <a:ext cx="1133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66</xdr:row>
      <xdr:rowOff>104775</xdr:rowOff>
    </xdr:from>
    <xdr:to>
      <xdr:col>1</xdr:col>
      <xdr:colOff>866775</xdr:colOff>
      <xdr:row>67</xdr:row>
      <xdr:rowOff>276225</xdr:rowOff>
    </xdr:to>
    <xdr:pic>
      <xdr:nvPicPr>
        <xdr:cNvPr id="9" name="Picture 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0" y="326326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56</xdr:row>
      <xdr:rowOff>95250</xdr:rowOff>
    </xdr:from>
    <xdr:to>
      <xdr:col>1</xdr:col>
      <xdr:colOff>933450</xdr:colOff>
      <xdr:row>58</xdr:row>
      <xdr:rowOff>152400</xdr:rowOff>
    </xdr:to>
    <xdr:pic>
      <xdr:nvPicPr>
        <xdr:cNvPr id="10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1475" y="28822650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82</xdr:row>
      <xdr:rowOff>428625</xdr:rowOff>
    </xdr:from>
    <xdr:to>
      <xdr:col>1</xdr:col>
      <xdr:colOff>895350</xdr:colOff>
      <xdr:row>84</xdr:row>
      <xdr:rowOff>400050</xdr:rowOff>
    </xdr:to>
    <xdr:pic>
      <xdr:nvPicPr>
        <xdr:cNvPr id="11" name="Picture 26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" y="40557450"/>
          <a:ext cx="838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45</xdr:row>
      <xdr:rowOff>238125</xdr:rowOff>
    </xdr:from>
    <xdr:to>
      <xdr:col>1</xdr:col>
      <xdr:colOff>914400</xdr:colOff>
      <xdr:row>48</xdr:row>
      <xdr:rowOff>285750</xdr:rowOff>
    </xdr:to>
    <xdr:pic>
      <xdr:nvPicPr>
        <xdr:cNvPr id="12" name="Picture 3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1950" y="24288750"/>
          <a:ext cx="790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109</xdr:row>
      <xdr:rowOff>47625</xdr:rowOff>
    </xdr:from>
    <xdr:to>
      <xdr:col>1</xdr:col>
      <xdr:colOff>838200</xdr:colOff>
      <xdr:row>109</xdr:row>
      <xdr:rowOff>647700</xdr:rowOff>
    </xdr:to>
    <xdr:pic>
      <xdr:nvPicPr>
        <xdr:cNvPr id="13" name="Picture 3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3850" y="49710975"/>
          <a:ext cx="752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110</xdr:row>
      <xdr:rowOff>47625</xdr:rowOff>
    </xdr:from>
    <xdr:to>
      <xdr:col>1</xdr:col>
      <xdr:colOff>876300</xdr:colOff>
      <xdr:row>110</xdr:row>
      <xdr:rowOff>628650</xdr:rowOff>
    </xdr:to>
    <xdr:pic>
      <xdr:nvPicPr>
        <xdr:cNvPr id="14" name="Picture 3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4325" y="50387250"/>
          <a:ext cx="800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73</xdr:row>
      <xdr:rowOff>228600</xdr:rowOff>
    </xdr:from>
    <xdr:to>
      <xdr:col>1</xdr:col>
      <xdr:colOff>962025</xdr:colOff>
      <xdr:row>75</xdr:row>
      <xdr:rowOff>266700</xdr:rowOff>
    </xdr:to>
    <xdr:pic>
      <xdr:nvPicPr>
        <xdr:cNvPr id="15" name="Рисунок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4325" y="3585210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34</xdr:row>
      <xdr:rowOff>57150</xdr:rowOff>
    </xdr:from>
    <xdr:to>
      <xdr:col>1</xdr:col>
      <xdr:colOff>1009650</xdr:colOff>
      <xdr:row>34</xdr:row>
      <xdr:rowOff>1190625</xdr:rowOff>
    </xdr:to>
    <xdr:pic>
      <xdr:nvPicPr>
        <xdr:cNvPr id="16" name="Picture 39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13896975"/>
          <a:ext cx="1066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2543175</xdr:colOff>
      <xdr:row>34</xdr:row>
      <xdr:rowOff>809625</xdr:rowOff>
    </xdr:from>
    <xdr:to>
      <xdr:col>2</xdr:col>
      <xdr:colOff>2933700</xdr:colOff>
      <xdr:row>34</xdr:row>
      <xdr:rowOff>1152525</xdr:rowOff>
    </xdr:to>
    <xdr:pic>
      <xdr:nvPicPr>
        <xdr:cNvPr id="17" name="Picture 308" descr="ЗНАЧОК NEW!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00" y="14649450"/>
          <a:ext cx="390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35</xdr:row>
      <xdr:rowOff>38100</xdr:rowOff>
    </xdr:from>
    <xdr:to>
      <xdr:col>1</xdr:col>
      <xdr:colOff>1000125</xdr:colOff>
      <xdr:row>36</xdr:row>
      <xdr:rowOff>9525</xdr:rowOff>
    </xdr:to>
    <xdr:pic>
      <xdr:nvPicPr>
        <xdr:cNvPr id="18" name="Picture 39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3350" y="15116175"/>
          <a:ext cx="1104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2600325</xdr:colOff>
      <xdr:row>35</xdr:row>
      <xdr:rowOff>685800</xdr:rowOff>
    </xdr:from>
    <xdr:to>
      <xdr:col>2</xdr:col>
      <xdr:colOff>2990850</xdr:colOff>
      <xdr:row>35</xdr:row>
      <xdr:rowOff>1028700</xdr:rowOff>
    </xdr:to>
    <xdr:pic>
      <xdr:nvPicPr>
        <xdr:cNvPr id="19" name="Picture 308" descr="ЗНАЧОК NEW!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67150" y="15763875"/>
          <a:ext cx="390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2581275</xdr:colOff>
      <xdr:row>36</xdr:row>
      <xdr:rowOff>723900</xdr:rowOff>
    </xdr:from>
    <xdr:to>
      <xdr:col>2</xdr:col>
      <xdr:colOff>2971800</xdr:colOff>
      <xdr:row>36</xdr:row>
      <xdr:rowOff>1038225</xdr:rowOff>
    </xdr:to>
    <xdr:pic>
      <xdr:nvPicPr>
        <xdr:cNvPr id="20" name="Picture 321" descr="ЗНАЧОК NEW!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48100" y="16916400"/>
          <a:ext cx="390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36</xdr:row>
      <xdr:rowOff>47625</xdr:rowOff>
    </xdr:from>
    <xdr:to>
      <xdr:col>1</xdr:col>
      <xdr:colOff>990600</xdr:colOff>
      <xdr:row>36</xdr:row>
      <xdr:rowOff>1143000</xdr:rowOff>
    </xdr:to>
    <xdr:pic>
      <xdr:nvPicPr>
        <xdr:cNvPr id="21" name="Picture 39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0025" y="16240125"/>
          <a:ext cx="102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37</xdr:row>
      <xdr:rowOff>66675</xdr:rowOff>
    </xdr:from>
    <xdr:to>
      <xdr:col>1</xdr:col>
      <xdr:colOff>1009650</xdr:colOff>
      <xdr:row>37</xdr:row>
      <xdr:rowOff>1200150</xdr:rowOff>
    </xdr:to>
    <xdr:pic>
      <xdr:nvPicPr>
        <xdr:cNvPr id="22" name="Picture 38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17449800"/>
          <a:ext cx="1066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2543175</xdr:colOff>
      <xdr:row>37</xdr:row>
      <xdr:rowOff>762000</xdr:rowOff>
    </xdr:from>
    <xdr:to>
      <xdr:col>2</xdr:col>
      <xdr:colOff>2933700</xdr:colOff>
      <xdr:row>37</xdr:row>
      <xdr:rowOff>1114425</xdr:rowOff>
    </xdr:to>
    <xdr:pic>
      <xdr:nvPicPr>
        <xdr:cNvPr id="23" name="Picture 321" descr="ЗНАЧОК NEW!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00" y="181451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38</xdr:row>
      <xdr:rowOff>123825</xdr:rowOff>
    </xdr:from>
    <xdr:to>
      <xdr:col>1</xdr:col>
      <xdr:colOff>1009650</xdr:colOff>
      <xdr:row>38</xdr:row>
      <xdr:rowOff>1247775</xdr:rowOff>
    </xdr:to>
    <xdr:pic>
      <xdr:nvPicPr>
        <xdr:cNvPr id="24" name="Picture 37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28600" y="18735675"/>
          <a:ext cx="10191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2495550</xdr:colOff>
      <xdr:row>38</xdr:row>
      <xdr:rowOff>762000</xdr:rowOff>
    </xdr:from>
    <xdr:to>
      <xdr:col>2</xdr:col>
      <xdr:colOff>2886075</xdr:colOff>
      <xdr:row>38</xdr:row>
      <xdr:rowOff>1152525</xdr:rowOff>
    </xdr:to>
    <xdr:pic>
      <xdr:nvPicPr>
        <xdr:cNvPr id="25" name="Picture 322" descr="ЗНАЧОК NEW!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62375" y="1937385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39</xdr:row>
      <xdr:rowOff>123825</xdr:rowOff>
    </xdr:from>
    <xdr:to>
      <xdr:col>2</xdr:col>
      <xdr:colOff>9525</xdr:colOff>
      <xdr:row>39</xdr:row>
      <xdr:rowOff>1266825</xdr:rowOff>
    </xdr:to>
    <xdr:pic>
      <xdr:nvPicPr>
        <xdr:cNvPr id="26" name="Picture 39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28600" y="20012025"/>
          <a:ext cx="1047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2533650</xdr:colOff>
      <xdr:row>39</xdr:row>
      <xdr:rowOff>714375</xdr:rowOff>
    </xdr:from>
    <xdr:to>
      <xdr:col>2</xdr:col>
      <xdr:colOff>2924175</xdr:colOff>
      <xdr:row>39</xdr:row>
      <xdr:rowOff>1104900</xdr:rowOff>
    </xdr:to>
    <xdr:pic>
      <xdr:nvPicPr>
        <xdr:cNvPr id="27" name="Picture 382" descr="ЗНАЧОК NEW!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00475" y="20602575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40</xdr:row>
      <xdr:rowOff>85725</xdr:rowOff>
    </xdr:from>
    <xdr:to>
      <xdr:col>2</xdr:col>
      <xdr:colOff>9525</xdr:colOff>
      <xdr:row>41</xdr:row>
      <xdr:rowOff>19050</xdr:rowOff>
    </xdr:to>
    <xdr:pic>
      <xdr:nvPicPr>
        <xdr:cNvPr id="28" name="Picture 39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76225" y="21259800"/>
          <a:ext cx="1000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2543175</xdr:colOff>
      <xdr:row>40</xdr:row>
      <xdr:rowOff>628650</xdr:rowOff>
    </xdr:from>
    <xdr:to>
      <xdr:col>2</xdr:col>
      <xdr:colOff>2933700</xdr:colOff>
      <xdr:row>40</xdr:row>
      <xdr:rowOff>952500</xdr:rowOff>
    </xdr:to>
    <xdr:pic>
      <xdr:nvPicPr>
        <xdr:cNvPr id="29" name="Picture 378" descr="ЗНАЧОК NEW!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00" y="21802725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76</xdr:row>
      <xdr:rowOff>85725</xdr:rowOff>
    </xdr:from>
    <xdr:to>
      <xdr:col>1</xdr:col>
      <xdr:colOff>742950</xdr:colOff>
      <xdr:row>76</xdr:row>
      <xdr:rowOff>428625</xdr:rowOff>
    </xdr:to>
    <xdr:pic>
      <xdr:nvPicPr>
        <xdr:cNvPr id="30" name="Picture 308" descr="ЗНАЧОК NEW!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0550" y="37080825"/>
          <a:ext cx="390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tabSelected="1" zoomScale="80" zoomScaleNormal="80" zoomScaleSheetLayoutView="100" workbookViewId="0" topLeftCell="A111">
      <selection activeCell="D125" sqref="D125"/>
    </sheetView>
  </sheetViews>
  <sheetFormatPr defaultColWidth="9.140625" defaultRowHeight="15"/>
  <cols>
    <col min="1" max="1" width="3.57421875" style="3" customWidth="1"/>
    <col min="2" max="2" width="15.421875" style="3" customWidth="1"/>
    <col min="3" max="3" width="50.57421875" style="5" customWidth="1"/>
    <col min="4" max="4" width="9.28125" style="5" customWidth="1"/>
    <col min="5" max="5" width="8.421875" style="5" customWidth="1"/>
    <col min="6" max="6" width="11.8515625" style="5" customWidth="1"/>
    <col min="7" max="7" width="3.421875" style="5" customWidth="1"/>
    <col min="8" max="8" width="10.140625" style="5" customWidth="1"/>
    <col min="9" max="9" width="10.28125" style="5" customWidth="1"/>
    <col min="10" max="10" width="8.57421875" style="5" customWidth="1"/>
    <col min="11" max="11" width="9.00390625" style="5" customWidth="1"/>
    <col min="12" max="12" width="9.7109375" style="5" customWidth="1"/>
    <col min="13" max="13" width="12.7109375" style="6" hidden="1" customWidth="1"/>
    <col min="14" max="14" width="9.140625" style="2" customWidth="1"/>
    <col min="15" max="16384" width="9.140625" style="2" customWidth="1"/>
  </cols>
  <sheetData>
    <row r="1" ht="3" customHeight="1">
      <c r="C1" s="4"/>
    </row>
    <row r="2" ht="6.75" customHeight="1">
      <c r="C2" s="4"/>
    </row>
    <row r="3" spans="2:4" ht="20.25" customHeight="1">
      <c r="B3" s="4" t="s">
        <v>0</v>
      </c>
      <c r="C3" s="4"/>
      <c r="D3" s="7"/>
    </row>
    <row r="4" spans="2:5" ht="25.5" customHeight="1">
      <c r="B4" s="4" t="s">
        <v>1</v>
      </c>
      <c r="C4" s="4"/>
      <c r="D4" s="8"/>
      <c r="E4" s="9"/>
    </row>
    <row r="5" ht="6" customHeight="1" thickBot="1"/>
    <row r="6" spans="1:13" ht="15.75" customHeight="1" thickBot="1">
      <c r="A6" s="195" t="s">
        <v>2</v>
      </c>
      <c r="B6" s="57"/>
      <c r="C6" s="58" t="s">
        <v>3</v>
      </c>
      <c r="D6" s="197" t="s">
        <v>4</v>
      </c>
      <c r="E6" s="197" t="s">
        <v>5</v>
      </c>
      <c r="F6" s="199" t="s">
        <v>6</v>
      </c>
      <c r="G6" s="10"/>
      <c r="H6" s="201" t="s">
        <v>7</v>
      </c>
      <c r="I6" s="202"/>
      <c r="J6" s="202"/>
      <c r="K6" s="203"/>
      <c r="M6" s="204" t="s">
        <v>8</v>
      </c>
    </row>
    <row r="7" spans="1:13" ht="92.25" customHeight="1">
      <c r="A7" s="196"/>
      <c r="B7" s="59"/>
      <c r="C7" s="60" t="s">
        <v>102</v>
      </c>
      <c r="D7" s="198"/>
      <c r="E7" s="198"/>
      <c r="F7" s="200"/>
      <c r="G7" s="126" t="s">
        <v>76</v>
      </c>
      <c r="H7" s="94" t="s">
        <v>55</v>
      </c>
      <c r="I7" s="93" t="s">
        <v>56</v>
      </c>
      <c r="J7" s="93" t="s">
        <v>57</v>
      </c>
      <c r="K7" s="95" t="s">
        <v>58</v>
      </c>
      <c r="M7" s="205"/>
    </row>
    <row r="8" spans="1:13" ht="31.5" customHeight="1" thickBot="1">
      <c r="A8" s="45">
        <v>1</v>
      </c>
      <c r="B8" s="70"/>
      <c r="C8" s="97" t="s">
        <v>11</v>
      </c>
      <c r="D8" s="109"/>
      <c r="E8" s="71">
        <f aca="true" t="shared" si="0" ref="E8:E30">IF($M$139=0,H8,IF($M$139=1,I8,IF($M$139=2,J8,K8)))</f>
        <v>87</v>
      </c>
      <c r="F8" s="72">
        <f aca="true" t="shared" si="1" ref="F8:F15">D8*E8</f>
        <v>0</v>
      </c>
      <c r="G8" s="220">
        <v>20</v>
      </c>
      <c r="H8" s="217">
        <v>87</v>
      </c>
      <c r="I8" s="218">
        <f aca="true" t="shared" si="2" ref="I8:I30">H8*0.95</f>
        <v>82.64999999999999</v>
      </c>
      <c r="J8" s="218">
        <f aca="true" t="shared" si="3" ref="J8:J30">H8*0.9</f>
        <v>78.3</v>
      </c>
      <c r="K8" s="218">
        <f aca="true" t="shared" si="4" ref="K8:K30">H8*0.85</f>
        <v>73.95</v>
      </c>
      <c r="L8" s="12"/>
      <c r="M8" s="13">
        <f aca="true" t="shared" si="5" ref="M8:M30">D8*H8</f>
        <v>0</v>
      </c>
    </row>
    <row r="9" spans="1:13" ht="31.5" customHeight="1" thickBot="1">
      <c r="A9" s="45">
        <v>2</v>
      </c>
      <c r="B9" s="70"/>
      <c r="C9" s="97" t="s">
        <v>12</v>
      </c>
      <c r="D9" s="109"/>
      <c r="E9" s="71">
        <f t="shared" si="0"/>
        <v>87</v>
      </c>
      <c r="F9" s="72">
        <f>D9*E9</f>
        <v>0</v>
      </c>
      <c r="G9" s="216">
        <v>20</v>
      </c>
      <c r="H9" s="217">
        <v>87</v>
      </c>
      <c r="I9" s="218">
        <f t="shared" si="2"/>
        <v>82.64999999999999</v>
      </c>
      <c r="J9" s="218">
        <f t="shared" si="3"/>
        <v>78.3</v>
      </c>
      <c r="K9" s="218">
        <f t="shared" si="4"/>
        <v>73.95</v>
      </c>
      <c r="L9" s="12"/>
      <c r="M9" s="13">
        <f t="shared" si="5"/>
        <v>0</v>
      </c>
    </row>
    <row r="10" spans="1:13" ht="31.5" customHeight="1" thickBot="1">
      <c r="A10" s="45">
        <v>3</v>
      </c>
      <c r="B10" s="70"/>
      <c r="C10" s="97" t="s">
        <v>13</v>
      </c>
      <c r="D10" s="109"/>
      <c r="E10" s="71">
        <f t="shared" si="0"/>
        <v>87</v>
      </c>
      <c r="F10" s="72">
        <f t="shared" si="1"/>
        <v>0</v>
      </c>
      <c r="G10" s="216">
        <v>20</v>
      </c>
      <c r="H10" s="217">
        <v>87</v>
      </c>
      <c r="I10" s="218">
        <f t="shared" si="2"/>
        <v>82.64999999999999</v>
      </c>
      <c r="J10" s="218">
        <f t="shared" si="3"/>
        <v>78.3</v>
      </c>
      <c r="K10" s="218">
        <f t="shared" si="4"/>
        <v>73.95</v>
      </c>
      <c r="L10" s="12"/>
      <c r="M10" s="13">
        <f t="shared" si="5"/>
        <v>0</v>
      </c>
    </row>
    <row r="11" spans="1:13" ht="31.5" customHeight="1" thickBot="1">
      <c r="A11" s="45">
        <v>4</v>
      </c>
      <c r="B11" s="70"/>
      <c r="C11" s="97" t="s">
        <v>14</v>
      </c>
      <c r="D11" s="109"/>
      <c r="E11" s="71">
        <f t="shared" si="0"/>
        <v>87</v>
      </c>
      <c r="F11" s="72">
        <f>D11*E11</f>
        <v>0</v>
      </c>
      <c r="G11" s="216">
        <v>20</v>
      </c>
      <c r="H11" s="217">
        <v>87</v>
      </c>
      <c r="I11" s="218">
        <f t="shared" si="2"/>
        <v>82.64999999999999</v>
      </c>
      <c r="J11" s="218">
        <f t="shared" si="3"/>
        <v>78.3</v>
      </c>
      <c r="K11" s="218">
        <f t="shared" si="4"/>
        <v>73.95</v>
      </c>
      <c r="L11" s="12"/>
      <c r="M11" s="13">
        <f t="shared" si="5"/>
        <v>0</v>
      </c>
    </row>
    <row r="12" spans="1:13" ht="39.75" customHeight="1" thickBot="1">
      <c r="A12" s="45">
        <v>5</v>
      </c>
      <c r="B12" s="70"/>
      <c r="C12" s="97" t="s">
        <v>15</v>
      </c>
      <c r="D12" s="109"/>
      <c r="E12" s="71">
        <f t="shared" si="0"/>
        <v>87</v>
      </c>
      <c r="F12" s="72">
        <f t="shared" si="1"/>
        <v>0</v>
      </c>
      <c r="G12" s="216">
        <v>20</v>
      </c>
      <c r="H12" s="217">
        <v>87</v>
      </c>
      <c r="I12" s="218">
        <f t="shared" si="2"/>
        <v>82.64999999999999</v>
      </c>
      <c r="J12" s="218">
        <f t="shared" si="3"/>
        <v>78.3</v>
      </c>
      <c r="K12" s="218">
        <f t="shared" si="4"/>
        <v>73.95</v>
      </c>
      <c r="L12" s="12"/>
      <c r="M12" s="13">
        <f t="shared" si="5"/>
        <v>0</v>
      </c>
    </row>
    <row r="13" spans="1:13" ht="31.5" customHeight="1" thickBot="1">
      <c r="A13" s="45">
        <v>6</v>
      </c>
      <c r="B13" s="70"/>
      <c r="C13" s="97" t="s">
        <v>16</v>
      </c>
      <c r="D13" s="109"/>
      <c r="E13" s="71">
        <f t="shared" si="0"/>
        <v>87</v>
      </c>
      <c r="F13" s="72">
        <f t="shared" si="1"/>
        <v>0</v>
      </c>
      <c r="G13" s="216">
        <v>20</v>
      </c>
      <c r="H13" s="217">
        <v>87</v>
      </c>
      <c r="I13" s="218">
        <f t="shared" si="2"/>
        <v>82.64999999999999</v>
      </c>
      <c r="J13" s="218">
        <f t="shared" si="3"/>
        <v>78.3</v>
      </c>
      <c r="K13" s="218">
        <f t="shared" si="4"/>
        <v>73.95</v>
      </c>
      <c r="L13" s="12"/>
      <c r="M13" s="13">
        <f t="shared" si="5"/>
        <v>0</v>
      </c>
    </row>
    <row r="14" spans="1:13" ht="31.5" customHeight="1" thickBot="1">
      <c r="A14" s="45">
        <v>7</v>
      </c>
      <c r="B14" s="70"/>
      <c r="C14" s="97" t="s">
        <v>17</v>
      </c>
      <c r="D14" s="109"/>
      <c r="E14" s="71">
        <f t="shared" si="0"/>
        <v>87</v>
      </c>
      <c r="F14" s="72">
        <f>D14*E14</f>
        <v>0</v>
      </c>
      <c r="G14" s="216">
        <v>20</v>
      </c>
      <c r="H14" s="217">
        <v>87</v>
      </c>
      <c r="I14" s="218">
        <f t="shared" si="2"/>
        <v>82.64999999999999</v>
      </c>
      <c r="J14" s="218">
        <f t="shared" si="3"/>
        <v>78.3</v>
      </c>
      <c r="K14" s="218">
        <f t="shared" si="4"/>
        <v>73.95</v>
      </c>
      <c r="L14" s="12"/>
      <c r="M14" s="13">
        <f t="shared" si="5"/>
        <v>0</v>
      </c>
    </row>
    <row r="15" spans="1:13" ht="31.5" customHeight="1" thickBot="1">
      <c r="A15" s="45">
        <v>8</v>
      </c>
      <c r="B15" s="70"/>
      <c r="C15" s="97" t="s">
        <v>18</v>
      </c>
      <c r="D15" s="109"/>
      <c r="E15" s="71">
        <f t="shared" si="0"/>
        <v>87</v>
      </c>
      <c r="F15" s="72">
        <f t="shared" si="1"/>
        <v>0</v>
      </c>
      <c r="G15" s="216">
        <v>20</v>
      </c>
      <c r="H15" s="217">
        <v>87</v>
      </c>
      <c r="I15" s="218">
        <f t="shared" si="2"/>
        <v>82.64999999999999</v>
      </c>
      <c r="J15" s="218">
        <f t="shared" si="3"/>
        <v>78.3</v>
      </c>
      <c r="K15" s="218">
        <f t="shared" si="4"/>
        <v>73.95</v>
      </c>
      <c r="L15" s="12"/>
      <c r="M15" s="13">
        <f t="shared" si="5"/>
        <v>0</v>
      </c>
    </row>
    <row r="16" spans="1:13" ht="31.5" customHeight="1" thickBot="1">
      <c r="A16" s="45">
        <v>9</v>
      </c>
      <c r="B16" s="70"/>
      <c r="C16" s="97" t="s">
        <v>19</v>
      </c>
      <c r="D16" s="109"/>
      <c r="E16" s="71">
        <f t="shared" si="0"/>
        <v>87</v>
      </c>
      <c r="F16" s="72">
        <f>D16*E16</f>
        <v>0</v>
      </c>
      <c r="G16" s="216">
        <v>20</v>
      </c>
      <c r="H16" s="217">
        <v>87</v>
      </c>
      <c r="I16" s="218">
        <f t="shared" si="2"/>
        <v>82.64999999999999</v>
      </c>
      <c r="J16" s="218">
        <f t="shared" si="3"/>
        <v>78.3</v>
      </c>
      <c r="K16" s="218">
        <f t="shared" si="4"/>
        <v>73.95</v>
      </c>
      <c r="L16" s="12"/>
      <c r="M16" s="13">
        <f t="shared" si="5"/>
        <v>0</v>
      </c>
    </row>
    <row r="17" spans="1:13" ht="31.5" customHeight="1" thickBot="1">
      <c r="A17" s="45">
        <v>10</v>
      </c>
      <c r="B17" s="70"/>
      <c r="C17" s="97" t="s">
        <v>20</v>
      </c>
      <c r="D17" s="109"/>
      <c r="E17" s="71">
        <f t="shared" si="0"/>
        <v>87</v>
      </c>
      <c r="F17" s="72">
        <f aca="true" t="shared" si="6" ref="F17:F30">D17*E17</f>
        <v>0</v>
      </c>
      <c r="G17" s="216">
        <v>20</v>
      </c>
      <c r="H17" s="217">
        <v>87</v>
      </c>
      <c r="I17" s="218">
        <f t="shared" si="2"/>
        <v>82.64999999999999</v>
      </c>
      <c r="J17" s="218">
        <f t="shared" si="3"/>
        <v>78.3</v>
      </c>
      <c r="K17" s="218">
        <f t="shared" si="4"/>
        <v>73.95</v>
      </c>
      <c r="L17" s="12"/>
      <c r="M17" s="13">
        <f t="shared" si="5"/>
        <v>0</v>
      </c>
    </row>
    <row r="18" spans="1:13" ht="31.5" customHeight="1" thickBot="1">
      <c r="A18" s="45">
        <v>11</v>
      </c>
      <c r="B18" s="70"/>
      <c r="C18" s="97" t="s">
        <v>21</v>
      </c>
      <c r="D18" s="109"/>
      <c r="E18" s="71">
        <f t="shared" si="0"/>
        <v>87</v>
      </c>
      <c r="F18" s="72">
        <f t="shared" si="6"/>
        <v>0</v>
      </c>
      <c r="G18" s="216">
        <v>20</v>
      </c>
      <c r="H18" s="217">
        <v>87</v>
      </c>
      <c r="I18" s="218">
        <f t="shared" si="2"/>
        <v>82.64999999999999</v>
      </c>
      <c r="J18" s="218">
        <f t="shared" si="3"/>
        <v>78.3</v>
      </c>
      <c r="K18" s="218">
        <f t="shared" si="4"/>
        <v>73.95</v>
      </c>
      <c r="L18" s="12"/>
      <c r="M18" s="13">
        <f t="shared" si="5"/>
        <v>0</v>
      </c>
    </row>
    <row r="19" spans="1:13" ht="31.5" customHeight="1" thickBot="1">
      <c r="A19" s="45">
        <v>12</v>
      </c>
      <c r="B19" s="70"/>
      <c r="C19" s="97" t="s">
        <v>61</v>
      </c>
      <c r="D19" s="109"/>
      <c r="E19" s="71">
        <f t="shared" si="0"/>
        <v>87</v>
      </c>
      <c r="F19" s="72">
        <f t="shared" si="6"/>
        <v>0</v>
      </c>
      <c r="G19" s="216">
        <v>20</v>
      </c>
      <c r="H19" s="217">
        <v>87</v>
      </c>
      <c r="I19" s="218">
        <f t="shared" si="2"/>
        <v>82.64999999999999</v>
      </c>
      <c r="J19" s="218">
        <f t="shared" si="3"/>
        <v>78.3</v>
      </c>
      <c r="K19" s="218">
        <f t="shared" si="4"/>
        <v>73.95</v>
      </c>
      <c r="L19" s="12"/>
      <c r="M19" s="13">
        <f t="shared" si="5"/>
        <v>0</v>
      </c>
    </row>
    <row r="20" spans="1:13" ht="31.5" customHeight="1" thickBot="1">
      <c r="A20" s="45">
        <v>13</v>
      </c>
      <c r="B20" s="70"/>
      <c r="C20" s="97" t="s">
        <v>22</v>
      </c>
      <c r="D20" s="109"/>
      <c r="E20" s="71">
        <f t="shared" si="0"/>
        <v>87</v>
      </c>
      <c r="F20" s="72">
        <f t="shared" si="6"/>
        <v>0</v>
      </c>
      <c r="G20" s="216">
        <v>20</v>
      </c>
      <c r="H20" s="217">
        <v>87</v>
      </c>
      <c r="I20" s="218">
        <f t="shared" si="2"/>
        <v>82.64999999999999</v>
      </c>
      <c r="J20" s="218">
        <f t="shared" si="3"/>
        <v>78.3</v>
      </c>
      <c r="K20" s="218">
        <f t="shared" si="4"/>
        <v>73.95</v>
      </c>
      <c r="L20" s="12"/>
      <c r="M20" s="13">
        <f t="shared" si="5"/>
        <v>0</v>
      </c>
    </row>
    <row r="21" spans="1:13" ht="31.5" customHeight="1" thickBot="1">
      <c r="A21" s="45">
        <v>14</v>
      </c>
      <c r="B21" s="70"/>
      <c r="C21" s="97" t="s">
        <v>23</v>
      </c>
      <c r="D21" s="109"/>
      <c r="E21" s="71">
        <f t="shared" si="0"/>
        <v>87</v>
      </c>
      <c r="F21" s="72">
        <f t="shared" si="6"/>
        <v>0</v>
      </c>
      <c r="G21" s="216">
        <v>20</v>
      </c>
      <c r="H21" s="217">
        <v>87</v>
      </c>
      <c r="I21" s="218">
        <f t="shared" si="2"/>
        <v>82.64999999999999</v>
      </c>
      <c r="J21" s="218">
        <f t="shared" si="3"/>
        <v>78.3</v>
      </c>
      <c r="K21" s="218">
        <f t="shared" si="4"/>
        <v>73.95</v>
      </c>
      <c r="L21" s="12"/>
      <c r="M21" s="13">
        <f t="shared" si="5"/>
        <v>0</v>
      </c>
    </row>
    <row r="22" spans="1:13" ht="31.5" customHeight="1" thickBot="1">
      <c r="A22" s="45">
        <v>15</v>
      </c>
      <c r="B22" s="70"/>
      <c r="C22" s="97" t="s">
        <v>62</v>
      </c>
      <c r="D22" s="109"/>
      <c r="E22" s="71">
        <f t="shared" si="0"/>
        <v>87</v>
      </c>
      <c r="F22" s="72">
        <f t="shared" si="6"/>
        <v>0</v>
      </c>
      <c r="G22" s="216">
        <v>20</v>
      </c>
      <c r="H22" s="217">
        <v>87</v>
      </c>
      <c r="I22" s="218">
        <f t="shared" si="2"/>
        <v>82.64999999999999</v>
      </c>
      <c r="J22" s="218">
        <f t="shared" si="3"/>
        <v>78.3</v>
      </c>
      <c r="K22" s="218">
        <f t="shared" si="4"/>
        <v>73.95</v>
      </c>
      <c r="L22" s="12"/>
      <c r="M22" s="13">
        <f t="shared" si="5"/>
        <v>0</v>
      </c>
    </row>
    <row r="23" spans="1:13" ht="35.25" customHeight="1" thickBot="1">
      <c r="A23" s="45">
        <v>16</v>
      </c>
      <c r="B23" s="70"/>
      <c r="C23" s="97" t="s">
        <v>63</v>
      </c>
      <c r="D23" s="109"/>
      <c r="E23" s="71">
        <f t="shared" si="0"/>
        <v>87</v>
      </c>
      <c r="F23" s="72">
        <f t="shared" si="6"/>
        <v>0</v>
      </c>
      <c r="G23" s="216">
        <v>20</v>
      </c>
      <c r="H23" s="217">
        <v>87</v>
      </c>
      <c r="I23" s="218">
        <f t="shared" si="2"/>
        <v>82.64999999999999</v>
      </c>
      <c r="J23" s="218">
        <f t="shared" si="3"/>
        <v>78.3</v>
      </c>
      <c r="K23" s="218">
        <f t="shared" si="4"/>
        <v>73.95</v>
      </c>
      <c r="L23" s="12"/>
      <c r="M23" s="13">
        <f t="shared" si="5"/>
        <v>0</v>
      </c>
    </row>
    <row r="24" spans="1:13" ht="31.5" customHeight="1" thickBot="1">
      <c r="A24" s="45">
        <v>17</v>
      </c>
      <c r="B24" s="70"/>
      <c r="C24" s="97" t="s">
        <v>24</v>
      </c>
      <c r="D24" s="109"/>
      <c r="E24" s="71">
        <f t="shared" si="0"/>
        <v>87</v>
      </c>
      <c r="F24" s="72">
        <f t="shared" si="6"/>
        <v>0</v>
      </c>
      <c r="G24" s="216">
        <v>20</v>
      </c>
      <c r="H24" s="217">
        <v>87</v>
      </c>
      <c r="I24" s="218">
        <f t="shared" si="2"/>
        <v>82.64999999999999</v>
      </c>
      <c r="J24" s="218">
        <f t="shared" si="3"/>
        <v>78.3</v>
      </c>
      <c r="K24" s="218">
        <f t="shared" si="4"/>
        <v>73.95</v>
      </c>
      <c r="L24" s="12"/>
      <c r="M24" s="13">
        <f t="shared" si="5"/>
        <v>0</v>
      </c>
    </row>
    <row r="25" spans="1:13" ht="42" customHeight="1" thickBot="1">
      <c r="A25" s="45">
        <v>18</v>
      </c>
      <c r="B25" s="70"/>
      <c r="C25" s="135" t="s">
        <v>75</v>
      </c>
      <c r="D25" s="109"/>
      <c r="E25" s="71">
        <f t="shared" si="0"/>
        <v>87</v>
      </c>
      <c r="F25" s="72">
        <f t="shared" si="6"/>
        <v>0</v>
      </c>
      <c r="G25" s="216">
        <v>20</v>
      </c>
      <c r="H25" s="217">
        <v>87</v>
      </c>
      <c r="I25" s="218">
        <f t="shared" si="2"/>
        <v>82.64999999999999</v>
      </c>
      <c r="J25" s="218">
        <f t="shared" si="3"/>
        <v>78.3</v>
      </c>
      <c r="K25" s="218">
        <f t="shared" si="4"/>
        <v>73.95</v>
      </c>
      <c r="L25" s="12"/>
      <c r="M25" s="13">
        <f t="shared" si="5"/>
        <v>0</v>
      </c>
    </row>
    <row r="26" spans="1:13" ht="42" customHeight="1" thickBot="1">
      <c r="A26" s="45">
        <v>19</v>
      </c>
      <c r="B26" s="70"/>
      <c r="C26" s="135" t="s">
        <v>64</v>
      </c>
      <c r="D26" s="109"/>
      <c r="E26" s="71">
        <f t="shared" si="0"/>
        <v>87</v>
      </c>
      <c r="F26" s="72">
        <f t="shared" si="6"/>
        <v>0</v>
      </c>
      <c r="G26" s="216">
        <v>20</v>
      </c>
      <c r="H26" s="217">
        <v>87</v>
      </c>
      <c r="I26" s="218">
        <f t="shared" si="2"/>
        <v>82.64999999999999</v>
      </c>
      <c r="J26" s="218">
        <f t="shared" si="3"/>
        <v>78.3</v>
      </c>
      <c r="K26" s="218">
        <f t="shared" si="4"/>
        <v>73.95</v>
      </c>
      <c r="L26" s="12"/>
      <c r="M26" s="13">
        <f t="shared" si="5"/>
        <v>0</v>
      </c>
    </row>
    <row r="27" spans="1:13" ht="38.25" customHeight="1" thickBot="1">
      <c r="A27" s="45">
        <v>20</v>
      </c>
      <c r="B27" s="70"/>
      <c r="C27" s="135" t="s">
        <v>65</v>
      </c>
      <c r="D27" s="109"/>
      <c r="E27" s="71">
        <f t="shared" si="0"/>
        <v>97</v>
      </c>
      <c r="F27" s="72">
        <f t="shared" si="6"/>
        <v>0</v>
      </c>
      <c r="G27" s="216">
        <v>20</v>
      </c>
      <c r="H27" s="217">
        <v>97</v>
      </c>
      <c r="I27" s="218">
        <f t="shared" si="2"/>
        <v>92.14999999999999</v>
      </c>
      <c r="J27" s="218">
        <f t="shared" si="3"/>
        <v>87.3</v>
      </c>
      <c r="K27" s="218">
        <f t="shared" si="4"/>
        <v>82.45</v>
      </c>
      <c r="L27" s="12"/>
      <c r="M27" s="13">
        <f t="shared" si="5"/>
        <v>0</v>
      </c>
    </row>
    <row r="28" spans="1:13" ht="38.25" customHeight="1" thickBot="1">
      <c r="A28" s="45">
        <v>21</v>
      </c>
      <c r="B28" s="70"/>
      <c r="C28" s="135" t="s">
        <v>66</v>
      </c>
      <c r="D28" s="109"/>
      <c r="E28" s="71">
        <f t="shared" si="0"/>
        <v>97</v>
      </c>
      <c r="F28" s="72">
        <f t="shared" si="6"/>
        <v>0</v>
      </c>
      <c r="G28" s="216">
        <v>20</v>
      </c>
      <c r="H28" s="217">
        <v>97</v>
      </c>
      <c r="I28" s="218">
        <f t="shared" si="2"/>
        <v>92.14999999999999</v>
      </c>
      <c r="J28" s="218">
        <f t="shared" si="3"/>
        <v>87.3</v>
      </c>
      <c r="K28" s="218">
        <f t="shared" si="4"/>
        <v>82.45</v>
      </c>
      <c r="L28" s="12"/>
      <c r="M28" s="13">
        <f t="shared" si="5"/>
        <v>0</v>
      </c>
    </row>
    <row r="29" spans="1:13" ht="38.25" customHeight="1">
      <c r="A29" s="45">
        <v>22</v>
      </c>
      <c r="B29" s="70"/>
      <c r="C29" s="135" t="s">
        <v>67</v>
      </c>
      <c r="D29" s="109"/>
      <c r="E29" s="71">
        <f t="shared" si="0"/>
        <v>97</v>
      </c>
      <c r="F29" s="72">
        <f t="shared" si="6"/>
        <v>0</v>
      </c>
      <c r="G29" s="222">
        <v>20</v>
      </c>
      <c r="H29" s="217">
        <v>97</v>
      </c>
      <c r="I29" s="218">
        <f t="shared" si="2"/>
        <v>92.14999999999999</v>
      </c>
      <c r="J29" s="218">
        <f t="shared" si="3"/>
        <v>87.3</v>
      </c>
      <c r="K29" s="218">
        <f t="shared" si="4"/>
        <v>82.45</v>
      </c>
      <c r="L29" s="12"/>
      <c r="M29" s="13">
        <f t="shared" si="5"/>
        <v>0</v>
      </c>
    </row>
    <row r="30" spans="1:13" ht="42" customHeight="1" thickBot="1">
      <c r="A30" s="48">
        <v>23</v>
      </c>
      <c r="B30" s="73"/>
      <c r="C30" s="136" t="s">
        <v>68</v>
      </c>
      <c r="D30" s="109"/>
      <c r="E30" s="74">
        <f t="shared" si="0"/>
        <v>97</v>
      </c>
      <c r="F30" s="221">
        <f t="shared" si="6"/>
        <v>0</v>
      </c>
      <c r="G30" s="223">
        <v>20</v>
      </c>
      <c r="H30" s="217">
        <v>97</v>
      </c>
      <c r="I30" s="218">
        <f t="shared" si="2"/>
        <v>92.14999999999999</v>
      </c>
      <c r="J30" s="218">
        <f t="shared" si="3"/>
        <v>87.3</v>
      </c>
      <c r="K30" s="218">
        <f t="shared" si="4"/>
        <v>82.45</v>
      </c>
      <c r="L30" s="12"/>
      <c r="M30" s="13">
        <f t="shared" si="5"/>
        <v>0</v>
      </c>
    </row>
    <row r="31" spans="1:13" s="1" customFormat="1" ht="17.25" customHeight="1" thickBot="1">
      <c r="A31" s="14"/>
      <c r="B31" s="39"/>
      <c r="C31" s="15" t="s">
        <v>9</v>
      </c>
      <c r="D31" s="123">
        <f>SUM(D8:D30)</f>
        <v>0</v>
      </c>
      <c r="E31" s="124"/>
      <c r="F31" s="125">
        <f>SUM(F8:F30)</f>
        <v>0</v>
      </c>
      <c r="G31" s="4"/>
      <c r="H31" s="4"/>
      <c r="I31" s="4"/>
      <c r="J31" s="4"/>
      <c r="K31" s="4"/>
      <c r="L31" s="4"/>
      <c r="M31" s="41">
        <f>SUM(M8:M30)</f>
        <v>0</v>
      </c>
    </row>
    <row r="32" spans="1:13" s="1" customFormat="1" ht="8.25" customHeight="1" thickBot="1">
      <c r="A32" s="138"/>
      <c r="B32" s="139"/>
      <c r="C32" s="140"/>
      <c r="D32" s="141"/>
      <c r="E32" s="142"/>
      <c r="F32" s="143"/>
      <c r="G32" s="4"/>
      <c r="H32" s="4"/>
      <c r="I32" s="4"/>
      <c r="J32" s="4"/>
      <c r="K32" s="4"/>
      <c r="L32" s="4"/>
      <c r="M32" s="144"/>
    </row>
    <row r="33" spans="1:13" s="1" customFormat="1" ht="15.75" customHeight="1" thickBot="1">
      <c r="A33" s="171" t="s">
        <v>2</v>
      </c>
      <c r="B33" s="57"/>
      <c r="C33" s="133" t="s">
        <v>3</v>
      </c>
      <c r="D33" s="173" t="s">
        <v>4</v>
      </c>
      <c r="E33" s="173" t="s">
        <v>5</v>
      </c>
      <c r="F33" s="175" t="s">
        <v>6</v>
      </c>
      <c r="G33" s="10"/>
      <c r="H33" s="177" t="s">
        <v>7</v>
      </c>
      <c r="I33" s="178"/>
      <c r="J33" s="178"/>
      <c r="K33" s="179"/>
      <c r="L33" s="5"/>
      <c r="M33" s="180" t="s">
        <v>8</v>
      </c>
    </row>
    <row r="34" spans="1:13" s="1" customFormat="1" ht="90.75" customHeight="1" thickBot="1">
      <c r="A34" s="212"/>
      <c r="B34" s="157"/>
      <c r="C34" s="158" t="s">
        <v>101</v>
      </c>
      <c r="D34" s="213"/>
      <c r="E34" s="213"/>
      <c r="F34" s="214"/>
      <c r="G34" s="126" t="s">
        <v>76</v>
      </c>
      <c r="H34" s="94" t="s">
        <v>55</v>
      </c>
      <c r="I34" s="93" t="s">
        <v>56</v>
      </c>
      <c r="J34" s="93" t="s">
        <v>57</v>
      </c>
      <c r="K34" s="95" t="s">
        <v>58</v>
      </c>
      <c r="L34" s="5"/>
      <c r="M34" s="215"/>
    </row>
    <row r="35" spans="1:13" s="1" customFormat="1" ht="97.5" customHeight="1">
      <c r="A35" s="153"/>
      <c r="B35" s="154"/>
      <c r="C35" s="162" t="s">
        <v>83</v>
      </c>
      <c r="D35" s="109"/>
      <c r="E35" s="155">
        <f aca="true" t="shared" si="7" ref="E35:E41">IF($M$139=0,H35,IF($M$139=1,I35,IF($M$139=2,J35,K35)))</f>
        <v>336</v>
      </c>
      <c r="F35" s="156">
        <f aca="true" t="shared" si="8" ref="F35:F41">D35*E35</f>
        <v>0</v>
      </c>
      <c r="G35" s="159"/>
      <c r="H35" s="217">
        <f>320*0.75*1.4</f>
        <v>336</v>
      </c>
      <c r="I35" s="218">
        <f aca="true" t="shared" si="9" ref="I35:I41">H35*0.95</f>
        <v>319.2</v>
      </c>
      <c r="J35" s="218">
        <f aca="true" t="shared" si="10" ref="J35:J41">H35*0.9</f>
        <v>302.40000000000003</v>
      </c>
      <c r="K35" s="218">
        <f aca="true" t="shared" si="11" ref="K35:K41">H35*0.85</f>
        <v>285.59999999999997</v>
      </c>
      <c r="L35" s="4"/>
      <c r="M35" s="13">
        <f aca="true" t="shared" si="12" ref="M35:M41">D35*H35</f>
        <v>0</v>
      </c>
    </row>
    <row r="36" spans="1:13" s="1" customFormat="1" ht="87.75" customHeight="1">
      <c r="A36" s="147"/>
      <c r="B36" s="148"/>
      <c r="C36" s="163" t="s">
        <v>84</v>
      </c>
      <c r="D36" s="109"/>
      <c r="E36" s="71">
        <f t="shared" si="7"/>
        <v>336</v>
      </c>
      <c r="F36" s="72">
        <f t="shared" si="8"/>
        <v>0</v>
      </c>
      <c r="G36" s="160"/>
      <c r="H36" s="217">
        <f>320*0.75*1.4</f>
        <v>336</v>
      </c>
      <c r="I36" s="218">
        <f t="shared" si="9"/>
        <v>319.2</v>
      </c>
      <c r="J36" s="218">
        <f t="shared" si="10"/>
        <v>302.40000000000003</v>
      </c>
      <c r="K36" s="218">
        <f t="shared" si="11"/>
        <v>285.59999999999997</v>
      </c>
      <c r="L36" s="4"/>
      <c r="M36" s="13">
        <f t="shared" si="12"/>
        <v>0</v>
      </c>
    </row>
    <row r="37" spans="1:13" s="1" customFormat="1" ht="93.75" customHeight="1">
      <c r="A37" s="147"/>
      <c r="B37" s="148"/>
      <c r="C37" s="163" t="s">
        <v>86</v>
      </c>
      <c r="D37" s="109"/>
      <c r="E37" s="71">
        <f t="shared" si="7"/>
        <v>336</v>
      </c>
      <c r="F37" s="72">
        <f t="shared" si="8"/>
        <v>0</v>
      </c>
      <c r="G37" s="160"/>
      <c r="H37" s="217">
        <f>320*0.75*1.4</f>
        <v>336</v>
      </c>
      <c r="I37" s="218">
        <f t="shared" si="9"/>
        <v>319.2</v>
      </c>
      <c r="J37" s="218">
        <f t="shared" si="10"/>
        <v>302.40000000000003</v>
      </c>
      <c r="K37" s="218">
        <f t="shared" si="11"/>
        <v>285.59999999999997</v>
      </c>
      <c r="L37" s="4"/>
      <c r="M37" s="13">
        <f t="shared" si="12"/>
        <v>0</v>
      </c>
    </row>
    <row r="38" spans="1:13" s="1" customFormat="1" ht="96.75" customHeight="1">
      <c r="A38" s="147"/>
      <c r="B38" s="148"/>
      <c r="C38" s="163" t="s">
        <v>85</v>
      </c>
      <c r="D38" s="109"/>
      <c r="E38" s="71">
        <f t="shared" si="7"/>
        <v>336</v>
      </c>
      <c r="F38" s="72">
        <f t="shared" si="8"/>
        <v>0</v>
      </c>
      <c r="G38" s="160"/>
      <c r="H38" s="217">
        <f>320*0.75*1.4</f>
        <v>336</v>
      </c>
      <c r="I38" s="218">
        <f t="shared" si="9"/>
        <v>319.2</v>
      </c>
      <c r="J38" s="218">
        <f t="shared" si="10"/>
        <v>302.40000000000003</v>
      </c>
      <c r="K38" s="218">
        <f t="shared" si="11"/>
        <v>285.59999999999997</v>
      </c>
      <c r="L38" s="4"/>
      <c r="M38" s="13">
        <f t="shared" si="12"/>
        <v>0</v>
      </c>
    </row>
    <row r="39" spans="1:13" s="1" customFormat="1" ht="100.5" customHeight="1">
      <c r="A39" s="147"/>
      <c r="B39" s="148"/>
      <c r="C39" s="163" t="s">
        <v>87</v>
      </c>
      <c r="D39" s="109"/>
      <c r="E39" s="71">
        <f t="shared" si="7"/>
        <v>336</v>
      </c>
      <c r="F39" s="72">
        <f t="shared" si="8"/>
        <v>0</v>
      </c>
      <c r="G39" s="160"/>
      <c r="H39" s="217">
        <f>320*0.75*1.4</f>
        <v>336</v>
      </c>
      <c r="I39" s="218">
        <f t="shared" si="9"/>
        <v>319.2</v>
      </c>
      <c r="J39" s="218">
        <f t="shared" si="10"/>
        <v>302.40000000000003</v>
      </c>
      <c r="K39" s="218">
        <f t="shared" si="11"/>
        <v>285.59999999999997</v>
      </c>
      <c r="L39" s="4"/>
      <c r="M39" s="13">
        <f t="shared" si="12"/>
        <v>0</v>
      </c>
    </row>
    <row r="40" spans="1:13" s="1" customFormat="1" ht="101.25" customHeight="1">
      <c r="A40" s="147"/>
      <c r="B40" s="148"/>
      <c r="C40" s="163" t="s">
        <v>82</v>
      </c>
      <c r="D40" s="109"/>
      <c r="E40" s="71">
        <f t="shared" si="7"/>
        <v>315</v>
      </c>
      <c r="F40" s="72">
        <f t="shared" si="8"/>
        <v>0</v>
      </c>
      <c r="G40" s="160"/>
      <c r="H40" s="217">
        <f>300*0.75*1.4</f>
        <v>315</v>
      </c>
      <c r="I40" s="218">
        <f t="shared" si="9"/>
        <v>299.25</v>
      </c>
      <c r="J40" s="218">
        <f t="shared" si="10"/>
        <v>283.5</v>
      </c>
      <c r="K40" s="218">
        <f t="shared" si="11"/>
        <v>267.75</v>
      </c>
      <c r="L40" s="4"/>
      <c r="M40" s="13">
        <f t="shared" si="12"/>
        <v>0</v>
      </c>
    </row>
    <row r="41" spans="1:13" s="1" customFormat="1" ht="87" customHeight="1" thickBot="1">
      <c r="A41" s="149"/>
      <c r="B41" s="150"/>
      <c r="C41" s="163" t="s">
        <v>88</v>
      </c>
      <c r="D41" s="109"/>
      <c r="E41" s="74">
        <f t="shared" si="7"/>
        <v>315</v>
      </c>
      <c r="F41" s="75">
        <f t="shared" si="8"/>
        <v>0</v>
      </c>
      <c r="G41" s="161"/>
      <c r="H41" s="217">
        <f>300*0.75*1.4</f>
        <v>315</v>
      </c>
      <c r="I41" s="218">
        <f t="shared" si="9"/>
        <v>299.25</v>
      </c>
      <c r="J41" s="218">
        <f t="shared" si="10"/>
        <v>283.5</v>
      </c>
      <c r="K41" s="218">
        <f t="shared" si="11"/>
        <v>267.75</v>
      </c>
      <c r="L41" s="4"/>
      <c r="M41" s="13">
        <f t="shared" si="12"/>
        <v>0</v>
      </c>
    </row>
    <row r="42" spans="1:13" s="1" customFormat="1" ht="20.25" customHeight="1" thickBot="1">
      <c r="A42" s="14"/>
      <c r="B42" s="39"/>
      <c r="C42" s="15" t="s">
        <v>9</v>
      </c>
      <c r="D42" s="123">
        <f>SUM(D35:D41)</f>
        <v>0</v>
      </c>
      <c r="E42" s="152"/>
      <c r="F42" s="125">
        <f>SUM(F35:F41)</f>
        <v>0</v>
      </c>
      <c r="G42" s="4"/>
      <c r="H42" s="4"/>
      <c r="I42" s="4"/>
      <c r="J42" s="4"/>
      <c r="K42" s="4"/>
      <c r="L42" s="4"/>
      <c r="M42" s="41">
        <f>SUM(M35:M41)</f>
        <v>0</v>
      </c>
    </row>
    <row r="43" spans="1:13" s="1" customFormat="1" ht="9.75" customHeight="1" thickBot="1">
      <c r="A43" s="145"/>
      <c r="B43" s="17"/>
      <c r="C43" s="4"/>
      <c r="D43" s="129"/>
      <c r="E43" s="130"/>
      <c r="F43" s="146"/>
      <c r="G43" s="4"/>
      <c r="H43" s="4"/>
      <c r="I43" s="4"/>
      <c r="J43" s="4"/>
      <c r="K43" s="4"/>
      <c r="L43" s="4"/>
      <c r="M43" s="151"/>
    </row>
    <row r="44" spans="1:13" s="1" customFormat="1" ht="16.5" customHeight="1" thickBot="1">
      <c r="A44" s="171" t="s">
        <v>2</v>
      </c>
      <c r="B44" s="57"/>
      <c r="C44" s="92" t="s">
        <v>3</v>
      </c>
      <c r="D44" s="173" t="s">
        <v>4</v>
      </c>
      <c r="E44" s="173" t="s">
        <v>5</v>
      </c>
      <c r="F44" s="175" t="s">
        <v>6</v>
      </c>
      <c r="G44" s="10"/>
      <c r="H44" s="177" t="s">
        <v>7</v>
      </c>
      <c r="I44" s="178"/>
      <c r="J44" s="178"/>
      <c r="K44" s="179"/>
      <c r="L44" s="5"/>
      <c r="M44" s="180" t="s">
        <v>8</v>
      </c>
    </row>
    <row r="45" spans="1:13" ht="93" customHeight="1" thickBot="1">
      <c r="A45" s="172"/>
      <c r="B45" s="59"/>
      <c r="C45" s="96" t="s">
        <v>100</v>
      </c>
      <c r="D45" s="174"/>
      <c r="E45" s="174"/>
      <c r="F45" s="176"/>
      <c r="G45" s="126" t="s">
        <v>76</v>
      </c>
      <c r="H45" s="94" t="s">
        <v>55</v>
      </c>
      <c r="I45" s="93" t="s">
        <v>56</v>
      </c>
      <c r="J45" s="93" t="s">
        <v>57</v>
      </c>
      <c r="K45" s="95" t="s">
        <v>58</v>
      </c>
      <c r="M45" s="181"/>
    </row>
    <row r="46" spans="1:13" ht="35.25" customHeight="1" thickBot="1">
      <c r="A46" s="45">
        <v>1</v>
      </c>
      <c r="B46" s="70"/>
      <c r="C46" s="137" t="s">
        <v>69</v>
      </c>
      <c r="D46" s="110"/>
      <c r="E46" s="71">
        <f>IF($M$139=0,H46,IF($M$139=1,I46,IF($M$139=2,J46,K46)))</f>
        <v>101</v>
      </c>
      <c r="F46" s="72">
        <f>D46*E46</f>
        <v>0</v>
      </c>
      <c r="G46" s="216">
        <v>20</v>
      </c>
      <c r="H46" s="217">
        <v>101</v>
      </c>
      <c r="I46" s="218">
        <f>H46*0.95</f>
        <v>95.94999999999999</v>
      </c>
      <c r="J46" s="218">
        <f>H46*0.9</f>
        <v>90.9</v>
      </c>
      <c r="K46" s="218">
        <f>H46*0.85</f>
        <v>85.85</v>
      </c>
      <c r="L46" s="12"/>
      <c r="M46" s="13">
        <f>D46*H46</f>
        <v>0</v>
      </c>
    </row>
    <row r="47" spans="1:13" ht="37.5" customHeight="1" thickBot="1">
      <c r="A47" s="45">
        <v>2</v>
      </c>
      <c r="B47" s="70"/>
      <c r="C47" s="137" t="s">
        <v>70</v>
      </c>
      <c r="D47" s="111"/>
      <c r="E47" s="71">
        <f>IF($M$139=0,H47,IF($M$139=1,I47,IF($M$139=2,J47,K47)))</f>
        <v>101</v>
      </c>
      <c r="F47" s="72">
        <f>D47*E47</f>
        <v>0</v>
      </c>
      <c r="G47" s="216">
        <v>20</v>
      </c>
      <c r="H47" s="217">
        <v>101</v>
      </c>
      <c r="I47" s="218">
        <f>H47*0.95</f>
        <v>95.94999999999999</v>
      </c>
      <c r="J47" s="218">
        <f>H47*0.9</f>
        <v>90.9</v>
      </c>
      <c r="K47" s="218">
        <f>H47*0.85</f>
        <v>85.85</v>
      </c>
      <c r="L47" s="12"/>
      <c r="M47" s="13">
        <f>D47*H47</f>
        <v>0</v>
      </c>
    </row>
    <row r="48" spans="1:13" ht="43.5" customHeight="1" thickBot="1">
      <c r="A48" s="45">
        <v>3</v>
      </c>
      <c r="B48" s="70"/>
      <c r="C48" s="137" t="s">
        <v>71</v>
      </c>
      <c r="D48" s="111"/>
      <c r="E48" s="71">
        <f>IF($M$139=0,H48,IF($M$139=1,I48,IF($M$139=2,J48,K48)))</f>
        <v>101</v>
      </c>
      <c r="F48" s="72">
        <f>D48*E48</f>
        <v>0</v>
      </c>
      <c r="G48" s="216">
        <v>20</v>
      </c>
      <c r="H48" s="217">
        <v>101</v>
      </c>
      <c r="I48" s="218">
        <f>H48*0.95</f>
        <v>95.94999999999999</v>
      </c>
      <c r="J48" s="218">
        <f>H48*0.9</f>
        <v>90.9</v>
      </c>
      <c r="K48" s="218">
        <f>H48*0.85</f>
        <v>85.85</v>
      </c>
      <c r="L48" s="12"/>
      <c r="M48" s="13">
        <f>D48*H48</f>
        <v>0</v>
      </c>
    </row>
    <row r="49" spans="1:13" ht="38.25" customHeight="1" thickBot="1">
      <c r="A49" s="48">
        <v>4</v>
      </c>
      <c r="B49" s="73"/>
      <c r="C49" s="137" t="s">
        <v>72</v>
      </c>
      <c r="D49" s="112"/>
      <c r="E49" s="74">
        <f>IF($M$139=0,H49,IF($M$139=1,I49,IF($M$139=2,J49,K49)))</f>
        <v>101</v>
      </c>
      <c r="F49" s="75">
        <f>D49*E49</f>
        <v>0</v>
      </c>
      <c r="G49" s="216">
        <v>20</v>
      </c>
      <c r="H49" s="217">
        <v>101</v>
      </c>
      <c r="I49" s="218">
        <f>H49*0.95</f>
        <v>95.94999999999999</v>
      </c>
      <c r="J49" s="218">
        <f>H49*0.9</f>
        <v>90.9</v>
      </c>
      <c r="K49" s="218">
        <f>H49*0.85</f>
        <v>85.85</v>
      </c>
      <c r="L49" s="12"/>
      <c r="M49" s="13">
        <f>D49*H49</f>
        <v>0</v>
      </c>
    </row>
    <row r="50" spans="1:13" ht="18" customHeight="1" thickBot="1">
      <c r="A50" s="14"/>
      <c r="B50" s="39"/>
      <c r="C50" s="15" t="s">
        <v>59</v>
      </c>
      <c r="D50" s="123">
        <f>SUM(D46:D49)</f>
        <v>0</v>
      </c>
      <c r="E50" s="124"/>
      <c r="F50" s="125">
        <f>SUM(F46:F49)</f>
        <v>0</v>
      </c>
      <c r="G50" s="4"/>
      <c r="H50" s="4"/>
      <c r="I50" s="4"/>
      <c r="J50" s="4"/>
      <c r="K50" s="4"/>
      <c r="L50" s="4"/>
      <c r="M50" s="16">
        <f>SUM(M46:M49)</f>
        <v>0</v>
      </c>
    </row>
    <row r="51" spans="1:13" ht="5.25" customHeight="1" thickBot="1">
      <c r="A51" s="17"/>
      <c r="B51" s="17"/>
      <c r="C51" s="4"/>
      <c r="D51" s="18"/>
      <c r="E51" s="19"/>
      <c r="F51" s="20"/>
      <c r="G51" s="4"/>
      <c r="H51" s="4"/>
      <c r="I51" s="4"/>
      <c r="J51" s="4"/>
      <c r="K51" s="4"/>
      <c r="L51" s="4"/>
      <c r="M51" s="21"/>
    </row>
    <row r="52" spans="1:13" ht="16.5" customHeight="1" thickBot="1">
      <c r="A52" s="171" t="s">
        <v>2</v>
      </c>
      <c r="B52" s="57"/>
      <c r="C52" s="92" t="s">
        <v>3</v>
      </c>
      <c r="D52" s="173" t="s">
        <v>4</v>
      </c>
      <c r="E52" s="173" t="s">
        <v>5</v>
      </c>
      <c r="F52" s="175" t="s">
        <v>6</v>
      </c>
      <c r="G52" s="10"/>
      <c r="H52" s="177" t="s">
        <v>7</v>
      </c>
      <c r="I52" s="178"/>
      <c r="J52" s="178"/>
      <c r="K52" s="179"/>
      <c r="M52" s="180" t="s">
        <v>8</v>
      </c>
    </row>
    <row r="53" spans="1:13" ht="93" customHeight="1" thickBot="1">
      <c r="A53" s="172"/>
      <c r="B53" s="59"/>
      <c r="C53" s="61" t="s">
        <v>99</v>
      </c>
      <c r="D53" s="174"/>
      <c r="E53" s="174"/>
      <c r="F53" s="176"/>
      <c r="G53" s="126" t="s">
        <v>76</v>
      </c>
      <c r="H53" s="94" t="s">
        <v>55</v>
      </c>
      <c r="I53" s="93" t="s">
        <v>56</v>
      </c>
      <c r="J53" s="93" t="s">
        <v>57</v>
      </c>
      <c r="K53" s="95" t="s">
        <v>58</v>
      </c>
      <c r="M53" s="181"/>
    </row>
    <row r="54" spans="1:13" ht="27" customHeight="1" thickBot="1">
      <c r="A54" s="45">
        <v>1</v>
      </c>
      <c r="B54" s="70"/>
      <c r="C54" s="100" t="s">
        <v>25</v>
      </c>
      <c r="D54" s="110"/>
      <c r="E54" s="71">
        <f aca="true" t="shared" si="13" ref="E54:E61">IF($M$139=0,H54,IF($M$139=1,I54,IF($M$139=2,J54,K54)))</f>
        <v>95</v>
      </c>
      <c r="F54" s="72">
        <f>D54*E54</f>
        <v>0</v>
      </c>
      <c r="G54" s="216">
        <v>12</v>
      </c>
      <c r="H54" s="217">
        <v>95</v>
      </c>
      <c r="I54" s="218">
        <f>H54*0.95</f>
        <v>90.25</v>
      </c>
      <c r="J54" s="218">
        <f>H54*0.9</f>
        <v>85.5</v>
      </c>
      <c r="K54" s="218">
        <f>H54*0.85</f>
        <v>80.75</v>
      </c>
      <c r="L54" s="12"/>
      <c r="M54" s="13">
        <f>D54*H54</f>
        <v>0</v>
      </c>
    </row>
    <row r="55" spans="1:13" s="1" customFormat="1" ht="27" customHeight="1" thickBot="1">
      <c r="A55" s="45">
        <v>2</v>
      </c>
      <c r="B55" s="70"/>
      <c r="C55" s="99" t="s">
        <v>26</v>
      </c>
      <c r="D55" s="111"/>
      <c r="E55" s="71">
        <f t="shared" si="13"/>
        <v>95</v>
      </c>
      <c r="F55" s="72">
        <f aca="true" t="shared" si="14" ref="F55:F61">D55*E55</f>
        <v>0</v>
      </c>
      <c r="G55" s="216">
        <v>12</v>
      </c>
      <c r="H55" s="217">
        <v>95</v>
      </c>
      <c r="I55" s="218">
        <f aca="true" t="shared" si="15" ref="I55:I61">H55*0.95</f>
        <v>90.25</v>
      </c>
      <c r="J55" s="218">
        <f aca="true" t="shared" si="16" ref="J55:J61">H55*0.9</f>
        <v>85.5</v>
      </c>
      <c r="K55" s="218">
        <f aca="true" t="shared" si="17" ref="K55:K61">H55*0.85</f>
        <v>80.75</v>
      </c>
      <c r="L55" s="12"/>
      <c r="M55" s="13">
        <f aca="true" t="shared" si="18" ref="M55:M61">D55*H55</f>
        <v>0</v>
      </c>
    </row>
    <row r="56" spans="1:13" s="1" customFormat="1" ht="27" customHeight="1" thickBot="1">
      <c r="A56" s="45">
        <v>3</v>
      </c>
      <c r="B56" s="70"/>
      <c r="C56" s="99" t="s">
        <v>27</v>
      </c>
      <c r="D56" s="111"/>
      <c r="E56" s="71">
        <f t="shared" si="13"/>
        <v>95</v>
      </c>
      <c r="F56" s="72">
        <f t="shared" si="14"/>
        <v>0</v>
      </c>
      <c r="G56" s="216">
        <v>12</v>
      </c>
      <c r="H56" s="217">
        <v>95</v>
      </c>
      <c r="I56" s="218">
        <f t="shared" si="15"/>
        <v>90.25</v>
      </c>
      <c r="J56" s="218">
        <f t="shared" si="16"/>
        <v>85.5</v>
      </c>
      <c r="K56" s="218">
        <f t="shared" si="17"/>
        <v>80.75</v>
      </c>
      <c r="L56" s="12"/>
      <c r="M56" s="13">
        <f t="shared" si="18"/>
        <v>0</v>
      </c>
    </row>
    <row r="57" spans="1:13" ht="27" customHeight="1" thickBot="1">
      <c r="A57" s="45">
        <v>4</v>
      </c>
      <c r="B57" s="70"/>
      <c r="C57" s="99" t="s">
        <v>28</v>
      </c>
      <c r="D57" s="111"/>
      <c r="E57" s="71">
        <f t="shared" si="13"/>
        <v>95</v>
      </c>
      <c r="F57" s="72">
        <f t="shared" si="14"/>
        <v>0</v>
      </c>
      <c r="G57" s="216">
        <v>12</v>
      </c>
      <c r="H57" s="217">
        <v>95</v>
      </c>
      <c r="I57" s="218">
        <f t="shared" si="15"/>
        <v>90.25</v>
      </c>
      <c r="J57" s="218">
        <f t="shared" si="16"/>
        <v>85.5</v>
      </c>
      <c r="K57" s="218">
        <f t="shared" si="17"/>
        <v>80.75</v>
      </c>
      <c r="L57" s="12"/>
      <c r="M57" s="13">
        <f t="shared" si="18"/>
        <v>0</v>
      </c>
    </row>
    <row r="58" spans="1:13" ht="27" customHeight="1" thickBot="1">
      <c r="A58" s="45">
        <v>5</v>
      </c>
      <c r="B58" s="70"/>
      <c r="C58" s="99" t="s">
        <v>29</v>
      </c>
      <c r="D58" s="111"/>
      <c r="E58" s="71">
        <f t="shared" si="13"/>
        <v>95</v>
      </c>
      <c r="F58" s="72">
        <f t="shared" si="14"/>
        <v>0</v>
      </c>
      <c r="G58" s="216">
        <v>12</v>
      </c>
      <c r="H58" s="217">
        <v>95</v>
      </c>
      <c r="I58" s="218">
        <f t="shared" si="15"/>
        <v>90.25</v>
      </c>
      <c r="J58" s="218">
        <f t="shared" si="16"/>
        <v>85.5</v>
      </c>
      <c r="K58" s="218">
        <f t="shared" si="17"/>
        <v>80.75</v>
      </c>
      <c r="L58" s="12"/>
      <c r="M58" s="13">
        <f t="shared" si="18"/>
        <v>0</v>
      </c>
    </row>
    <row r="59" spans="1:13" ht="27" customHeight="1" thickBot="1">
      <c r="A59" s="45">
        <v>6</v>
      </c>
      <c r="B59" s="70"/>
      <c r="C59" s="99" t="s">
        <v>30</v>
      </c>
      <c r="D59" s="111"/>
      <c r="E59" s="71">
        <f t="shared" si="13"/>
        <v>95</v>
      </c>
      <c r="F59" s="72">
        <f>D59*E59</f>
        <v>0</v>
      </c>
      <c r="G59" s="216">
        <v>12</v>
      </c>
      <c r="H59" s="217">
        <v>95</v>
      </c>
      <c r="I59" s="218">
        <f t="shared" si="15"/>
        <v>90.25</v>
      </c>
      <c r="J59" s="218">
        <f t="shared" si="16"/>
        <v>85.5</v>
      </c>
      <c r="K59" s="218">
        <f>H59*0.85</f>
        <v>80.75</v>
      </c>
      <c r="L59" s="12"/>
      <c r="M59" s="13">
        <f>D59*H59</f>
        <v>0</v>
      </c>
    </row>
    <row r="60" spans="1:13" ht="27" customHeight="1" thickBot="1">
      <c r="A60" s="45">
        <v>7</v>
      </c>
      <c r="B60" s="70"/>
      <c r="C60" s="99" t="s">
        <v>31</v>
      </c>
      <c r="D60" s="111"/>
      <c r="E60" s="71">
        <f t="shared" si="13"/>
        <v>95</v>
      </c>
      <c r="F60" s="72">
        <f t="shared" si="14"/>
        <v>0</v>
      </c>
      <c r="G60" s="216">
        <v>12</v>
      </c>
      <c r="H60" s="217">
        <v>95</v>
      </c>
      <c r="I60" s="218">
        <f t="shared" si="15"/>
        <v>90.25</v>
      </c>
      <c r="J60" s="218">
        <f t="shared" si="16"/>
        <v>85.5</v>
      </c>
      <c r="K60" s="218">
        <f t="shared" si="17"/>
        <v>80.75</v>
      </c>
      <c r="L60" s="12"/>
      <c r="M60" s="13">
        <f t="shared" si="18"/>
        <v>0</v>
      </c>
    </row>
    <row r="61" spans="1:13" ht="27" customHeight="1" thickBot="1">
      <c r="A61" s="48">
        <v>8</v>
      </c>
      <c r="B61" s="73"/>
      <c r="C61" s="101" t="s">
        <v>32</v>
      </c>
      <c r="D61" s="112"/>
      <c r="E61" s="74">
        <f t="shared" si="13"/>
        <v>95</v>
      </c>
      <c r="F61" s="75">
        <f t="shared" si="14"/>
        <v>0</v>
      </c>
      <c r="G61" s="216">
        <v>12</v>
      </c>
      <c r="H61" s="217">
        <v>95</v>
      </c>
      <c r="I61" s="218">
        <f t="shared" si="15"/>
        <v>90.25</v>
      </c>
      <c r="J61" s="218">
        <f t="shared" si="16"/>
        <v>85.5</v>
      </c>
      <c r="K61" s="218">
        <f t="shared" si="17"/>
        <v>80.75</v>
      </c>
      <c r="L61" s="12"/>
      <c r="M61" s="13">
        <f t="shared" si="18"/>
        <v>0</v>
      </c>
    </row>
    <row r="62" spans="1:13" ht="14.25" customHeight="1" thickBot="1">
      <c r="A62" s="14"/>
      <c r="B62" s="39"/>
      <c r="C62" s="15" t="s">
        <v>59</v>
      </c>
      <c r="D62" s="123">
        <f>SUM(D54:D61)</f>
        <v>0</v>
      </c>
      <c r="E62" s="124"/>
      <c r="F62" s="125">
        <f>SUM(F54:F61)</f>
        <v>0</v>
      </c>
      <c r="G62" s="4"/>
      <c r="H62" s="4"/>
      <c r="I62" s="4"/>
      <c r="J62" s="4"/>
      <c r="K62" s="4"/>
      <c r="L62" s="4"/>
      <c r="M62" s="16">
        <f>SUM(M54:M61)</f>
        <v>0</v>
      </c>
    </row>
    <row r="63" spans="1:13" s="1" customFormat="1" ht="5.25" customHeight="1" thickBot="1">
      <c r="A63" s="17"/>
      <c r="B63" s="17"/>
      <c r="C63" s="4"/>
      <c r="D63" s="18"/>
      <c r="E63" s="19"/>
      <c r="F63" s="20"/>
      <c r="G63" s="4"/>
      <c r="H63" s="4"/>
      <c r="I63" s="4"/>
      <c r="J63" s="4"/>
      <c r="K63" s="4"/>
      <c r="L63" s="4"/>
      <c r="M63" s="21"/>
    </row>
    <row r="64" spans="1:13" s="1" customFormat="1" ht="28.5" customHeight="1" thickBot="1">
      <c r="A64" s="171" t="s">
        <v>2</v>
      </c>
      <c r="B64" s="57"/>
      <c r="C64" s="92" t="s">
        <v>3</v>
      </c>
      <c r="D64" s="173" t="s">
        <v>4</v>
      </c>
      <c r="E64" s="173" t="s">
        <v>5</v>
      </c>
      <c r="F64" s="175" t="s">
        <v>6</v>
      </c>
      <c r="G64" s="10"/>
      <c r="H64" s="177" t="s">
        <v>7</v>
      </c>
      <c r="I64" s="178"/>
      <c r="J64" s="178"/>
      <c r="K64" s="179"/>
      <c r="L64" s="5"/>
      <c r="M64" s="180" t="s">
        <v>8</v>
      </c>
    </row>
    <row r="65" spans="1:13" ht="81.75" customHeight="1" thickBot="1">
      <c r="A65" s="172"/>
      <c r="B65" s="59"/>
      <c r="C65" s="61" t="s">
        <v>98</v>
      </c>
      <c r="D65" s="174"/>
      <c r="E65" s="174"/>
      <c r="F65" s="176"/>
      <c r="G65" s="126" t="s">
        <v>76</v>
      </c>
      <c r="H65" s="94" t="s">
        <v>55</v>
      </c>
      <c r="I65" s="93" t="s">
        <v>56</v>
      </c>
      <c r="J65" s="93" t="s">
        <v>57</v>
      </c>
      <c r="K65" s="95" t="s">
        <v>58</v>
      </c>
      <c r="M65" s="181"/>
    </row>
    <row r="66" spans="1:13" ht="34.5" customHeight="1" thickBot="1">
      <c r="A66" s="45">
        <v>1</v>
      </c>
      <c r="B66" s="70"/>
      <c r="C66" s="102" t="s">
        <v>33</v>
      </c>
      <c r="D66" s="110"/>
      <c r="E66" s="71">
        <f>IF($M$139=0,H66,IF($M$139=1,I66,IF($M$139=2,J66,K66)))</f>
        <v>105</v>
      </c>
      <c r="F66" s="72">
        <f>D66*E66</f>
        <v>0</v>
      </c>
      <c r="G66" s="216">
        <v>12</v>
      </c>
      <c r="H66" s="217">
        <f>100*0.75*1.4</f>
        <v>105</v>
      </c>
      <c r="I66" s="218">
        <f>H66*0.95</f>
        <v>99.75</v>
      </c>
      <c r="J66" s="218">
        <f>H66*0.9</f>
        <v>94.5</v>
      </c>
      <c r="K66" s="218">
        <f>H66*0.85</f>
        <v>89.25</v>
      </c>
      <c r="L66" s="12"/>
      <c r="M66" s="13">
        <f>D66*H66</f>
        <v>0</v>
      </c>
    </row>
    <row r="67" spans="1:13" ht="44.25" customHeight="1" thickBot="1">
      <c r="A67" s="45">
        <v>2</v>
      </c>
      <c r="B67" s="70"/>
      <c r="C67" s="102" t="s">
        <v>34</v>
      </c>
      <c r="D67" s="111"/>
      <c r="E67" s="71">
        <f>IF($M$139=0,H67,IF($M$139=1,I67,IF($M$139=2,J67,K67)))</f>
        <v>105</v>
      </c>
      <c r="F67" s="72">
        <f>D67*E67</f>
        <v>0</v>
      </c>
      <c r="G67" s="216">
        <v>12</v>
      </c>
      <c r="H67" s="217">
        <v>105</v>
      </c>
      <c r="I67" s="218">
        <f>H67*0.95</f>
        <v>99.75</v>
      </c>
      <c r="J67" s="218">
        <f>H67*0.9</f>
        <v>94.5</v>
      </c>
      <c r="K67" s="218">
        <f>H67*0.85</f>
        <v>89.25</v>
      </c>
      <c r="L67" s="12"/>
      <c r="M67" s="13">
        <f>D67*H67</f>
        <v>0</v>
      </c>
    </row>
    <row r="68" spans="1:13" ht="36" customHeight="1" thickBot="1">
      <c r="A68" s="45">
        <v>3</v>
      </c>
      <c r="B68" s="70"/>
      <c r="C68" s="102" t="s">
        <v>35</v>
      </c>
      <c r="D68" s="111"/>
      <c r="E68" s="71">
        <f>IF($M$139=0,H68,IF($M$139=1,I68,IF($M$139=2,J68,K68)))</f>
        <v>105</v>
      </c>
      <c r="F68" s="72">
        <f>D68*E68</f>
        <v>0</v>
      </c>
      <c r="G68" s="216">
        <v>12</v>
      </c>
      <c r="H68" s="217">
        <v>105</v>
      </c>
      <c r="I68" s="218">
        <f>H68*0.95</f>
        <v>99.75</v>
      </c>
      <c r="J68" s="218">
        <f>H68*0.9</f>
        <v>94.5</v>
      </c>
      <c r="K68" s="218">
        <f>H68*0.85</f>
        <v>89.25</v>
      </c>
      <c r="L68" s="12"/>
      <c r="M68" s="13">
        <f>D68*H68</f>
        <v>0</v>
      </c>
    </row>
    <row r="69" spans="1:13" ht="27.75" customHeight="1" thickBot="1">
      <c r="A69" s="48">
        <v>4</v>
      </c>
      <c r="B69" s="73"/>
      <c r="C69" s="103" t="s">
        <v>36</v>
      </c>
      <c r="D69" s="112"/>
      <c r="E69" s="74">
        <f>IF($M$139=0,H69,IF($M$139=1,I69,IF($M$139=2,J69,K69)))</f>
        <v>105</v>
      </c>
      <c r="F69" s="75">
        <f>D69*E69</f>
        <v>0</v>
      </c>
      <c r="G69" s="216">
        <v>12</v>
      </c>
      <c r="H69" s="217">
        <v>105</v>
      </c>
      <c r="I69" s="218">
        <f>H69*0.95</f>
        <v>99.75</v>
      </c>
      <c r="J69" s="218">
        <f>H69*0.9</f>
        <v>94.5</v>
      </c>
      <c r="K69" s="218">
        <f>H69*0.85</f>
        <v>89.25</v>
      </c>
      <c r="L69" s="12"/>
      <c r="M69" s="13">
        <f>D69*H69</f>
        <v>0</v>
      </c>
    </row>
    <row r="70" spans="1:13" ht="12.75" customHeight="1" thickBot="1">
      <c r="A70" s="14"/>
      <c r="B70" s="39"/>
      <c r="C70" s="15" t="s">
        <v>59</v>
      </c>
      <c r="D70" s="123">
        <f>SUM(D66:D69)</f>
        <v>0</v>
      </c>
      <c r="E70" s="124"/>
      <c r="F70" s="125">
        <f>SUM(F66:F69)</f>
        <v>0</v>
      </c>
      <c r="G70" s="4"/>
      <c r="H70" s="4"/>
      <c r="I70" s="4"/>
      <c r="J70" s="4"/>
      <c r="K70" s="4"/>
      <c r="L70" s="4"/>
      <c r="M70" s="16">
        <f>SUM(M66:M69)</f>
        <v>0</v>
      </c>
    </row>
    <row r="71" spans="1:13" ht="9" customHeight="1" thickBot="1">
      <c r="A71" s="17"/>
      <c r="B71" s="17"/>
      <c r="C71" s="4"/>
      <c r="D71" s="129"/>
      <c r="E71" s="130"/>
      <c r="F71" s="118"/>
      <c r="G71" s="4"/>
      <c r="H71" s="4"/>
      <c r="I71" s="4"/>
      <c r="J71" s="4"/>
      <c r="K71" s="4"/>
      <c r="L71" s="4"/>
      <c r="M71" s="28"/>
    </row>
    <row r="72" spans="1:13" ht="21" customHeight="1" thickBot="1">
      <c r="A72" s="171" t="s">
        <v>2</v>
      </c>
      <c r="B72" s="57"/>
      <c r="C72" s="128" t="s">
        <v>3</v>
      </c>
      <c r="D72" s="173" t="s">
        <v>4</v>
      </c>
      <c r="E72" s="173" t="s">
        <v>5</v>
      </c>
      <c r="F72" s="175" t="s">
        <v>6</v>
      </c>
      <c r="G72" s="10"/>
      <c r="H72" s="177" t="s">
        <v>7</v>
      </c>
      <c r="I72" s="178"/>
      <c r="J72" s="178"/>
      <c r="K72" s="179"/>
      <c r="M72" s="180" t="s">
        <v>8</v>
      </c>
    </row>
    <row r="73" spans="1:13" ht="93" customHeight="1" thickBot="1">
      <c r="A73" s="172"/>
      <c r="B73" s="59"/>
      <c r="C73" s="61" t="s">
        <v>78</v>
      </c>
      <c r="D73" s="174"/>
      <c r="E73" s="174"/>
      <c r="F73" s="176"/>
      <c r="G73" s="126" t="s">
        <v>76</v>
      </c>
      <c r="H73" s="94" t="s">
        <v>55</v>
      </c>
      <c r="I73" s="93" t="s">
        <v>56</v>
      </c>
      <c r="J73" s="93" t="s">
        <v>57</v>
      </c>
      <c r="K73" s="95" t="s">
        <v>58</v>
      </c>
      <c r="M73" s="181"/>
    </row>
    <row r="74" spans="1:13" ht="30" customHeight="1" thickBot="1">
      <c r="A74" s="45">
        <v>1</v>
      </c>
      <c r="B74" s="70"/>
      <c r="C74" s="164" t="s">
        <v>77</v>
      </c>
      <c r="D74" s="110"/>
      <c r="E74" s="71">
        <f>IF($M$139=0,H74,IF($M$139=1,I74,IF($M$139=2,J74,K74)))</f>
        <v>170</v>
      </c>
      <c r="F74" s="72">
        <f>D74*E74</f>
        <v>0</v>
      </c>
      <c r="G74" s="216">
        <v>18</v>
      </c>
      <c r="H74" s="217">
        <v>170</v>
      </c>
      <c r="I74" s="218">
        <f>H74*0.95</f>
        <v>161.5</v>
      </c>
      <c r="J74" s="218">
        <f>H74*0.9</f>
        <v>153</v>
      </c>
      <c r="K74" s="218">
        <f>H74*0.85</f>
        <v>144.5</v>
      </c>
      <c r="L74" s="12"/>
      <c r="M74" s="13"/>
    </row>
    <row r="75" spans="1:13" ht="39" customHeight="1" thickBot="1">
      <c r="A75" s="45">
        <v>2</v>
      </c>
      <c r="B75" s="70"/>
      <c r="C75" s="164" t="s">
        <v>79</v>
      </c>
      <c r="D75" s="111"/>
      <c r="E75" s="71">
        <f>IF($M$139=0,H75,IF($M$139=1,I75,IF($M$139=2,J75,K75)))</f>
        <v>170</v>
      </c>
      <c r="F75" s="72">
        <f>D75*E75</f>
        <v>0</v>
      </c>
      <c r="G75" s="216">
        <v>18</v>
      </c>
      <c r="H75" s="217">
        <v>170</v>
      </c>
      <c r="I75" s="218">
        <f>H75*0.95</f>
        <v>161.5</v>
      </c>
      <c r="J75" s="218">
        <f>H75*0.9</f>
        <v>153</v>
      </c>
      <c r="K75" s="218">
        <f>H75*0.85</f>
        <v>144.5</v>
      </c>
      <c r="L75" s="12"/>
      <c r="M75" s="13">
        <f>D75*H75</f>
        <v>0</v>
      </c>
    </row>
    <row r="76" spans="1:13" ht="39" customHeight="1" thickBot="1">
      <c r="A76" s="45">
        <v>3</v>
      </c>
      <c r="B76" s="70"/>
      <c r="C76" s="164" t="s">
        <v>80</v>
      </c>
      <c r="D76" s="111"/>
      <c r="E76" s="71">
        <f>IF($M$139=0,H76,IF($M$139=1,I76,IF($M$139=2,J76,K76)))</f>
        <v>170</v>
      </c>
      <c r="F76" s="72">
        <f>D76*E76</f>
        <v>0</v>
      </c>
      <c r="G76" s="216">
        <v>18</v>
      </c>
      <c r="H76" s="217">
        <v>170</v>
      </c>
      <c r="I76" s="218">
        <f>H76*0.95</f>
        <v>161.5</v>
      </c>
      <c r="J76" s="218">
        <f>H76*0.9</f>
        <v>153</v>
      </c>
      <c r="K76" s="218">
        <f>H76*0.85</f>
        <v>144.5</v>
      </c>
      <c r="L76" s="12"/>
      <c r="M76" s="13">
        <f>D76*H76</f>
        <v>0</v>
      </c>
    </row>
    <row r="77" spans="1:13" ht="39" customHeight="1" thickBot="1">
      <c r="A77" s="165">
        <v>4</v>
      </c>
      <c r="B77" s="166"/>
      <c r="C77" s="98" t="s">
        <v>96</v>
      </c>
      <c r="D77" s="111"/>
      <c r="E77" s="71">
        <f>IF($M$139=0,H77,IF($M$139=1,I77,IF($M$139=2,J77,K77)))</f>
        <v>170</v>
      </c>
      <c r="F77" s="72">
        <f>D77*E77</f>
        <v>0</v>
      </c>
      <c r="G77" s="216">
        <v>18</v>
      </c>
      <c r="H77" s="217">
        <v>170</v>
      </c>
      <c r="I77" s="218">
        <f>H77*0.95</f>
        <v>161.5</v>
      </c>
      <c r="J77" s="218">
        <f>H77*0.9</f>
        <v>153</v>
      </c>
      <c r="K77" s="218">
        <f>H77*0.85</f>
        <v>144.5</v>
      </c>
      <c r="L77" s="12"/>
      <c r="M77" s="13"/>
    </row>
    <row r="78" spans="1:16" ht="39" customHeight="1" thickBot="1">
      <c r="A78" s="48">
        <v>5</v>
      </c>
      <c r="B78" s="73"/>
      <c r="C78" s="164" t="s">
        <v>81</v>
      </c>
      <c r="D78" s="112"/>
      <c r="E78" s="74">
        <f>IF($M$139=0,H78,IF($M$139=1,I78,IF($M$139=2,J78,K78)))</f>
        <v>170</v>
      </c>
      <c r="F78" s="75">
        <f>D78*E78</f>
        <v>0</v>
      </c>
      <c r="G78" s="216">
        <v>18</v>
      </c>
      <c r="H78" s="217">
        <v>170</v>
      </c>
      <c r="I78" s="218">
        <f>H78*0.95</f>
        <v>161.5</v>
      </c>
      <c r="J78" s="218">
        <f>H78*0.9</f>
        <v>153</v>
      </c>
      <c r="K78" s="218">
        <f>H78*0.85</f>
        <v>144.5</v>
      </c>
      <c r="L78" s="12"/>
      <c r="M78" s="13">
        <f>D78*H78</f>
        <v>0</v>
      </c>
      <c r="P78" s="2" t="s">
        <v>97</v>
      </c>
    </row>
    <row r="79" spans="1:13" ht="18" customHeight="1" thickBot="1">
      <c r="A79" s="14"/>
      <c r="B79" s="39"/>
      <c r="C79" s="15" t="s">
        <v>59</v>
      </c>
      <c r="D79" s="123">
        <f>SUM(D74:D78)</f>
        <v>0</v>
      </c>
      <c r="E79" s="124"/>
      <c r="F79" s="125">
        <f>SUM(F74:F78)</f>
        <v>0</v>
      </c>
      <c r="G79" s="4"/>
      <c r="H79" s="4"/>
      <c r="I79" s="4"/>
      <c r="J79" s="4"/>
      <c r="K79" s="4"/>
      <c r="L79" s="4"/>
      <c r="M79" s="16">
        <f>SUM(M74:M78)</f>
        <v>0</v>
      </c>
    </row>
    <row r="80" spans="1:13" ht="16.5" customHeight="1" thickBot="1">
      <c r="A80" s="171" t="s">
        <v>2</v>
      </c>
      <c r="B80" s="57"/>
      <c r="C80" s="128" t="s">
        <v>3</v>
      </c>
      <c r="D80" s="173" t="s">
        <v>4</v>
      </c>
      <c r="E80" s="173" t="s">
        <v>5</v>
      </c>
      <c r="F80" s="175" t="s">
        <v>6</v>
      </c>
      <c r="G80" s="10"/>
      <c r="H80" s="206" t="s">
        <v>7</v>
      </c>
      <c r="I80" s="207"/>
      <c r="J80" s="207"/>
      <c r="K80" s="208"/>
      <c r="M80" s="180" t="s">
        <v>8</v>
      </c>
    </row>
    <row r="81" spans="1:13" ht="98.25" customHeight="1" thickBot="1">
      <c r="A81" s="172"/>
      <c r="B81" s="59"/>
      <c r="C81" s="61" t="s">
        <v>103</v>
      </c>
      <c r="D81" s="174"/>
      <c r="E81" s="174"/>
      <c r="F81" s="176"/>
      <c r="G81" s="126" t="s">
        <v>76</v>
      </c>
      <c r="H81" s="84" t="s">
        <v>55</v>
      </c>
      <c r="I81" s="85" t="s">
        <v>56</v>
      </c>
      <c r="J81" s="85" t="s">
        <v>57</v>
      </c>
      <c r="K81" s="86" t="s">
        <v>58</v>
      </c>
      <c r="M81" s="181"/>
    </row>
    <row r="82" spans="1:13" s="1" customFormat="1" ht="36" customHeight="1" thickBot="1">
      <c r="A82" s="45">
        <v>1</v>
      </c>
      <c r="B82" s="70"/>
      <c r="C82" s="104" t="s">
        <v>37</v>
      </c>
      <c r="D82" s="110"/>
      <c r="E82" s="71">
        <f aca="true" t="shared" si="19" ref="E82:E88">IF($M$139=0,H82,IF($M$139=1,I82,IF($M$139=2,J82,K82)))</f>
        <v>153</v>
      </c>
      <c r="F82" s="72">
        <f aca="true" t="shared" si="20" ref="F82:F88">D82*E82</f>
        <v>0</v>
      </c>
      <c r="G82" s="219">
        <v>18</v>
      </c>
      <c r="H82" s="217">
        <v>153</v>
      </c>
      <c r="I82" s="218">
        <f aca="true" t="shared" si="21" ref="I82:I88">H82*0.95</f>
        <v>145.35</v>
      </c>
      <c r="J82" s="218">
        <f aca="true" t="shared" si="22" ref="J82:J88">H82*0.9</f>
        <v>137.70000000000002</v>
      </c>
      <c r="K82" s="218">
        <f aca="true" t="shared" si="23" ref="K82:K88">H82*0.85</f>
        <v>130.04999999999998</v>
      </c>
      <c r="L82" s="12"/>
      <c r="M82" s="13">
        <f aca="true" t="shared" si="24" ref="M82:M88">D82*H82</f>
        <v>0</v>
      </c>
    </row>
    <row r="83" spans="1:13" s="1" customFormat="1" ht="39.75" customHeight="1" thickBot="1">
      <c r="A83" s="45">
        <v>2</v>
      </c>
      <c r="B83" s="70"/>
      <c r="C83" s="104" t="s">
        <v>73</v>
      </c>
      <c r="D83" s="111"/>
      <c r="E83" s="71">
        <f t="shared" si="19"/>
        <v>153</v>
      </c>
      <c r="F83" s="72">
        <f t="shared" si="20"/>
        <v>0</v>
      </c>
      <c r="G83" s="219">
        <v>18</v>
      </c>
      <c r="H83" s="217">
        <v>153</v>
      </c>
      <c r="I83" s="218">
        <f t="shared" si="21"/>
        <v>145.35</v>
      </c>
      <c r="J83" s="218">
        <f t="shared" si="22"/>
        <v>137.70000000000002</v>
      </c>
      <c r="K83" s="218">
        <f t="shared" si="23"/>
        <v>130.04999999999998</v>
      </c>
      <c r="L83" s="12"/>
      <c r="M83" s="13">
        <f t="shared" si="24"/>
        <v>0</v>
      </c>
    </row>
    <row r="84" spans="1:13" s="1" customFormat="1" ht="33.75" customHeight="1" thickBot="1">
      <c r="A84" s="45">
        <v>3</v>
      </c>
      <c r="B84" s="70"/>
      <c r="C84" s="105" t="s">
        <v>38</v>
      </c>
      <c r="D84" s="111"/>
      <c r="E84" s="71">
        <f t="shared" si="19"/>
        <v>153</v>
      </c>
      <c r="F84" s="72">
        <f t="shared" si="20"/>
        <v>0</v>
      </c>
      <c r="G84" s="219">
        <v>18</v>
      </c>
      <c r="H84" s="217">
        <v>153</v>
      </c>
      <c r="I84" s="218">
        <f t="shared" si="21"/>
        <v>145.35</v>
      </c>
      <c r="J84" s="218">
        <f t="shared" si="22"/>
        <v>137.70000000000002</v>
      </c>
      <c r="K84" s="218">
        <f t="shared" si="23"/>
        <v>130.04999999999998</v>
      </c>
      <c r="L84" s="12"/>
      <c r="M84" s="13">
        <f t="shared" si="24"/>
        <v>0</v>
      </c>
    </row>
    <row r="85" spans="1:13" s="1" customFormat="1" ht="39.75" customHeight="1" thickBot="1">
      <c r="A85" s="45">
        <v>4</v>
      </c>
      <c r="B85" s="70"/>
      <c r="C85" s="105" t="s">
        <v>74</v>
      </c>
      <c r="D85" s="111"/>
      <c r="E85" s="71">
        <f t="shared" si="19"/>
        <v>153</v>
      </c>
      <c r="F85" s="72">
        <f t="shared" si="20"/>
        <v>0</v>
      </c>
      <c r="G85" s="219">
        <v>18</v>
      </c>
      <c r="H85" s="217">
        <v>153</v>
      </c>
      <c r="I85" s="218">
        <f t="shared" si="21"/>
        <v>145.35</v>
      </c>
      <c r="J85" s="218">
        <f t="shared" si="22"/>
        <v>137.70000000000002</v>
      </c>
      <c r="K85" s="218">
        <f t="shared" si="23"/>
        <v>130.04999999999998</v>
      </c>
      <c r="L85" s="12"/>
      <c r="M85" s="13">
        <f t="shared" si="24"/>
        <v>0</v>
      </c>
    </row>
    <row r="86" spans="1:13" s="1" customFormat="1" ht="30" customHeight="1" thickBot="1">
      <c r="A86" s="45">
        <v>5</v>
      </c>
      <c r="B86" s="70"/>
      <c r="C86" s="105" t="s">
        <v>39</v>
      </c>
      <c r="D86" s="111"/>
      <c r="E86" s="71">
        <f t="shared" si="19"/>
        <v>153</v>
      </c>
      <c r="F86" s="72">
        <f t="shared" si="20"/>
        <v>0</v>
      </c>
      <c r="G86" s="219">
        <v>18</v>
      </c>
      <c r="H86" s="217">
        <v>153</v>
      </c>
      <c r="I86" s="218">
        <f t="shared" si="21"/>
        <v>145.35</v>
      </c>
      <c r="J86" s="218">
        <f t="shared" si="22"/>
        <v>137.70000000000002</v>
      </c>
      <c r="K86" s="218">
        <f t="shared" si="23"/>
        <v>130.04999999999998</v>
      </c>
      <c r="L86" s="12"/>
      <c r="M86" s="13">
        <f t="shared" si="24"/>
        <v>0</v>
      </c>
    </row>
    <row r="87" spans="1:13" s="1" customFormat="1" ht="32.25" customHeight="1" thickBot="1">
      <c r="A87" s="45">
        <v>6</v>
      </c>
      <c r="B87" s="70"/>
      <c r="C87" s="105" t="s">
        <v>40</v>
      </c>
      <c r="D87" s="111"/>
      <c r="E87" s="71">
        <f t="shared" si="19"/>
        <v>153</v>
      </c>
      <c r="F87" s="72">
        <f t="shared" si="20"/>
        <v>0</v>
      </c>
      <c r="G87" s="219">
        <v>18</v>
      </c>
      <c r="H87" s="217">
        <v>153</v>
      </c>
      <c r="I87" s="218">
        <f t="shared" si="21"/>
        <v>145.35</v>
      </c>
      <c r="J87" s="218">
        <f t="shared" si="22"/>
        <v>137.70000000000002</v>
      </c>
      <c r="K87" s="218">
        <f t="shared" si="23"/>
        <v>130.04999999999998</v>
      </c>
      <c r="L87" s="12"/>
      <c r="M87" s="13">
        <f t="shared" si="24"/>
        <v>0</v>
      </c>
    </row>
    <row r="88" spans="1:13" s="1" customFormat="1" ht="33" customHeight="1" thickBot="1">
      <c r="A88" s="48">
        <v>7</v>
      </c>
      <c r="B88" s="73"/>
      <c r="C88" s="106" t="s">
        <v>41</v>
      </c>
      <c r="D88" s="112"/>
      <c r="E88" s="74">
        <f t="shared" si="19"/>
        <v>153</v>
      </c>
      <c r="F88" s="75">
        <f t="shared" si="20"/>
        <v>0</v>
      </c>
      <c r="G88" s="219">
        <v>18</v>
      </c>
      <c r="H88" s="217">
        <v>153</v>
      </c>
      <c r="I88" s="218">
        <f t="shared" si="21"/>
        <v>145.35</v>
      </c>
      <c r="J88" s="218">
        <f t="shared" si="22"/>
        <v>137.70000000000002</v>
      </c>
      <c r="K88" s="218">
        <f t="shared" si="23"/>
        <v>130.04999999999998</v>
      </c>
      <c r="L88" s="12"/>
      <c r="M88" s="13">
        <f t="shared" si="24"/>
        <v>0</v>
      </c>
    </row>
    <row r="89" spans="1:13" s="1" customFormat="1" ht="13.5" customHeight="1" thickBot="1">
      <c r="A89" s="14"/>
      <c r="B89" s="39"/>
      <c r="C89" s="15" t="s">
        <v>59</v>
      </c>
      <c r="D89" s="123">
        <f>SUM(D82:D88)</f>
        <v>0</v>
      </c>
      <c r="E89" s="124"/>
      <c r="F89" s="125">
        <f>SUM(F82:F88)</f>
        <v>0</v>
      </c>
      <c r="G89" s="4"/>
      <c r="H89" s="4"/>
      <c r="I89" s="4"/>
      <c r="J89" s="4"/>
      <c r="K89" s="4"/>
      <c r="L89" s="4"/>
      <c r="M89" s="16">
        <f>SUM(M82:M88)</f>
        <v>0</v>
      </c>
    </row>
    <row r="90" spans="1:13" s="1" customFormat="1" ht="3" customHeight="1" thickBot="1">
      <c r="A90" s="17"/>
      <c r="B90" s="17"/>
      <c r="C90" s="4"/>
      <c r="D90" s="22"/>
      <c r="E90" s="19"/>
      <c r="F90" s="19"/>
      <c r="G90" s="4"/>
      <c r="H90" s="4"/>
      <c r="I90" s="4"/>
      <c r="J90" s="4"/>
      <c r="K90" s="4"/>
      <c r="L90" s="4"/>
      <c r="M90" s="23"/>
    </row>
    <row r="91" spans="1:13" s="1" customFormat="1" ht="16.5" customHeight="1" thickBot="1">
      <c r="A91" s="171" t="s">
        <v>2</v>
      </c>
      <c r="B91" s="57"/>
      <c r="C91" s="58" t="s">
        <v>3</v>
      </c>
      <c r="D91" s="173" t="s">
        <v>4</v>
      </c>
      <c r="E91" s="173" t="s">
        <v>5</v>
      </c>
      <c r="F91" s="175" t="s">
        <v>6</v>
      </c>
      <c r="G91" s="4"/>
      <c r="H91" s="177" t="s">
        <v>7</v>
      </c>
      <c r="I91" s="178"/>
      <c r="J91" s="178"/>
      <c r="K91" s="179"/>
      <c r="L91" s="4"/>
      <c r="M91" s="180" t="s">
        <v>8</v>
      </c>
    </row>
    <row r="92" spans="1:13" s="1" customFormat="1" ht="37.5" customHeight="1" thickBot="1">
      <c r="A92" s="172"/>
      <c r="B92" s="59"/>
      <c r="C92" s="61"/>
      <c r="D92" s="174"/>
      <c r="E92" s="174"/>
      <c r="F92" s="176"/>
      <c r="G92" s="126" t="s">
        <v>76</v>
      </c>
      <c r="H92" s="94" t="s">
        <v>55</v>
      </c>
      <c r="I92" s="93" t="s">
        <v>56</v>
      </c>
      <c r="J92" s="93" t="s">
        <v>57</v>
      </c>
      <c r="K92" s="95" t="s">
        <v>58</v>
      </c>
      <c r="L92" s="4"/>
      <c r="M92" s="181"/>
    </row>
    <row r="93" spans="1:13" s="1" customFormat="1" ht="8.25" customHeight="1" thickBot="1">
      <c r="A93" s="45">
        <v>1</v>
      </c>
      <c r="B93" s="70"/>
      <c r="C93" s="107"/>
      <c r="D93" s="110"/>
      <c r="E93" s="71">
        <f>IF($M$139=0,H93,IF($M$139=1,I93,IF($M$139=2,J93,K93)))</f>
        <v>0</v>
      </c>
      <c r="F93" s="72">
        <f>D93*E93</f>
        <v>0</v>
      </c>
      <c r="G93" s="131"/>
      <c r="H93" s="76"/>
      <c r="I93" s="77"/>
      <c r="J93" s="77"/>
      <c r="K93" s="78"/>
      <c r="L93" s="4"/>
      <c r="M93" s="13">
        <f>D93*H93</f>
        <v>0</v>
      </c>
    </row>
    <row r="94" spans="1:13" ht="8.25" customHeight="1" thickBot="1">
      <c r="A94" s="45">
        <v>2</v>
      </c>
      <c r="B94" s="70"/>
      <c r="C94" s="107"/>
      <c r="D94" s="110"/>
      <c r="E94" s="71">
        <f>IF($M$139=0,H94,IF($M$139=1,I94,IF($M$139=2,J94,K94)))</f>
        <v>0</v>
      </c>
      <c r="F94" s="72">
        <f>D94*E94</f>
        <v>0</v>
      </c>
      <c r="G94" s="131"/>
      <c r="H94" s="167"/>
      <c r="I94" s="52"/>
      <c r="J94" s="52"/>
      <c r="K94" s="168"/>
      <c r="L94" s="4"/>
      <c r="M94" s="13">
        <f>D94*H94</f>
        <v>0</v>
      </c>
    </row>
    <row r="95" spans="1:13" ht="8.25" customHeight="1" thickBot="1">
      <c r="A95" s="45">
        <v>3</v>
      </c>
      <c r="B95" s="70"/>
      <c r="C95" s="107"/>
      <c r="D95" s="110"/>
      <c r="E95" s="71">
        <f>IF($M$139=0,H95,IF($M$139=1,I95,IF($M$139=2,J95,K95)))</f>
        <v>0</v>
      </c>
      <c r="F95" s="72">
        <f>D95*E95</f>
        <v>0</v>
      </c>
      <c r="G95" s="131"/>
      <c r="H95" s="167"/>
      <c r="I95" s="52"/>
      <c r="J95" s="52"/>
      <c r="K95" s="168"/>
      <c r="L95" s="4"/>
      <c r="M95" s="13">
        <f>D95*H95</f>
        <v>0</v>
      </c>
    </row>
    <row r="96" spans="1:13" ht="8.25" customHeight="1" thickBot="1">
      <c r="A96" s="48">
        <v>4</v>
      </c>
      <c r="B96" s="73"/>
      <c r="C96" s="108"/>
      <c r="D96" s="113"/>
      <c r="E96" s="74">
        <f>IF($M$139=0,H96,IF($M$139=1,I96,IF($M$139=2,J96,K96)))</f>
        <v>0</v>
      </c>
      <c r="F96" s="75">
        <f>D96*E96</f>
        <v>0</v>
      </c>
      <c r="G96" s="131"/>
      <c r="H96" s="169"/>
      <c r="I96" s="56"/>
      <c r="J96" s="56"/>
      <c r="K96" s="170"/>
      <c r="L96" s="4"/>
      <c r="M96" s="13">
        <f>D96*H96</f>
        <v>0</v>
      </c>
    </row>
    <row r="97" spans="1:13" ht="16.5" customHeight="1" thickBot="1">
      <c r="A97" s="14"/>
      <c r="B97" s="39"/>
      <c r="C97" s="15" t="s">
        <v>59</v>
      </c>
      <c r="D97" s="123">
        <f>SUM(D93:D96)</f>
        <v>0</v>
      </c>
      <c r="E97" s="124"/>
      <c r="F97" s="125">
        <f>SUM(F93:F96)</f>
        <v>0</v>
      </c>
      <c r="G97" s="4"/>
      <c r="H97" s="4"/>
      <c r="I97" s="4"/>
      <c r="J97" s="4"/>
      <c r="K97" s="4"/>
      <c r="L97" s="4"/>
      <c r="M97" s="16">
        <f>SUM(M93:M96)</f>
        <v>0</v>
      </c>
    </row>
    <row r="98" spans="1:13" ht="5.25" customHeight="1" thickBot="1">
      <c r="A98" s="17"/>
      <c r="B98" s="17"/>
      <c r="C98" s="4"/>
      <c r="D98" s="26"/>
      <c r="E98" s="19"/>
      <c r="F98" s="27"/>
      <c r="G98" s="4"/>
      <c r="H98" s="4"/>
      <c r="I98" s="4"/>
      <c r="J98" s="4"/>
      <c r="K98" s="4"/>
      <c r="L98" s="4"/>
      <c r="M98" s="28"/>
    </row>
    <row r="99" spans="1:13" ht="15.75" thickBot="1">
      <c r="A99" s="182" t="s">
        <v>2</v>
      </c>
      <c r="B99" s="62"/>
      <c r="C99" s="63" t="s">
        <v>3</v>
      </c>
      <c r="D99" s="184" t="s">
        <v>4</v>
      </c>
      <c r="E99" s="184" t="s">
        <v>5</v>
      </c>
      <c r="F99" s="186" t="s">
        <v>6</v>
      </c>
      <c r="G99" s="10"/>
      <c r="H99" s="188" t="s">
        <v>7</v>
      </c>
      <c r="I99" s="189"/>
      <c r="J99" s="189"/>
      <c r="K99" s="190"/>
      <c r="M99" s="191" t="s">
        <v>8</v>
      </c>
    </row>
    <row r="100" spans="1:13" ht="93" customHeight="1" thickBot="1">
      <c r="A100" s="183"/>
      <c r="B100" s="64"/>
      <c r="C100" s="61" t="s">
        <v>93</v>
      </c>
      <c r="D100" s="193"/>
      <c r="E100" s="193"/>
      <c r="F100" s="194"/>
      <c r="G100" s="126" t="s">
        <v>76</v>
      </c>
      <c r="H100" s="94" t="s">
        <v>55</v>
      </c>
      <c r="I100" s="93" t="s">
        <v>56</v>
      </c>
      <c r="J100" s="93" t="s">
        <v>57</v>
      </c>
      <c r="K100" s="95" t="s">
        <v>58</v>
      </c>
      <c r="M100" s="192"/>
    </row>
    <row r="101" spans="1:13" ht="31.5" customHeight="1" thickBot="1">
      <c r="A101" s="45">
        <v>1</v>
      </c>
      <c r="B101" s="70"/>
      <c r="C101" s="105" t="s">
        <v>89</v>
      </c>
      <c r="D101" s="114"/>
      <c r="E101" s="79">
        <f>IF($M$139=0,H101,IF($M$139=1,I101,IF($M$139=2,J101,K101)))</f>
        <v>620</v>
      </c>
      <c r="F101" s="47">
        <f>D101*E101</f>
        <v>0</v>
      </c>
      <c r="G101" s="224">
        <v>3</v>
      </c>
      <c r="H101" s="217">
        <v>620</v>
      </c>
      <c r="I101" s="218">
        <f>H101*0.95</f>
        <v>589</v>
      </c>
      <c r="J101" s="218">
        <f>H101*0.9</f>
        <v>558</v>
      </c>
      <c r="K101" s="218">
        <f>H101*0.85</f>
        <v>527</v>
      </c>
      <c r="L101" s="12"/>
      <c r="M101" s="29">
        <f>D101*H101</f>
        <v>0</v>
      </c>
    </row>
    <row r="102" spans="1:13" ht="31.5" customHeight="1" thickBot="1">
      <c r="A102" s="45">
        <v>2</v>
      </c>
      <c r="B102" s="70"/>
      <c r="C102" s="105" t="s">
        <v>90</v>
      </c>
      <c r="D102" s="114"/>
      <c r="E102" s="79">
        <f>IF($M$139=0,H102,IF($M$139=1,I102,IF($M$139=2,J102,K102)))</f>
        <v>620</v>
      </c>
      <c r="F102" s="47">
        <f>D102*E102</f>
        <v>0</v>
      </c>
      <c r="G102" s="224">
        <v>3</v>
      </c>
      <c r="H102" s="217">
        <v>620</v>
      </c>
      <c r="I102" s="218">
        <f>H102*0.95</f>
        <v>589</v>
      </c>
      <c r="J102" s="218">
        <f>H102*0.9</f>
        <v>558</v>
      </c>
      <c r="K102" s="218">
        <f>H102*0.85</f>
        <v>527</v>
      </c>
      <c r="L102" s="12"/>
      <c r="M102" s="29">
        <f>D102*H102</f>
        <v>0</v>
      </c>
    </row>
    <row r="103" spans="1:13" ht="31.5" customHeight="1" thickBot="1">
      <c r="A103" s="45">
        <v>3</v>
      </c>
      <c r="B103" s="70"/>
      <c r="C103" s="105" t="s">
        <v>91</v>
      </c>
      <c r="D103" s="114"/>
      <c r="E103" s="79">
        <f>IF($M$139=0,H103,IF($M$139=1,I103,IF($M$139=2,J103,K103)))</f>
        <v>620</v>
      </c>
      <c r="F103" s="47">
        <f>D103*E103</f>
        <v>0</v>
      </c>
      <c r="G103" s="224">
        <v>3</v>
      </c>
      <c r="H103" s="217">
        <v>620</v>
      </c>
      <c r="I103" s="218">
        <f>H103*0.95</f>
        <v>589</v>
      </c>
      <c r="J103" s="218">
        <f>H103*0.9</f>
        <v>558</v>
      </c>
      <c r="K103" s="218">
        <f>H103*0.85</f>
        <v>527</v>
      </c>
      <c r="L103" s="12"/>
      <c r="M103" s="29">
        <f>D103*H103</f>
        <v>0</v>
      </c>
    </row>
    <row r="104" spans="1:13" ht="31.5" customHeight="1" thickBot="1">
      <c r="A104" s="48">
        <v>4</v>
      </c>
      <c r="B104" s="73"/>
      <c r="C104" s="106" t="s">
        <v>92</v>
      </c>
      <c r="D104" s="115"/>
      <c r="E104" s="80">
        <f>IF($M$139=0,H104,IF($M$139=1,I104,IF($M$139=2,J104,K104)))</f>
        <v>620</v>
      </c>
      <c r="F104" s="50">
        <f>D104*E104</f>
        <v>0</v>
      </c>
      <c r="G104" s="224">
        <v>3</v>
      </c>
      <c r="H104" s="217">
        <v>620</v>
      </c>
      <c r="I104" s="218">
        <f>H104*0.95</f>
        <v>589</v>
      </c>
      <c r="J104" s="218">
        <f>H104*0.9</f>
        <v>558</v>
      </c>
      <c r="K104" s="218">
        <f>H104*0.85</f>
        <v>527</v>
      </c>
      <c r="L104" s="12"/>
      <c r="M104" s="29">
        <f>D104*H104</f>
        <v>0</v>
      </c>
    </row>
    <row r="105" spans="1:13" ht="15.75" thickBot="1">
      <c r="A105" s="14"/>
      <c r="B105" s="39"/>
      <c r="C105" s="15" t="s">
        <v>59</v>
      </c>
      <c r="D105" s="123">
        <f>SUM(D101:D104)</f>
        <v>0</v>
      </c>
      <c r="E105" s="124"/>
      <c r="F105" s="125">
        <f>SUM(F101:F104)</f>
        <v>0</v>
      </c>
      <c r="G105" s="4"/>
      <c r="H105" s="4"/>
      <c r="I105" s="4"/>
      <c r="J105" s="4"/>
      <c r="K105" s="4"/>
      <c r="L105" s="4"/>
      <c r="M105" s="30">
        <f>SUM(M101:M104)</f>
        <v>0</v>
      </c>
    </row>
    <row r="106" spans="1:13" ht="6" customHeight="1" thickBot="1">
      <c r="A106" s="17"/>
      <c r="B106" s="17"/>
      <c r="C106" s="4"/>
      <c r="D106" s="26"/>
      <c r="E106" s="19"/>
      <c r="F106" s="27"/>
      <c r="G106" s="4"/>
      <c r="H106" s="4"/>
      <c r="I106" s="4"/>
      <c r="J106" s="4"/>
      <c r="K106" s="4"/>
      <c r="L106" s="4"/>
      <c r="M106" s="31"/>
    </row>
    <row r="107" spans="1:13" ht="15.75" thickBot="1">
      <c r="A107" s="182" t="s">
        <v>2</v>
      </c>
      <c r="B107" s="62"/>
      <c r="C107" s="63" t="s">
        <v>3</v>
      </c>
      <c r="D107" s="184" t="s">
        <v>4</v>
      </c>
      <c r="E107" s="184" t="s">
        <v>5</v>
      </c>
      <c r="F107" s="186" t="s">
        <v>6</v>
      </c>
      <c r="G107" s="10"/>
      <c r="H107" s="188" t="s">
        <v>7</v>
      </c>
      <c r="I107" s="189"/>
      <c r="J107" s="189"/>
      <c r="K107" s="190"/>
      <c r="M107" s="191" t="s">
        <v>8</v>
      </c>
    </row>
    <row r="108" spans="1:13" ht="91.5" customHeight="1">
      <c r="A108" s="183"/>
      <c r="B108" s="64"/>
      <c r="C108" s="65" t="s">
        <v>52</v>
      </c>
      <c r="D108" s="185"/>
      <c r="E108" s="185"/>
      <c r="F108" s="187"/>
      <c r="G108" s="126" t="s">
        <v>76</v>
      </c>
      <c r="H108" s="94" t="s">
        <v>55</v>
      </c>
      <c r="I108" s="93" t="s">
        <v>56</v>
      </c>
      <c r="J108" s="93" t="s">
        <v>57</v>
      </c>
      <c r="K108" s="95" t="s">
        <v>58</v>
      </c>
      <c r="M108" s="192"/>
    </row>
    <row r="109" spans="1:13" ht="53.25" customHeight="1">
      <c r="A109" s="11">
        <v>1</v>
      </c>
      <c r="B109" s="38"/>
      <c r="C109" s="69" t="s">
        <v>53</v>
      </c>
      <c r="D109" s="114"/>
      <c r="E109" s="132">
        <f>IF($M$139=0,H109,IF($M$139=1,I109,IF($M$139=2,J109,K109)))</f>
        <v>299</v>
      </c>
      <c r="F109" s="47">
        <f>D109*E109</f>
        <v>0</v>
      </c>
      <c r="G109" s="24"/>
      <c r="H109" s="217">
        <v>299</v>
      </c>
      <c r="I109" s="218">
        <f>H109*0.95</f>
        <v>284.05</v>
      </c>
      <c r="J109" s="218">
        <f>H109*0.9</f>
        <v>269.1</v>
      </c>
      <c r="K109" s="218">
        <f>H109*0.85</f>
        <v>254.15</v>
      </c>
      <c r="L109" s="12"/>
      <c r="M109" s="29">
        <f>D109*H109</f>
        <v>0</v>
      </c>
    </row>
    <row r="110" spans="1:13" ht="53.25" customHeight="1">
      <c r="A110" s="11">
        <v>2</v>
      </c>
      <c r="B110" s="38"/>
      <c r="C110" s="134" t="s">
        <v>94</v>
      </c>
      <c r="D110" s="114"/>
      <c r="E110" s="46">
        <f>IF($M$139=0,H110,IF($M$139=1,I110,IF($M$139=2,J110,K110)))</f>
        <v>94</v>
      </c>
      <c r="F110" s="47">
        <f>D110*E110</f>
        <v>0</v>
      </c>
      <c r="G110" s="24"/>
      <c r="H110" s="217">
        <v>94</v>
      </c>
      <c r="I110" s="218">
        <f>H110*0.95</f>
        <v>89.3</v>
      </c>
      <c r="J110" s="218">
        <f>H110*0.9</f>
        <v>84.60000000000001</v>
      </c>
      <c r="K110" s="218">
        <f>H110*0.85</f>
        <v>79.89999999999999</v>
      </c>
      <c r="L110" s="12"/>
      <c r="M110" s="29">
        <f>D110*H110</f>
        <v>0</v>
      </c>
    </row>
    <row r="111" spans="1:13" ht="53.25" customHeight="1" thickBot="1">
      <c r="A111" s="11">
        <v>3</v>
      </c>
      <c r="B111" s="38"/>
      <c r="C111" s="134" t="s">
        <v>95</v>
      </c>
      <c r="D111" s="114"/>
      <c r="E111" s="46">
        <f>IF($M$139=0,H111,IF($M$139=1,I111,IF($M$139=2,J111,K111)))</f>
        <v>94</v>
      </c>
      <c r="F111" s="47">
        <f>D111*E111</f>
        <v>0</v>
      </c>
      <c r="G111" s="24"/>
      <c r="H111" s="217">
        <v>94</v>
      </c>
      <c r="I111" s="218">
        <f>H111*0.95</f>
        <v>89.3</v>
      </c>
      <c r="J111" s="218">
        <f>H111*0.9</f>
        <v>84.60000000000001</v>
      </c>
      <c r="K111" s="218">
        <f>H111*0.85</f>
        <v>79.89999999999999</v>
      </c>
      <c r="L111" s="12"/>
      <c r="M111" s="29">
        <f>D111*H111</f>
        <v>0</v>
      </c>
    </row>
    <row r="112" spans="1:13" ht="17.25" customHeight="1" thickBot="1">
      <c r="A112" s="14"/>
      <c r="B112" s="39"/>
      <c r="C112" s="15" t="s">
        <v>60</v>
      </c>
      <c r="D112" s="123">
        <f>SUM(D109:D111)</f>
        <v>0</v>
      </c>
      <c r="E112" s="124"/>
      <c r="F112" s="125">
        <f>SUM(F109:F111)</f>
        <v>0</v>
      </c>
      <c r="G112" s="4"/>
      <c r="H112" s="4"/>
      <c r="I112" s="4"/>
      <c r="J112" s="4"/>
      <c r="K112" s="4"/>
      <c r="L112" s="4"/>
      <c r="M112" s="30">
        <f>SUM(M109:M111)</f>
        <v>0</v>
      </c>
    </row>
    <row r="113" spans="1:13" ht="5.25" customHeight="1" thickBot="1">
      <c r="A113" s="17"/>
      <c r="B113" s="17"/>
      <c r="C113" s="4"/>
      <c r="D113" s="26"/>
      <c r="E113" s="19"/>
      <c r="F113" s="27"/>
      <c r="G113" s="4"/>
      <c r="H113" s="4"/>
      <c r="I113" s="4"/>
      <c r="J113" s="4"/>
      <c r="K113" s="4"/>
      <c r="L113" s="4"/>
      <c r="M113" s="31"/>
    </row>
    <row r="114" spans="1:13" ht="18" customHeight="1" thickBot="1">
      <c r="A114" s="182" t="s">
        <v>2</v>
      </c>
      <c r="B114" s="62"/>
      <c r="C114" s="63" t="s">
        <v>3</v>
      </c>
      <c r="D114" s="184" t="s">
        <v>4</v>
      </c>
      <c r="E114" s="184" t="s">
        <v>5</v>
      </c>
      <c r="F114" s="186" t="s">
        <v>6</v>
      </c>
      <c r="G114" s="10"/>
      <c r="H114" s="188" t="s">
        <v>7</v>
      </c>
      <c r="I114" s="189"/>
      <c r="J114" s="189"/>
      <c r="K114" s="190"/>
      <c r="M114" s="191" t="s">
        <v>8</v>
      </c>
    </row>
    <row r="115" spans="1:13" ht="90" customHeight="1" thickBot="1">
      <c r="A115" s="209"/>
      <c r="B115" s="66"/>
      <c r="C115" s="61" t="s">
        <v>104</v>
      </c>
      <c r="D115" s="210"/>
      <c r="E115" s="210"/>
      <c r="F115" s="211"/>
      <c r="G115" s="126" t="s">
        <v>76</v>
      </c>
      <c r="H115" s="94" t="s">
        <v>55</v>
      </c>
      <c r="I115" s="93" t="s">
        <v>56</v>
      </c>
      <c r="J115" s="93" t="s">
        <v>57</v>
      </c>
      <c r="K115" s="95" t="s">
        <v>58</v>
      </c>
      <c r="M115" s="192"/>
    </row>
    <row r="116" spans="1:13" ht="28.5" customHeight="1" thickBot="1">
      <c r="A116" s="25">
        <v>1</v>
      </c>
      <c r="B116" s="81"/>
      <c r="C116" s="99" t="s">
        <v>42</v>
      </c>
      <c r="D116" s="116"/>
      <c r="E116" s="82">
        <f aca="true" t="shared" si="25" ref="E116:E125">IF($M$139=0,H116,IF($M$139=1,I116,IF($M$139=2,J116,K116)))</f>
        <v>273</v>
      </c>
      <c r="F116" s="83">
        <f aca="true" t="shared" si="26" ref="F116:F125">D116*E116</f>
        <v>0</v>
      </c>
      <c r="G116" s="219">
        <v>6</v>
      </c>
      <c r="H116" s="217">
        <f>260*0.75*1.4</f>
        <v>273</v>
      </c>
      <c r="I116" s="218">
        <f aca="true" t="shared" si="27" ref="I116:I125">H116*0.95</f>
        <v>259.34999999999997</v>
      </c>
      <c r="J116" s="218">
        <f aca="true" t="shared" si="28" ref="J116:J125">H116*0.9</f>
        <v>245.70000000000002</v>
      </c>
      <c r="K116" s="218">
        <f aca="true" t="shared" si="29" ref="K116:K125">H116*0.85</f>
        <v>232.04999999999998</v>
      </c>
      <c r="L116" s="12"/>
      <c r="M116" s="29">
        <f aca="true" t="shared" si="30" ref="M116:M125">D116*H116</f>
        <v>0</v>
      </c>
    </row>
    <row r="117" spans="1:13" ht="28.5" customHeight="1" thickBot="1">
      <c r="A117" s="11">
        <v>2</v>
      </c>
      <c r="B117" s="45"/>
      <c r="C117" s="99" t="s">
        <v>43</v>
      </c>
      <c r="D117" s="114"/>
      <c r="E117" s="46">
        <f t="shared" si="25"/>
        <v>273</v>
      </c>
      <c r="F117" s="47">
        <f>D117*E117</f>
        <v>0</v>
      </c>
      <c r="G117" s="219">
        <v>6</v>
      </c>
      <c r="H117" s="217">
        <f>260*0.75*1.4</f>
        <v>273</v>
      </c>
      <c r="I117" s="218">
        <f t="shared" si="27"/>
        <v>259.34999999999997</v>
      </c>
      <c r="J117" s="218">
        <f t="shared" si="28"/>
        <v>245.70000000000002</v>
      </c>
      <c r="K117" s="218">
        <f t="shared" si="29"/>
        <v>232.04999999999998</v>
      </c>
      <c r="L117" s="12"/>
      <c r="M117" s="29">
        <f>D117*H117</f>
        <v>0</v>
      </c>
    </row>
    <row r="118" spans="1:13" ht="28.5" customHeight="1" thickBot="1">
      <c r="A118" s="11">
        <v>3</v>
      </c>
      <c r="B118" s="45"/>
      <c r="C118" s="99" t="s">
        <v>44</v>
      </c>
      <c r="D118" s="114"/>
      <c r="E118" s="46">
        <f t="shared" si="25"/>
        <v>273</v>
      </c>
      <c r="F118" s="47">
        <f>D118*E118</f>
        <v>0</v>
      </c>
      <c r="G118" s="219">
        <v>6</v>
      </c>
      <c r="H118" s="217">
        <f>260*0.75*1.4</f>
        <v>273</v>
      </c>
      <c r="I118" s="218">
        <f t="shared" si="27"/>
        <v>259.34999999999997</v>
      </c>
      <c r="J118" s="218">
        <f t="shared" si="28"/>
        <v>245.70000000000002</v>
      </c>
      <c r="K118" s="218">
        <f t="shared" si="29"/>
        <v>232.04999999999998</v>
      </c>
      <c r="L118" s="12"/>
      <c r="M118" s="29">
        <f>D118*H118</f>
        <v>0</v>
      </c>
    </row>
    <row r="119" spans="1:13" ht="28.5" customHeight="1" thickBot="1">
      <c r="A119" s="11">
        <v>4</v>
      </c>
      <c r="B119" s="45"/>
      <c r="C119" s="99" t="s">
        <v>45</v>
      </c>
      <c r="D119" s="114"/>
      <c r="E119" s="46">
        <f t="shared" si="25"/>
        <v>273</v>
      </c>
      <c r="F119" s="47">
        <f>D119*E119</f>
        <v>0</v>
      </c>
      <c r="G119" s="219">
        <v>6</v>
      </c>
      <c r="H119" s="217">
        <f>260*0.75*1.4</f>
        <v>273</v>
      </c>
      <c r="I119" s="218">
        <f t="shared" si="27"/>
        <v>259.34999999999997</v>
      </c>
      <c r="J119" s="218">
        <f t="shared" si="28"/>
        <v>245.70000000000002</v>
      </c>
      <c r="K119" s="218">
        <f t="shared" si="29"/>
        <v>232.04999999999998</v>
      </c>
      <c r="L119" s="12"/>
      <c r="M119" s="29">
        <f>D119*H119</f>
        <v>0</v>
      </c>
    </row>
    <row r="120" spans="1:13" ht="28.5" customHeight="1" thickBot="1">
      <c r="A120" s="11">
        <v>5</v>
      </c>
      <c r="B120" s="45"/>
      <c r="C120" s="99" t="s">
        <v>46</v>
      </c>
      <c r="D120" s="114"/>
      <c r="E120" s="46">
        <f t="shared" si="25"/>
        <v>273</v>
      </c>
      <c r="F120" s="47">
        <f t="shared" si="26"/>
        <v>0</v>
      </c>
      <c r="G120" s="219">
        <v>6</v>
      </c>
      <c r="H120" s="217">
        <f>260*0.75*1.4</f>
        <v>273</v>
      </c>
      <c r="I120" s="218">
        <f t="shared" si="27"/>
        <v>259.34999999999997</v>
      </c>
      <c r="J120" s="218">
        <f t="shared" si="28"/>
        <v>245.70000000000002</v>
      </c>
      <c r="K120" s="218">
        <f t="shared" si="29"/>
        <v>232.04999999999998</v>
      </c>
      <c r="L120" s="12"/>
      <c r="M120" s="29">
        <f t="shared" si="30"/>
        <v>0</v>
      </c>
    </row>
    <row r="121" spans="1:13" ht="28.5" customHeight="1" thickBot="1">
      <c r="A121" s="11">
        <v>6</v>
      </c>
      <c r="B121" s="45"/>
      <c r="C121" s="99" t="s">
        <v>47</v>
      </c>
      <c r="D121" s="114"/>
      <c r="E121" s="46">
        <f t="shared" si="25"/>
        <v>273</v>
      </c>
      <c r="F121" s="47">
        <f t="shared" si="26"/>
        <v>0</v>
      </c>
      <c r="G121" s="219">
        <v>6</v>
      </c>
      <c r="H121" s="217">
        <f>260*0.75*1.4</f>
        <v>273</v>
      </c>
      <c r="I121" s="218">
        <f t="shared" si="27"/>
        <v>259.34999999999997</v>
      </c>
      <c r="J121" s="218">
        <f t="shared" si="28"/>
        <v>245.70000000000002</v>
      </c>
      <c r="K121" s="218">
        <f t="shared" si="29"/>
        <v>232.04999999999998</v>
      </c>
      <c r="L121" s="12"/>
      <c r="M121" s="29">
        <f t="shared" si="30"/>
        <v>0</v>
      </c>
    </row>
    <row r="122" spans="1:13" ht="28.5" customHeight="1" thickBot="1">
      <c r="A122" s="11">
        <v>7</v>
      </c>
      <c r="B122" s="45"/>
      <c r="C122" s="99" t="s">
        <v>48</v>
      </c>
      <c r="D122" s="114"/>
      <c r="E122" s="46">
        <f t="shared" si="25"/>
        <v>273</v>
      </c>
      <c r="F122" s="47">
        <f t="shared" si="26"/>
        <v>0</v>
      </c>
      <c r="G122" s="219">
        <v>6</v>
      </c>
      <c r="H122" s="217">
        <f>260*0.75*1.4</f>
        <v>273</v>
      </c>
      <c r="I122" s="218">
        <f t="shared" si="27"/>
        <v>259.34999999999997</v>
      </c>
      <c r="J122" s="218">
        <f t="shared" si="28"/>
        <v>245.70000000000002</v>
      </c>
      <c r="K122" s="218">
        <f t="shared" si="29"/>
        <v>232.04999999999998</v>
      </c>
      <c r="L122" s="12"/>
      <c r="M122" s="29">
        <f t="shared" si="30"/>
        <v>0</v>
      </c>
    </row>
    <row r="123" spans="1:13" ht="28.5" customHeight="1" thickBot="1">
      <c r="A123" s="11">
        <v>8</v>
      </c>
      <c r="B123" s="45"/>
      <c r="C123" s="99" t="s">
        <v>49</v>
      </c>
      <c r="D123" s="114"/>
      <c r="E123" s="46">
        <f t="shared" si="25"/>
        <v>273</v>
      </c>
      <c r="F123" s="47">
        <f t="shared" si="26"/>
        <v>0</v>
      </c>
      <c r="G123" s="219">
        <v>6</v>
      </c>
      <c r="H123" s="217">
        <f>260*0.75*1.4</f>
        <v>273</v>
      </c>
      <c r="I123" s="218">
        <f t="shared" si="27"/>
        <v>259.34999999999997</v>
      </c>
      <c r="J123" s="218">
        <f t="shared" si="28"/>
        <v>245.70000000000002</v>
      </c>
      <c r="K123" s="218">
        <f t="shared" si="29"/>
        <v>232.04999999999998</v>
      </c>
      <c r="L123" s="12"/>
      <c r="M123" s="29">
        <f t="shared" si="30"/>
        <v>0</v>
      </c>
    </row>
    <row r="124" spans="1:13" ht="28.5" customHeight="1" thickBot="1">
      <c r="A124" s="11">
        <v>9</v>
      </c>
      <c r="B124" s="45"/>
      <c r="C124" s="99" t="s">
        <v>50</v>
      </c>
      <c r="D124" s="114"/>
      <c r="E124" s="46">
        <f t="shared" si="25"/>
        <v>273</v>
      </c>
      <c r="F124" s="47">
        <f t="shared" si="26"/>
        <v>0</v>
      </c>
      <c r="G124" s="219">
        <v>6</v>
      </c>
      <c r="H124" s="217">
        <f>260*0.75*1.4</f>
        <v>273</v>
      </c>
      <c r="I124" s="218">
        <f t="shared" si="27"/>
        <v>259.34999999999997</v>
      </c>
      <c r="J124" s="218">
        <f t="shared" si="28"/>
        <v>245.70000000000002</v>
      </c>
      <c r="K124" s="218">
        <f t="shared" si="29"/>
        <v>232.04999999999998</v>
      </c>
      <c r="L124" s="12"/>
      <c r="M124" s="29">
        <f t="shared" si="30"/>
        <v>0</v>
      </c>
    </row>
    <row r="125" spans="1:13" ht="28.5" customHeight="1" thickBot="1">
      <c r="A125" s="11">
        <v>10</v>
      </c>
      <c r="B125" s="48"/>
      <c r="C125" s="101" t="s">
        <v>51</v>
      </c>
      <c r="D125" s="115"/>
      <c r="E125" s="49">
        <f t="shared" si="25"/>
        <v>273</v>
      </c>
      <c r="F125" s="50">
        <f t="shared" si="26"/>
        <v>0</v>
      </c>
      <c r="G125" s="219">
        <v>6</v>
      </c>
      <c r="H125" s="217">
        <f>260*0.75*1.4</f>
        <v>273</v>
      </c>
      <c r="I125" s="218">
        <f t="shared" si="27"/>
        <v>259.34999999999997</v>
      </c>
      <c r="J125" s="218">
        <f t="shared" si="28"/>
        <v>245.70000000000002</v>
      </c>
      <c r="K125" s="218">
        <f t="shared" si="29"/>
        <v>232.04999999999998</v>
      </c>
      <c r="L125" s="12"/>
      <c r="M125" s="29">
        <f t="shared" si="30"/>
        <v>0</v>
      </c>
    </row>
    <row r="126" spans="1:13" ht="17.25" customHeight="1" thickBot="1">
      <c r="A126" s="36"/>
      <c r="B126" s="40"/>
      <c r="C126" s="37" t="s">
        <v>59</v>
      </c>
      <c r="D126" s="120">
        <f>SUM(D116:D125)</f>
        <v>0</v>
      </c>
      <c r="E126" s="121"/>
      <c r="F126" s="122">
        <f>SUM(F116:F125)</f>
        <v>0</v>
      </c>
      <c r="G126" s="24"/>
      <c r="H126" s="54"/>
      <c r="I126" s="55"/>
      <c r="J126" s="55"/>
      <c r="K126" s="55"/>
      <c r="L126" s="12"/>
      <c r="M126" s="30">
        <f>SUM(M116:M125)</f>
        <v>0</v>
      </c>
    </row>
    <row r="127" spans="1:13" ht="3" customHeight="1" thickBot="1">
      <c r="A127" s="17"/>
      <c r="B127" s="17"/>
      <c r="C127" s="4"/>
      <c r="D127" s="26"/>
      <c r="E127" s="19"/>
      <c r="F127" s="27"/>
      <c r="G127" s="4"/>
      <c r="H127" s="4"/>
      <c r="I127" s="4"/>
      <c r="J127" s="4"/>
      <c r="K127" s="4"/>
      <c r="L127" s="4"/>
      <c r="M127" s="31"/>
    </row>
    <row r="128" spans="1:13" ht="18" customHeight="1" thickBot="1">
      <c r="A128" s="182" t="s">
        <v>2</v>
      </c>
      <c r="B128" s="62"/>
      <c r="C128" s="63" t="s">
        <v>3</v>
      </c>
      <c r="D128" s="184" t="s">
        <v>4</v>
      </c>
      <c r="E128" s="184" t="s">
        <v>5</v>
      </c>
      <c r="F128" s="186" t="s">
        <v>6</v>
      </c>
      <c r="G128" s="10"/>
      <c r="H128" s="188" t="s">
        <v>7</v>
      </c>
      <c r="I128" s="189"/>
      <c r="J128" s="189"/>
      <c r="K128" s="190"/>
      <c r="M128" s="191" t="s">
        <v>8</v>
      </c>
    </row>
    <row r="129" spans="1:13" ht="96.75" customHeight="1" thickBot="1">
      <c r="A129" s="209"/>
      <c r="B129" s="67"/>
      <c r="C129" s="68"/>
      <c r="D129" s="185"/>
      <c r="E129" s="185"/>
      <c r="F129" s="187"/>
      <c r="G129" s="126" t="s">
        <v>76</v>
      </c>
      <c r="H129" s="94" t="s">
        <v>55</v>
      </c>
      <c r="I129" s="93" t="s">
        <v>56</v>
      </c>
      <c r="J129" s="93" t="s">
        <v>57</v>
      </c>
      <c r="K129" s="95" t="s">
        <v>58</v>
      </c>
      <c r="M129" s="192"/>
    </row>
    <row r="130" spans="1:13" ht="7.5" customHeight="1" thickBot="1">
      <c r="A130" s="25">
        <v>1</v>
      </c>
      <c r="B130" s="42"/>
      <c r="C130" s="88"/>
      <c r="D130" s="117"/>
      <c r="E130" s="43">
        <f>IF($M$139=0,H130,IF($M$139=1,I130,IF($M$139=2,J130,K130)))</f>
        <v>0</v>
      </c>
      <c r="F130" s="44">
        <f>D130*E130</f>
        <v>0</v>
      </c>
      <c r="G130" s="127"/>
      <c r="H130" s="51"/>
      <c r="I130" s="52"/>
      <c r="J130" s="52"/>
      <c r="K130" s="53"/>
      <c r="L130" s="12"/>
      <c r="M130" s="29">
        <f>D130*H130</f>
        <v>0</v>
      </c>
    </row>
    <row r="131" spans="1:13" ht="7.5" customHeight="1" thickBot="1">
      <c r="A131" s="11">
        <v>2</v>
      </c>
      <c r="B131" s="45"/>
      <c r="C131" s="89"/>
      <c r="D131" s="114"/>
      <c r="E131" s="46">
        <f>IF($M$139=0,H131,IF($M$139=1,I131,IF($M$139=2,J131,K131)))</f>
        <v>0</v>
      </c>
      <c r="F131" s="47">
        <f>D131*E131</f>
        <v>0</v>
      </c>
      <c r="G131" s="127"/>
      <c r="H131" s="51"/>
      <c r="I131" s="52"/>
      <c r="J131" s="52"/>
      <c r="K131" s="53"/>
      <c r="L131" s="12"/>
      <c r="M131" s="29">
        <f>D131*H131</f>
        <v>0</v>
      </c>
    </row>
    <row r="132" spans="1:13" ht="7.5" customHeight="1" thickBot="1">
      <c r="A132" s="11">
        <v>3</v>
      </c>
      <c r="B132" s="45"/>
      <c r="C132" s="90"/>
      <c r="D132" s="114"/>
      <c r="E132" s="46">
        <f>IF($M$139=0,H132,IF($M$139=1,I132,IF($M$139=2,J132,K132)))</f>
        <v>0</v>
      </c>
      <c r="F132" s="47">
        <f>D132*E132</f>
        <v>0</v>
      </c>
      <c r="G132" s="127"/>
      <c r="H132" s="51"/>
      <c r="I132" s="52"/>
      <c r="J132" s="52"/>
      <c r="K132" s="53"/>
      <c r="L132" s="12"/>
      <c r="M132" s="29">
        <f>D132*H132</f>
        <v>0</v>
      </c>
    </row>
    <row r="133" spans="1:13" ht="7.5" customHeight="1" thickBot="1">
      <c r="A133" s="11">
        <v>4</v>
      </c>
      <c r="B133" s="45"/>
      <c r="C133" s="89"/>
      <c r="D133" s="114"/>
      <c r="E133" s="46">
        <f>IF($M$139=0,H133,IF($M$139=1,I133,IF($M$139=2,J133,K133)))</f>
        <v>0</v>
      </c>
      <c r="F133" s="47">
        <f>D133*E133</f>
        <v>0</v>
      </c>
      <c r="G133" s="127"/>
      <c r="H133" s="51"/>
      <c r="I133" s="52"/>
      <c r="J133" s="52"/>
      <c r="K133" s="53"/>
      <c r="L133" s="12"/>
      <c r="M133" s="29">
        <f>D133*H133</f>
        <v>0</v>
      </c>
    </row>
    <row r="134" spans="1:13" ht="7.5" customHeight="1" thickBot="1">
      <c r="A134" s="11">
        <v>5</v>
      </c>
      <c r="B134" s="45"/>
      <c r="C134" s="89"/>
      <c r="D134" s="114"/>
      <c r="E134" s="46">
        <f>IF($M$139=0,H134,IF($M$139=1,I134,IF($M$139=2,J134,K134)))</f>
        <v>0</v>
      </c>
      <c r="F134" s="47">
        <f>D134*E134</f>
        <v>0</v>
      </c>
      <c r="G134" s="127"/>
      <c r="H134" s="51"/>
      <c r="I134" s="52"/>
      <c r="J134" s="52"/>
      <c r="K134" s="53"/>
      <c r="L134" s="12"/>
      <c r="M134" s="29">
        <f>D134*H134</f>
        <v>0</v>
      </c>
    </row>
    <row r="135" spans="1:13" ht="7.5" customHeight="1" thickBot="1">
      <c r="A135" s="11"/>
      <c r="B135" s="48"/>
      <c r="C135" s="91"/>
      <c r="D135" s="115"/>
      <c r="E135" s="49"/>
      <c r="F135" s="50"/>
      <c r="G135" s="127"/>
      <c r="H135" s="51"/>
      <c r="I135" s="52"/>
      <c r="J135" s="52"/>
      <c r="K135" s="53"/>
      <c r="L135" s="12"/>
      <c r="M135" s="29"/>
    </row>
    <row r="136" spans="1:13" ht="15.75" thickBot="1">
      <c r="A136" s="36"/>
      <c r="B136" s="40"/>
      <c r="C136" s="37" t="s">
        <v>59</v>
      </c>
      <c r="D136" s="120">
        <f>SUM(D130:D135)</f>
        <v>0</v>
      </c>
      <c r="E136" s="121"/>
      <c r="F136" s="122">
        <f>SUM(F130:F135)</f>
        <v>0</v>
      </c>
      <c r="G136" s="24"/>
      <c r="H136" s="54"/>
      <c r="I136" s="55"/>
      <c r="J136" s="55"/>
      <c r="K136" s="55"/>
      <c r="L136" s="12"/>
      <c r="M136" s="30">
        <f>SUM(M130:M135)</f>
        <v>0</v>
      </c>
    </row>
    <row r="137" ht="6.75" customHeight="1"/>
    <row r="138" spans="3:13" ht="15">
      <c r="C138" s="4" t="s">
        <v>10</v>
      </c>
      <c r="D138" s="22"/>
      <c r="E138" s="19"/>
      <c r="F138" s="118">
        <f>$M$138</f>
        <v>0</v>
      </c>
      <c r="M138" s="32">
        <f>SUM(M112+M105+M97+M89+M70+M62+M31+M126+M136+50:50+M79+M42)</f>
        <v>0</v>
      </c>
    </row>
    <row r="139" spans="3:13" ht="15">
      <c r="C139" s="87" t="s">
        <v>54</v>
      </c>
      <c r="D139" s="33">
        <f>SUM(D126+D112+D105+D97+D89+D70+D62+D31+D136+50:50+D79)</f>
        <v>0</v>
      </c>
      <c r="E139" s="34"/>
      <c r="F139" s="119">
        <f>SUM(F112+F105+F97+F89+F70+F62+F31+F126+F136+F50+F79+F42)</f>
        <v>0</v>
      </c>
      <c r="M139" s="35">
        <f>IF(AND($M$138&gt;=0,$M$138&lt;10000),0,IF($M$138&lt;30000,1,IF($M$138&lt;60000,2,3)))</f>
        <v>0</v>
      </c>
    </row>
  </sheetData>
  <sheetProtection/>
  <protectedRanges>
    <protectedRange sqref="D82:D88 D93:D96" name="Диапазон3"/>
    <protectedRange sqref="D54:D61 D66:D69 D46:D49 D74:D78" name="Диапазон2"/>
    <protectedRange sqref="D8:D30 D35:D41" name="Диапазон1"/>
    <protectedRange sqref="D3:D4" name="Диапазон4_1"/>
    <protectedRange sqref="D101:D104" name="Диапазон3_2"/>
    <protectedRange sqref="D116:D125 D130:D135 D109:D111" name="Диапазон3_2_1"/>
  </protectedRanges>
  <mergeCells count="72">
    <mergeCell ref="A33:A34"/>
    <mergeCell ref="D33:D34"/>
    <mergeCell ref="E33:E34"/>
    <mergeCell ref="F33:F34"/>
    <mergeCell ref="H33:K33"/>
    <mergeCell ref="M33:M34"/>
    <mergeCell ref="A128:A129"/>
    <mergeCell ref="D128:D129"/>
    <mergeCell ref="E128:E129"/>
    <mergeCell ref="F128:F129"/>
    <mergeCell ref="H128:K128"/>
    <mergeCell ref="M128:M129"/>
    <mergeCell ref="A114:A115"/>
    <mergeCell ref="D114:D115"/>
    <mergeCell ref="E114:E115"/>
    <mergeCell ref="F114:F115"/>
    <mergeCell ref="H114:K114"/>
    <mergeCell ref="M114:M115"/>
    <mergeCell ref="A91:A92"/>
    <mergeCell ref="D91:D92"/>
    <mergeCell ref="E91:E92"/>
    <mergeCell ref="F91:F92"/>
    <mergeCell ref="H91:K91"/>
    <mergeCell ref="M91:M92"/>
    <mergeCell ref="A80:A81"/>
    <mergeCell ref="D80:D81"/>
    <mergeCell ref="E80:E81"/>
    <mergeCell ref="F80:F81"/>
    <mergeCell ref="H80:K80"/>
    <mergeCell ref="M80:M81"/>
    <mergeCell ref="A64:A65"/>
    <mergeCell ref="D64:D65"/>
    <mergeCell ref="E64:E65"/>
    <mergeCell ref="F64:F65"/>
    <mergeCell ref="H64:K64"/>
    <mergeCell ref="M64:M65"/>
    <mergeCell ref="A52:A53"/>
    <mergeCell ref="D52:D53"/>
    <mergeCell ref="E52:E53"/>
    <mergeCell ref="F52:F53"/>
    <mergeCell ref="H52:K52"/>
    <mergeCell ref="M52:M53"/>
    <mergeCell ref="A6:A7"/>
    <mergeCell ref="D6:D7"/>
    <mergeCell ref="E6:E7"/>
    <mergeCell ref="F6:F7"/>
    <mergeCell ref="H6:K6"/>
    <mergeCell ref="M6:M7"/>
    <mergeCell ref="A99:A100"/>
    <mergeCell ref="D99:D100"/>
    <mergeCell ref="E99:E100"/>
    <mergeCell ref="F99:F100"/>
    <mergeCell ref="H99:K99"/>
    <mergeCell ref="M99:M100"/>
    <mergeCell ref="A107:A108"/>
    <mergeCell ref="D107:D108"/>
    <mergeCell ref="E107:E108"/>
    <mergeCell ref="F107:F108"/>
    <mergeCell ref="H107:K107"/>
    <mergeCell ref="M107:M108"/>
    <mergeCell ref="H44:K44"/>
    <mergeCell ref="M44:M45"/>
    <mergeCell ref="A44:A45"/>
    <mergeCell ref="D44:D45"/>
    <mergeCell ref="E44:E45"/>
    <mergeCell ref="F44:F45"/>
    <mergeCell ref="A72:A73"/>
    <mergeCell ref="D72:D73"/>
    <mergeCell ref="E72:E73"/>
    <mergeCell ref="F72:F73"/>
    <mergeCell ref="H72:K72"/>
    <mergeCell ref="M72:M73"/>
  </mergeCells>
  <conditionalFormatting sqref="E8:F30 E54:F61 E66:F69 E82:F88 E93:F96">
    <cfRule type="expression" priority="173" dxfId="88" stopIfTrue="1">
      <formula>IF($D8,TRUE,FALSE)</formula>
    </cfRule>
  </conditionalFormatting>
  <conditionalFormatting sqref="H8:H30 H54:H61 H66:H69 H93:H96 H82:H88 H109:H111">
    <cfRule type="expression" priority="178" dxfId="89" stopIfTrue="1">
      <formula>IF($M$139=0,TRUE,FALSE)</formula>
    </cfRule>
  </conditionalFormatting>
  <conditionalFormatting sqref="I8:I30 I126 I54:I61 I66:I69 I136 I82:I88 I93:I96 I109:I111">
    <cfRule type="expression" priority="183" dxfId="89" stopIfTrue="1">
      <formula>IF($M$139=1,TRUE,FALSE)</formula>
    </cfRule>
  </conditionalFormatting>
  <conditionalFormatting sqref="J8:J30 J126 J54:J61 J66:J69 J136 J82:J88 J93:J96 J109:J111">
    <cfRule type="expression" priority="188" dxfId="89" stopIfTrue="1">
      <formula>IF($M$139=2,TRUE,FALSE)</formula>
    </cfRule>
  </conditionalFormatting>
  <conditionalFormatting sqref="K8:K30 K126 K54:K61 K66:K69 K136 K82:K88 K93:K96 K109:K111">
    <cfRule type="expression" priority="193" dxfId="89" stopIfTrue="1">
      <formula>IF($M$139=3,TRUE,FALSE)</formula>
    </cfRule>
  </conditionalFormatting>
  <conditionalFormatting sqref="E101:E104 E116 E134:E135 F134:F136 E120:E125 F120:F126 E109:F111">
    <cfRule type="expression" priority="168" dxfId="90" stopIfTrue="1">
      <formula>IF($D101,TRUE,FALSE)</formula>
    </cfRule>
  </conditionalFormatting>
  <conditionalFormatting sqref="F101:F104">
    <cfRule type="expression" priority="167" dxfId="90" stopIfTrue="1">
      <formula>IF($D101,TRUE,FALSE)</formula>
    </cfRule>
  </conditionalFormatting>
  <conditionalFormatting sqref="H101:H104">
    <cfRule type="expression" priority="163" dxfId="89" stopIfTrue="1">
      <formula>IF($M$139=0,TRUE,FALSE)</formula>
    </cfRule>
  </conditionalFormatting>
  <conditionalFormatting sqref="I101:I104">
    <cfRule type="expression" priority="164" dxfId="89" stopIfTrue="1">
      <formula>IF($M$139=1,TRUE,FALSE)</formula>
    </cfRule>
  </conditionalFormatting>
  <conditionalFormatting sqref="J101:J104">
    <cfRule type="expression" priority="165" dxfId="89" stopIfTrue="1">
      <formula>IF($M$139=2,TRUE,FALSE)</formula>
    </cfRule>
  </conditionalFormatting>
  <conditionalFormatting sqref="K101:K104">
    <cfRule type="expression" priority="166" dxfId="89" stopIfTrue="1">
      <formula>IF($M$139=3,TRUE,FALSE)</formula>
    </cfRule>
  </conditionalFormatting>
  <conditionalFormatting sqref="I126 I136 I109:I111">
    <cfRule type="expression" priority="158" dxfId="89" stopIfTrue="1">
      <formula>IF($M$138=1,TRUE,FALSE)</formula>
    </cfRule>
  </conditionalFormatting>
  <conditionalFormatting sqref="J126 J136 J109:J111">
    <cfRule type="expression" priority="157" dxfId="89" stopIfTrue="1">
      <formula>IF($M$138=2,TRUE,FALSE)</formula>
    </cfRule>
  </conditionalFormatting>
  <conditionalFormatting sqref="K126 K136 K109:K111">
    <cfRule type="expression" priority="156" dxfId="89" stopIfTrue="1">
      <formula>IF($M$138=3,TRUE,FALSE)</formula>
    </cfRule>
  </conditionalFormatting>
  <conditionalFormatting sqref="F116">
    <cfRule type="expression" priority="136" dxfId="90" stopIfTrue="1">
      <formula>IF($D116,TRUE,FALSE)</formula>
    </cfRule>
  </conditionalFormatting>
  <conditionalFormatting sqref="H116:H125 H109:H111">
    <cfRule type="expression" priority="135" dxfId="89" stopIfTrue="1">
      <formula>IF($M$138=0,TRUE,FALSE)</formula>
    </cfRule>
  </conditionalFormatting>
  <conditionalFormatting sqref="I116:I125">
    <cfRule type="expression" priority="134" dxfId="89" stopIfTrue="1">
      <formula>IF($M$138=1,TRUE,FALSE)</formula>
    </cfRule>
  </conditionalFormatting>
  <conditionalFormatting sqref="J116:J125">
    <cfRule type="expression" priority="133" dxfId="89" stopIfTrue="1">
      <formula>IF($M$138=2,TRUE,FALSE)</formula>
    </cfRule>
  </conditionalFormatting>
  <conditionalFormatting sqref="K116:K125">
    <cfRule type="expression" priority="132" dxfId="89" stopIfTrue="1">
      <formula>IF($M$138=3,TRUE,FALSE)</formula>
    </cfRule>
  </conditionalFormatting>
  <conditionalFormatting sqref="H116:H125">
    <cfRule type="expression" priority="131" dxfId="89" stopIfTrue="1">
      <formula>IF($M$139=0,TRUE,FALSE)</formula>
    </cfRule>
  </conditionalFormatting>
  <conditionalFormatting sqref="I116:I125">
    <cfRule type="expression" priority="130" dxfId="89" stopIfTrue="1">
      <formula>IF($M$139=1,TRUE,FALSE)</formula>
    </cfRule>
  </conditionalFormatting>
  <conditionalFormatting sqref="J116:J125">
    <cfRule type="expression" priority="129" dxfId="89" stopIfTrue="1">
      <formula>IF($M$139=2,TRUE,FALSE)</formula>
    </cfRule>
  </conditionalFormatting>
  <conditionalFormatting sqref="K116:K125">
    <cfRule type="expression" priority="128" dxfId="89" stopIfTrue="1">
      <formula>IF($M$139=3,TRUE,FALSE)</formula>
    </cfRule>
  </conditionalFormatting>
  <conditionalFormatting sqref="H116:H125">
    <cfRule type="expression" priority="127" dxfId="89" stopIfTrue="1">
      <formula>IF($M$139=0,TRUE,FALSE)</formula>
    </cfRule>
  </conditionalFormatting>
  <conditionalFormatting sqref="I116:I125">
    <cfRule type="expression" priority="126" dxfId="89" stopIfTrue="1">
      <formula>IF($M$139=1,TRUE,FALSE)</formula>
    </cfRule>
  </conditionalFormatting>
  <conditionalFormatting sqref="J116:J125">
    <cfRule type="expression" priority="125" dxfId="89" stopIfTrue="1">
      <formula>IF($M$139=2,TRUE,FALSE)</formula>
    </cfRule>
  </conditionalFormatting>
  <conditionalFormatting sqref="K116:K125">
    <cfRule type="expression" priority="124" dxfId="89" stopIfTrue="1">
      <formula>IF($M$139=3,TRUE,FALSE)</formula>
    </cfRule>
  </conditionalFormatting>
  <conditionalFormatting sqref="E126">
    <cfRule type="expression" priority="123" dxfId="90" stopIfTrue="1">
      <formula>IF($D126,TRUE,FALSE)</formula>
    </cfRule>
  </conditionalFormatting>
  <conditionalFormatting sqref="H126">
    <cfRule type="expression" priority="121" dxfId="89" stopIfTrue="1">
      <formula>IF($M$138=0,TRUE,FALSE)</formula>
    </cfRule>
  </conditionalFormatting>
  <conditionalFormatting sqref="H126">
    <cfRule type="expression" priority="117" dxfId="89" stopIfTrue="1">
      <formula>IF($M$139=0,TRUE,FALSE)</formula>
    </cfRule>
  </conditionalFormatting>
  <conditionalFormatting sqref="H126">
    <cfRule type="expression" priority="113" dxfId="89" stopIfTrue="1">
      <formula>IF($M$139=0,TRUE,FALSE)</formula>
    </cfRule>
  </conditionalFormatting>
  <conditionalFormatting sqref="E117:F119">
    <cfRule type="expression" priority="106" dxfId="90" stopIfTrue="1">
      <formula>IF($D117,TRUE,FALSE)</formula>
    </cfRule>
  </conditionalFormatting>
  <conditionalFormatting sqref="E130">
    <cfRule type="expression" priority="95" dxfId="90" stopIfTrue="1">
      <formula>IF($D130,TRUE,FALSE)</formula>
    </cfRule>
  </conditionalFormatting>
  <conditionalFormatting sqref="F130">
    <cfRule type="expression" priority="90" dxfId="90" stopIfTrue="1">
      <formula>IF($D130,TRUE,FALSE)</formula>
    </cfRule>
  </conditionalFormatting>
  <conditionalFormatting sqref="H130:H135">
    <cfRule type="expression" priority="89" dxfId="89" stopIfTrue="1">
      <formula>IF($M$138=0,TRUE,FALSE)</formula>
    </cfRule>
  </conditionalFormatting>
  <conditionalFormatting sqref="I130:I135">
    <cfRule type="expression" priority="88" dxfId="89" stopIfTrue="1">
      <formula>IF($M$138=1,TRUE,FALSE)</formula>
    </cfRule>
  </conditionalFormatting>
  <conditionalFormatting sqref="J130:J135">
    <cfRule type="expression" priority="87" dxfId="89" stopIfTrue="1">
      <formula>IF($M$138=2,TRUE,FALSE)</formula>
    </cfRule>
  </conditionalFormatting>
  <conditionalFormatting sqref="K130:K135">
    <cfRule type="expression" priority="86" dxfId="89" stopIfTrue="1">
      <formula>IF($M$138=3,TRUE,FALSE)</formula>
    </cfRule>
  </conditionalFormatting>
  <conditionalFormatting sqref="H130:H135">
    <cfRule type="expression" priority="85" dxfId="89" stopIfTrue="1">
      <formula>IF($M$139=0,TRUE,FALSE)</formula>
    </cfRule>
  </conditionalFormatting>
  <conditionalFormatting sqref="I130:I135">
    <cfRule type="expression" priority="84" dxfId="89" stopIfTrue="1">
      <formula>IF($M$139=1,TRUE,FALSE)</formula>
    </cfRule>
  </conditionalFormatting>
  <conditionalFormatting sqref="J130:J135">
    <cfRule type="expression" priority="83" dxfId="89" stopIfTrue="1">
      <formula>IF($M$139=2,TRUE,FALSE)</formula>
    </cfRule>
  </conditionalFormatting>
  <conditionalFormatting sqref="K130:K135">
    <cfRule type="expression" priority="82" dxfId="89" stopIfTrue="1">
      <formula>IF($M$139=3,TRUE,FALSE)</formula>
    </cfRule>
  </conditionalFormatting>
  <conditionalFormatting sqref="H130:H135">
    <cfRule type="expression" priority="81" dxfId="89" stopIfTrue="1">
      <formula>IF($M$139=0,TRUE,FALSE)</formula>
    </cfRule>
  </conditionalFormatting>
  <conditionalFormatting sqref="I130:I135">
    <cfRule type="expression" priority="80" dxfId="89" stopIfTrue="1">
      <formula>IF($M$139=1,TRUE,FALSE)</formula>
    </cfRule>
  </conditionalFormatting>
  <conditionalFormatting sqref="J130:J135">
    <cfRule type="expression" priority="79" dxfId="89" stopIfTrue="1">
      <formula>IF($M$139=2,TRUE,FALSE)</formula>
    </cfRule>
  </conditionalFormatting>
  <conditionalFormatting sqref="K130:K135">
    <cfRule type="expression" priority="78" dxfId="89" stopIfTrue="1">
      <formula>IF($M$139=3,TRUE,FALSE)</formula>
    </cfRule>
  </conditionalFormatting>
  <conditionalFormatting sqref="E136">
    <cfRule type="expression" priority="77" dxfId="90" stopIfTrue="1">
      <formula>IF($D136,TRUE,FALSE)</formula>
    </cfRule>
  </conditionalFormatting>
  <conditionalFormatting sqref="H136">
    <cfRule type="expression" priority="76" dxfId="89" stopIfTrue="1">
      <formula>IF($M$138=0,TRUE,FALSE)</formula>
    </cfRule>
  </conditionalFormatting>
  <conditionalFormatting sqref="H136">
    <cfRule type="expression" priority="75" dxfId="89" stopIfTrue="1">
      <formula>IF($M$139=0,TRUE,FALSE)</formula>
    </cfRule>
  </conditionalFormatting>
  <conditionalFormatting sqref="H136">
    <cfRule type="expression" priority="74" dxfId="89" stopIfTrue="1">
      <formula>IF($M$139=0,TRUE,FALSE)</formula>
    </cfRule>
  </conditionalFormatting>
  <conditionalFormatting sqref="E131:F133">
    <cfRule type="expression" priority="70" dxfId="90" stopIfTrue="1">
      <formula>IF($D131,TRUE,FALSE)</formula>
    </cfRule>
  </conditionalFormatting>
  <conditionalFormatting sqref="E46:F49">
    <cfRule type="expression" priority="24" dxfId="88" stopIfTrue="1">
      <formula>IF($D46,TRUE,FALSE)</formula>
    </cfRule>
  </conditionalFormatting>
  <conditionalFormatting sqref="H46:H49">
    <cfRule type="expression" priority="25" dxfId="89" stopIfTrue="1">
      <formula>IF($M$139=0,TRUE,FALSE)</formula>
    </cfRule>
  </conditionalFormatting>
  <conditionalFormatting sqref="I46:I49">
    <cfRule type="expression" priority="26" dxfId="89" stopIfTrue="1">
      <formula>IF($M$139=1,TRUE,FALSE)</formula>
    </cfRule>
  </conditionalFormatting>
  <conditionalFormatting sqref="J46:J49">
    <cfRule type="expression" priority="27" dxfId="89" stopIfTrue="1">
      <formula>IF($M$139=2,TRUE,FALSE)</formula>
    </cfRule>
  </conditionalFormatting>
  <conditionalFormatting sqref="K46:K49">
    <cfRule type="expression" priority="28" dxfId="89" stopIfTrue="1">
      <formula>IF($M$139=3,TRUE,FALSE)</formula>
    </cfRule>
  </conditionalFormatting>
  <conditionalFormatting sqref="E74:F78">
    <cfRule type="expression" priority="19" dxfId="88" stopIfTrue="1">
      <formula>IF($D74,TRUE,FALSE)</formula>
    </cfRule>
  </conditionalFormatting>
  <conditionalFormatting sqref="H75:H77">
    <cfRule type="expression" priority="20" dxfId="89" stopIfTrue="1">
      <formula>IF($M$139=0,TRUE,FALSE)</formula>
    </cfRule>
  </conditionalFormatting>
  <conditionalFormatting sqref="I75:I77">
    <cfRule type="expression" priority="21" dxfId="89" stopIfTrue="1">
      <formula>IF($M$139=1,TRUE,FALSE)</formula>
    </cfRule>
  </conditionalFormatting>
  <conditionalFormatting sqref="J75:J77">
    <cfRule type="expression" priority="22" dxfId="89" stopIfTrue="1">
      <formula>IF($M$139=2,TRUE,FALSE)</formula>
    </cfRule>
  </conditionalFormatting>
  <conditionalFormatting sqref="K75:K77">
    <cfRule type="expression" priority="23" dxfId="89" stopIfTrue="1">
      <formula>IF($M$139=3,TRUE,FALSE)</formula>
    </cfRule>
  </conditionalFormatting>
  <conditionalFormatting sqref="H74">
    <cfRule type="expression" priority="15" dxfId="89" stopIfTrue="1">
      <formula>IF($M$139=0,TRUE,FALSE)</formula>
    </cfRule>
  </conditionalFormatting>
  <conditionalFormatting sqref="I74">
    <cfRule type="expression" priority="16" dxfId="89" stopIfTrue="1">
      <formula>IF($M$139=1,TRUE,FALSE)</formula>
    </cfRule>
  </conditionalFormatting>
  <conditionalFormatting sqref="J74">
    <cfRule type="expression" priority="17" dxfId="89" stopIfTrue="1">
      <formula>IF($M$139=2,TRUE,FALSE)</formula>
    </cfRule>
  </conditionalFormatting>
  <conditionalFormatting sqref="K74">
    <cfRule type="expression" priority="18" dxfId="89" stopIfTrue="1">
      <formula>IF($M$139=3,TRUE,FALSE)</formula>
    </cfRule>
  </conditionalFormatting>
  <conditionalFormatting sqref="H78">
    <cfRule type="expression" priority="11" dxfId="89" stopIfTrue="1">
      <formula>IF($M$139=0,TRUE,FALSE)</formula>
    </cfRule>
  </conditionalFormatting>
  <conditionalFormatting sqref="I78">
    <cfRule type="expression" priority="12" dxfId="89" stopIfTrue="1">
      <formula>IF($M$139=1,TRUE,FALSE)</formula>
    </cfRule>
  </conditionalFormatting>
  <conditionalFormatting sqref="J78">
    <cfRule type="expression" priority="13" dxfId="89" stopIfTrue="1">
      <formula>IF($M$139=2,TRUE,FALSE)</formula>
    </cfRule>
  </conditionalFormatting>
  <conditionalFormatting sqref="K78">
    <cfRule type="expression" priority="14" dxfId="89" stopIfTrue="1">
      <formula>IF($M$139=3,TRUE,FALSE)</formula>
    </cfRule>
  </conditionalFormatting>
  <conditionalFormatting sqref="F35:F41">
    <cfRule type="expression" priority="9" dxfId="88" stopIfTrue="1">
      <formula>IF($D35,TRUE,FALSE)</formula>
    </cfRule>
  </conditionalFormatting>
  <conditionalFormatting sqref="E35:E42">
    <cfRule type="expression" priority="10" dxfId="88" stopIfTrue="1">
      <formula>IF($D35,TRUE,FALSE)</formula>
    </cfRule>
  </conditionalFormatting>
  <conditionalFormatting sqref="H35:H41">
    <cfRule type="expression" priority="5" dxfId="89" stopIfTrue="1">
      <formula>IF($M$139=0,TRUE,FALSE)</formula>
    </cfRule>
  </conditionalFormatting>
  <conditionalFormatting sqref="I35:I41">
    <cfRule type="expression" priority="6" dxfId="89" stopIfTrue="1">
      <formula>IF($M$139=1,TRUE,FALSE)</formula>
    </cfRule>
  </conditionalFormatting>
  <conditionalFormatting sqref="J35:J41">
    <cfRule type="expression" priority="7" dxfId="89" stopIfTrue="1">
      <formula>IF($M$139=2,TRUE,FALSE)</formula>
    </cfRule>
  </conditionalFormatting>
  <conditionalFormatting sqref="K35:K41">
    <cfRule type="expression" priority="8" dxfId="89" stopIfTrue="1">
      <formula>IF($M$139=3,TRUE,FALSE)</formula>
    </cfRule>
  </conditionalFormatting>
  <conditionalFormatting sqref="I35:I41">
    <cfRule type="expression" priority="4" dxfId="89" stopIfTrue="1">
      <formula>IF($M$138=1,TRUE,FALSE)</formula>
    </cfRule>
  </conditionalFormatting>
  <conditionalFormatting sqref="J35:J41">
    <cfRule type="expression" priority="3" dxfId="89" stopIfTrue="1">
      <formula>IF($M$138=2,TRUE,FALSE)</formula>
    </cfRule>
  </conditionalFormatting>
  <conditionalFormatting sqref="K35:K41">
    <cfRule type="expression" priority="2" dxfId="89" stopIfTrue="1">
      <formula>IF($M$138=3,TRUE,FALSE)</formula>
    </cfRule>
  </conditionalFormatting>
  <conditionalFormatting sqref="H35:H41">
    <cfRule type="expression" priority="1" dxfId="89" stopIfTrue="1">
      <formula>IF($M$138=0,TRUE,FALSE)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asus</cp:lastModifiedBy>
  <cp:lastPrinted>2014-07-30T07:13:03Z</cp:lastPrinted>
  <dcterms:created xsi:type="dcterms:W3CDTF">2011-12-19T13:17:21Z</dcterms:created>
  <dcterms:modified xsi:type="dcterms:W3CDTF">2014-08-14T15:06:07Z</dcterms:modified>
  <cp:category/>
  <cp:version/>
  <cp:contentType/>
  <cp:contentStatus/>
</cp:coreProperties>
</file>