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'остальные'!$A$3:$J$35</definedName>
    <definedName name="_xlnm._FilterDatabase" localSheetId="0" hidden="1">'Энвиросакс и японские'!$A$14:$K$78</definedName>
  </definedNames>
  <calcPr fullCalcOnLoad="1"/>
</workbook>
</file>

<file path=xl/sharedStrings.xml><?xml version="1.0" encoding="utf-8"?>
<sst xmlns="http://schemas.openxmlformats.org/spreadsheetml/2006/main" count="193" uniqueCount="80">
  <si>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</si>
  <si>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</si>
  <si>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</si>
  <si>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</si>
  <si>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</si>
  <si>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</si>
  <si>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</si>
  <si>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</si>
  <si>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</si>
  <si>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</si>
  <si>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</si>
  <si>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</si>
  <si>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</si>
  <si>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</si>
  <si>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</si>
  <si>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</si>
  <si>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</si>
  <si>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номанд</t>
  </si>
  <si>
    <t>микадо</t>
  </si>
  <si>
    <t>сумка путешественника</t>
  </si>
  <si>
    <t>цветок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</si>
  <si>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</si>
  <si>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</si>
  <si>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</si>
  <si>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</si>
  <si>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</si>
  <si>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</si>
  <si>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</si>
  <si>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</si>
  <si>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роза</t>
  </si>
  <si>
    <t>саванна</t>
  </si>
  <si>
    <t>богема</t>
  </si>
  <si>
    <t>ТР</t>
  </si>
  <si>
    <t>морские</t>
  </si>
  <si>
    <t>май тай</t>
  </si>
  <si>
    <t>вишневая</t>
  </si>
  <si>
    <t>матрешки В16</t>
  </si>
  <si>
    <t>Анюшик</t>
  </si>
  <si>
    <t>пристрой</t>
  </si>
  <si>
    <t>ВАGGU ВАВY neon</t>
  </si>
  <si>
    <t>BAGGU Periwinkle</t>
  </si>
  <si>
    <t>машины В19</t>
  </si>
  <si>
    <t>сумка серфера</t>
  </si>
  <si>
    <t>VELENA2008</t>
  </si>
  <si>
    <t>chu-zhaya</t>
  </si>
  <si>
    <t>М_а_р_и</t>
  </si>
  <si>
    <t>после темноты</t>
  </si>
  <si>
    <t>LadyBird</t>
  </si>
  <si>
    <t>оптимистичная</t>
  </si>
  <si>
    <t>Анюта86</t>
  </si>
  <si>
    <t>marina.platonova</t>
  </si>
  <si>
    <t>TAISSA</t>
  </si>
  <si>
    <t>сафари</t>
  </si>
  <si>
    <t>семейка баа В1</t>
  </si>
  <si>
    <t xml:space="preserve">ВАGGU ВАВY navy dot </t>
  </si>
  <si>
    <t xml:space="preserve">ВАGGU ВАВY papaya dot </t>
  </si>
  <si>
    <t>Butterfly+</t>
  </si>
  <si>
    <t>ВАGGU ВАВY red</t>
  </si>
  <si>
    <t>ВАGGU ВАВY ирландский зеленый</t>
  </si>
  <si>
    <t>ВАGGU ВАВY Saffron Dot</t>
  </si>
  <si>
    <t>RuMe mini Fall Avenue</t>
  </si>
  <si>
    <t>LinaV</t>
  </si>
  <si>
    <t>RuMe mini Red Line Pattern</t>
  </si>
  <si>
    <r>
      <t>ChicoBag VITA</t>
    </r>
    <r>
      <rPr>
        <sz val="9"/>
        <rFont val="Verdana"/>
        <family val="2"/>
      </rPr>
      <t xml:space="preserve"> Tiffany</t>
    </r>
  </si>
  <si>
    <r>
      <t>ChicoBag VITA</t>
    </r>
    <r>
      <rPr>
        <sz val="9"/>
        <rFont val="Verdana"/>
        <family val="2"/>
      </rPr>
      <t xml:space="preserve"> Wisdom</t>
    </r>
  </si>
  <si>
    <t>RuMe MINI - Spring Avenue </t>
  </si>
  <si>
    <t>RuMe MINI - Spring Greenwich</t>
  </si>
  <si>
    <t>RuMe mini Fall Greenwich</t>
  </si>
  <si>
    <t>RuMe Fall Avenue</t>
  </si>
  <si>
    <t>RuMe Blossom</t>
  </si>
  <si>
    <t>BAGGU BABY Black </t>
  </si>
  <si>
    <t>BAGGU BABY neon</t>
  </si>
  <si>
    <t>BAGGU Purple </t>
  </si>
  <si>
    <t>BAGGU Cerulean </t>
  </si>
  <si>
    <t>RuMe Blue Line Pattern</t>
  </si>
  <si>
    <r>
      <t>ChicoBag VITA</t>
    </r>
    <r>
      <rPr>
        <sz val="9"/>
        <rFont val="Verdana"/>
        <family val="2"/>
      </rPr>
      <t xml:space="preserve"> Fleur</t>
    </r>
  </si>
  <si>
    <t>n_n_n_n_n</t>
  </si>
  <si>
    <t>Rootote 993802</t>
  </si>
  <si>
    <t>malyska1020</t>
  </si>
  <si>
    <t>BAGGU black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</si>
</sst>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8.5"/>
      <name val="Verdan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0" fillId="0" borderId="0" xfId="0" applyNumberFormat="1" applyAlignment="1">
      <alignment/>
    </xf>
    <xf numFmtId="1" fontId="24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2" fontId="25" fillId="0" borderId="0" xfId="0" applyNumberFormat="1" applyFont="1" applyAlignment="1">
      <alignment/>
    </xf>
    <xf numFmtId="0" fontId="24" fillId="33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pane ySplit="14" topLeftCell="A48" activePane="bottomLeft" state="frozen"/>
      <selection pane="topLeft" activeCell="A1" sqref="A1"/>
      <selection pane="bottomLeft" activeCell="L66" sqref="L66"/>
    </sheetView>
  </sheetViews>
  <sheetFormatPr defaultColWidth="9.140625" defaultRowHeight="15"/>
  <cols>
    <col min="1" max="1" width="12.8515625" style="2" customWidth="1"/>
    <col min="2" max="2" width="2.140625" style="2" customWidth="1"/>
    <col min="3" max="3" width="22.421875" style="2" customWidth="1"/>
    <col min="4" max="4" width="6.28125" style="6" customWidth="1"/>
    <col min="5" max="5" width="4.7109375" style="6" customWidth="1"/>
    <col min="6" max="6" width="7.28125" style="6" customWidth="1"/>
    <col min="7" max="7" width="4.57421875" style="6" customWidth="1"/>
    <col min="8" max="8" width="7.140625" style="6" customWidth="1"/>
    <col min="9" max="10" width="5.8515625" style="2" customWidth="1"/>
    <col min="11" max="11" width="10.57421875" style="8" customWidth="1"/>
    <col min="12" max="12" width="15.28125" style="2" customWidth="1"/>
    <col min="13" max="16384" width="9.140625" style="2" customWidth="1"/>
  </cols>
  <sheetData>
    <row r="1" spans="1:11" ht="15">
      <c r="A1" s="18"/>
      <c r="C1" s="2" t="s">
        <v>32</v>
      </c>
      <c r="E1" s="6">
        <v>0.022</v>
      </c>
      <c r="K1" s="17"/>
    </row>
    <row r="2" spans="1:9" ht="15">
      <c r="A2" s="17"/>
      <c r="C2" s="6" t="s">
        <v>0</v>
      </c>
      <c r="D2" s="6">
        <v>29.95</v>
      </c>
      <c r="F2" s="7" t="s">
        <v>1</v>
      </c>
      <c r="G2" s="7"/>
      <c r="H2" s="7"/>
      <c r="I2" s="7"/>
    </row>
    <row r="3" spans="2:11" s="3" customFormat="1" ht="12">
      <c r="B3" s="3" t="s">
        <v>2</v>
      </c>
      <c r="D3" s="11">
        <v>7.7</v>
      </c>
      <c r="E3" s="12">
        <f>$D$2</f>
        <v>29.95</v>
      </c>
      <c r="F3" s="12">
        <v>184.5</v>
      </c>
      <c r="G3" s="12"/>
      <c r="H3" s="12">
        <v>230.62</v>
      </c>
      <c r="I3" s="12">
        <f>F3*1.15</f>
        <v>212.17499999999998</v>
      </c>
      <c r="K3" s="13"/>
    </row>
    <row r="4" spans="2:11" s="3" customFormat="1" ht="12">
      <c r="B4" s="3" t="s">
        <v>3</v>
      </c>
      <c r="D4" s="11">
        <v>8.8</v>
      </c>
      <c r="E4" s="12">
        <f aca="true" t="shared" si="0" ref="E4:E12">$D$2</f>
        <v>29.95</v>
      </c>
      <c r="F4" s="12">
        <f aca="true" t="shared" si="1" ref="F4:F12">D4*E4</f>
        <v>263.56</v>
      </c>
      <c r="G4" s="12"/>
      <c r="H4" s="12"/>
      <c r="I4" s="12">
        <f>F4*1.15</f>
        <v>303.094</v>
      </c>
      <c r="K4" s="13"/>
    </row>
    <row r="5" spans="2:11" s="3" customFormat="1" ht="12">
      <c r="B5" s="3" t="s">
        <v>19</v>
      </c>
      <c r="D5" s="11">
        <v>7</v>
      </c>
      <c r="E5" s="12">
        <f t="shared" si="0"/>
        <v>29.95</v>
      </c>
      <c r="F5" s="12">
        <v>167.72</v>
      </c>
      <c r="G5" s="12"/>
      <c r="H5" s="11">
        <v>209.65</v>
      </c>
      <c r="I5" s="12">
        <f>F5*1.3</f>
        <v>218.036</v>
      </c>
      <c r="K5" s="39">
        <f>209.65*4/5</f>
        <v>167.72</v>
      </c>
    </row>
    <row r="6" spans="2:11" s="3" customFormat="1" ht="12">
      <c r="B6" s="3" t="s">
        <v>42</v>
      </c>
      <c r="D6" s="11">
        <v>9.3</v>
      </c>
      <c r="E6" s="12">
        <f t="shared" si="0"/>
        <v>29.95</v>
      </c>
      <c r="F6" s="12">
        <f t="shared" si="1"/>
        <v>278.535</v>
      </c>
      <c r="G6" s="12"/>
      <c r="H6" s="11"/>
      <c r="I6" s="12">
        <f>F6*1.3</f>
        <v>362.0955000000001</v>
      </c>
      <c r="K6" s="13"/>
    </row>
    <row r="7" spans="2:11" s="3" customFormat="1" ht="12" hidden="1">
      <c r="B7" s="3" t="s">
        <v>4</v>
      </c>
      <c r="D7" s="11">
        <v>24.95</v>
      </c>
      <c r="E7" s="12">
        <f t="shared" si="0"/>
        <v>29.95</v>
      </c>
      <c r="F7" s="12">
        <f t="shared" si="1"/>
        <v>747.2524999999999</v>
      </c>
      <c r="G7" s="12"/>
      <c r="H7" s="12"/>
      <c r="I7" s="12">
        <f>F7*1.1</f>
        <v>821.97775</v>
      </c>
      <c r="K7" s="13"/>
    </row>
    <row r="8" spans="2:11" s="3" customFormat="1" ht="12" hidden="1">
      <c r="B8" s="3" t="s">
        <v>5</v>
      </c>
      <c r="D8" s="11">
        <v>10.95</v>
      </c>
      <c r="E8" s="12">
        <f t="shared" si="0"/>
        <v>29.95</v>
      </c>
      <c r="F8" s="12">
        <f t="shared" si="1"/>
        <v>327.9525</v>
      </c>
      <c r="G8" s="12"/>
      <c r="H8" s="12"/>
      <c r="I8" s="12">
        <f>F8*1.15</f>
        <v>377.14537499999994</v>
      </c>
      <c r="K8" s="13"/>
    </row>
    <row r="9" spans="2:11" s="3" customFormat="1" ht="12" hidden="1">
      <c r="B9" s="3" t="s">
        <v>6</v>
      </c>
      <c r="D9" s="11">
        <v>13.95</v>
      </c>
      <c r="E9" s="12">
        <f t="shared" si="0"/>
        <v>29.95</v>
      </c>
      <c r="F9" s="12">
        <f t="shared" si="1"/>
        <v>417.80249999999995</v>
      </c>
      <c r="G9" s="12"/>
      <c r="H9" s="12"/>
      <c r="I9" s="12">
        <f>F9*1.15</f>
        <v>480.47287499999993</v>
      </c>
      <c r="K9" s="13"/>
    </row>
    <row r="10" spans="2:11" s="3" customFormat="1" ht="12" hidden="1">
      <c r="B10" s="3" t="s">
        <v>7</v>
      </c>
      <c r="D10" s="11">
        <v>5.5</v>
      </c>
      <c r="E10" s="12">
        <f t="shared" si="0"/>
        <v>29.95</v>
      </c>
      <c r="F10" s="12">
        <f t="shared" si="1"/>
        <v>164.725</v>
      </c>
      <c r="G10" s="12"/>
      <c r="H10" s="12"/>
      <c r="I10" s="12">
        <f>F10*1.15</f>
        <v>189.43374999999997</v>
      </c>
      <c r="K10" s="13"/>
    </row>
    <row r="11" spans="2:11" s="3" customFormat="1" ht="12" hidden="1">
      <c r="B11" s="3" t="s">
        <v>8</v>
      </c>
      <c r="D11" s="11">
        <v>6</v>
      </c>
      <c r="E11" s="12">
        <f t="shared" si="0"/>
        <v>29.95</v>
      </c>
      <c r="F11" s="12">
        <f t="shared" si="1"/>
        <v>179.7</v>
      </c>
      <c r="G11" s="12"/>
      <c r="H11" s="12"/>
      <c r="I11" s="12">
        <f>F11*1.15</f>
        <v>206.65499999999997</v>
      </c>
      <c r="K11" s="13"/>
    </row>
    <row r="12" spans="2:11" s="3" customFormat="1" ht="12" hidden="1">
      <c r="B12" s="3" t="s">
        <v>9</v>
      </c>
      <c r="D12" s="11">
        <v>1.95</v>
      </c>
      <c r="E12" s="12">
        <f t="shared" si="0"/>
        <v>29.95</v>
      </c>
      <c r="F12" s="12">
        <f t="shared" si="1"/>
        <v>58.402499999999996</v>
      </c>
      <c r="G12" s="12"/>
      <c r="H12" s="12"/>
      <c r="I12" s="12">
        <f>F12*1.15</f>
        <v>67.16287499999999</v>
      </c>
      <c r="K12" s="13"/>
    </row>
    <row r="13" spans="4:11" s="3" customFormat="1" ht="12">
      <c r="D13" s="11"/>
      <c r="E13" s="12"/>
      <c r="F13" s="12"/>
      <c r="G13" s="12"/>
      <c r="H13" s="12"/>
      <c r="I13" s="12"/>
      <c r="K13" s="13"/>
    </row>
    <row r="14" spans="1:11" ht="15">
      <c r="A14" s="2" t="s">
        <v>10</v>
      </c>
      <c r="B14" s="2" t="s">
        <v>11</v>
      </c>
      <c r="C14" s="2" t="s">
        <v>12</v>
      </c>
      <c r="D14" s="6" t="s">
        <v>13</v>
      </c>
      <c r="E14" s="6" t="s">
        <v>14</v>
      </c>
      <c r="F14" s="7" t="s">
        <v>15</v>
      </c>
      <c r="G14" s="7" t="s">
        <v>32</v>
      </c>
      <c r="H14" s="4" t="s">
        <v>25</v>
      </c>
      <c r="I14" s="4" t="s">
        <v>26</v>
      </c>
      <c r="J14" s="2" t="s">
        <v>16</v>
      </c>
      <c r="K14" s="8" t="s">
        <v>28</v>
      </c>
    </row>
    <row r="15" spans="1:9" ht="15">
      <c r="A15" s="24" t="s">
        <v>44</v>
      </c>
      <c r="C15" s="2" t="s">
        <v>19</v>
      </c>
      <c r="D15" s="6" t="s">
        <v>21</v>
      </c>
      <c r="E15" s="40">
        <v>5</v>
      </c>
      <c r="F15" s="7">
        <f>$F$5</f>
        <v>167.72</v>
      </c>
      <c r="G15" s="8">
        <f aca="true" t="shared" si="2" ref="G15:G29">E15*F15*$E$1</f>
        <v>18.4492</v>
      </c>
      <c r="H15" s="8">
        <f aca="true" t="shared" si="3" ref="H15:H29">F15*E15*1.15</f>
        <v>964.39</v>
      </c>
      <c r="I15" s="8">
        <f aca="true" t="shared" si="4" ref="I15:I29">H15+G15</f>
        <v>982.8392</v>
      </c>
    </row>
    <row r="16" spans="1:9" ht="15">
      <c r="A16" s="24" t="s">
        <v>44</v>
      </c>
      <c r="C16" s="2" t="s">
        <v>33</v>
      </c>
      <c r="D16" s="6">
        <v>3</v>
      </c>
      <c r="E16" s="40">
        <v>1</v>
      </c>
      <c r="F16" s="7">
        <f>$F$3</f>
        <v>184.5</v>
      </c>
      <c r="G16" s="8">
        <f t="shared" si="2"/>
        <v>4.059</v>
      </c>
      <c r="H16" s="8">
        <f t="shared" si="3"/>
        <v>212.17499999999998</v>
      </c>
      <c r="I16" s="8">
        <f t="shared" si="4"/>
        <v>216.23399999999998</v>
      </c>
    </row>
    <row r="17" spans="1:9" ht="15">
      <c r="A17" s="24" t="s">
        <v>44</v>
      </c>
      <c r="C17" s="2" t="s">
        <v>33</v>
      </c>
      <c r="D17" s="6">
        <v>4</v>
      </c>
      <c r="E17" s="40">
        <v>1</v>
      </c>
      <c r="F17" s="7">
        <f>$F$3</f>
        <v>184.5</v>
      </c>
      <c r="G17" s="8">
        <f t="shared" si="2"/>
        <v>4.059</v>
      </c>
      <c r="H17" s="8">
        <f t="shared" si="3"/>
        <v>212.17499999999998</v>
      </c>
      <c r="I17" s="8">
        <f t="shared" si="4"/>
        <v>216.23399999999998</v>
      </c>
    </row>
    <row r="18" spans="1:9" ht="15">
      <c r="A18" s="24" t="s">
        <v>44</v>
      </c>
      <c r="C18" s="2" t="s">
        <v>34</v>
      </c>
      <c r="D18" s="6">
        <v>1</v>
      </c>
      <c r="E18" s="40">
        <v>1</v>
      </c>
      <c r="F18" s="7">
        <f aca="true" t="shared" si="5" ref="F18:F29">$F$4</f>
        <v>263.56</v>
      </c>
      <c r="G18" s="8">
        <f t="shared" si="2"/>
        <v>5.7983199999999995</v>
      </c>
      <c r="H18" s="8">
        <f t="shared" si="3"/>
        <v>303.094</v>
      </c>
      <c r="I18" s="8">
        <f t="shared" si="4"/>
        <v>308.89232</v>
      </c>
    </row>
    <row r="19" spans="1:9" ht="15">
      <c r="A19" s="24" t="s">
        <v>44</v>
      </c>
      <c r="C19" s="2" t="s">
        <v>46</v>
      </c>
      <c r="D19" s="6">
        <v>4</v>
      </c>
      <c r="E19" s="40">
        <v>1</v>
      </c>
      <c r="F19" s="7">
        <f t="shared" si="5"/>
        <v>263.56</v>
      </c>
      <c r="G19" s="8">
        <f t="shared" si="2"/>
        <v>5.7983199999999995</v>
      </c>
      <c r="H19" s="8">
        <f t="shared" si="3"/>
        <v>303.094</v>
      </c>
      <c r="I19" s="8">
        <f t="shared" si="4"/>
        <v>308.89232</v>
      </c>
    </row>
    <row r="20" spans="1:9" ht="15">
      <c r="A20" s="24" t="s">
        <v>44</v>
      </c>
      <c r="C20" s="2" t="s">
        <v>17</v>
      </c>
      <c r="D20" s="6">
        <v>2</v>
      </c>
      <c r="E20" s="40">
        <v>1</v>
      </c>
      <c r="F20" s="7">
        <f>$F$3</f>
        <v>184.5</v>
      </c>
      <c r="G20" s="8">
        <f t="shared" si="2"/>
        <v>4.059</v>
      </c>
      <c r="H20" s="8">
        <f t="shared" si="3"/>
        <v>212.17499999999998</v>
      </c>
      <c r="I20" s="8">
        <f t="shared" si="4"/>
        <v>216.23399999999998</v>
      </c>
    </row>
    <row r="21" spans="1:9" ht="15">
      <c r="A21" s="24" t="s">
        <v>44</v>
      </c>
      <c r="C21" s="2" t="s">
        <v>17</v>
      </c>
      <c r="D21" s="6">
        <v>2</v>
      </c>
      <c r="E21" s="40">
        <v>1</v>
      </c>
      <c r="F21" s="7">
        <f t="shared" si="5"/>
        <v>263.56</v>
      </c>
      <c r="G21" s="8">
        <f>E21*F21*$E$1</f>
        <v>5.7983199999999995</v>
      </c>
      <c r="H21" s="8">
        <f>F21*E21*1.15</f>
        <v>303.094</v>
      </c>
      <c r="I21" s="8">
        <f>H21+G21</f>
        <v>308.89232</v>
      </c>
    </row>
    <row r="22" spans="1:9" ht="15">
      <c r="A22" s="24" t="s">
        <v>44</v>
      </c>
      <c r="C22" s="2" t="s">
        <v>17</v>
      </c>
      <c r="D22" s="6">
        <v>3</v>
      </c>
      <c r="E22" s="40">
        <v>1</v>
      </c>
      <c r="F22" s="7">
        <f>$F$3</f>
        <v>184.5</v>
      </c>
      <c r="G22" s="8">
        <f t="shared" si="2"/>
        <v>4.059</v>
      </c>
      <c r="H22" s="8">
        <f t="shared" si="3"/>
        <v>212.17499999999998</v>
      </c>
      <c r="I22" s="8">
        <f t="shared" si="4"/>
        <v>216.23399999999998</v>
      </c>
    </row>
    <row r="23" spans="1:9" ht="15">
      <c r="A23" s="24" t="s">
        <v>44</v>
      </c>
      <c r="C23" s="2" t="s">
        <v>52</v>
      </c>
      <c r="D23" s="6">
        <v>4</v>
      </c>
      <c r="E23" s="40">
        <v>1</v>
      </c>
      <c r="F23" s="7">
        <f t="shared" si="5"/>
        <v>263.56</v>
      </c>
      <c r="G23" s="8">
        <f t="shared" si="2"/>
        <v>5.7983199999999995</v>
      </c>
      <c r="H23" s="8">
        <f t="shared" si="3"/>
        <v>303.094</v>
      </c>
      <c r="I23" s="8">
        <f t="shared" si="4"/>
        <v>308.89232</v>
      </c>
    </row>
    <row r="24" spans="1:9" ht="15">
      <c r="A24" s="24" t="s">
        <v>44</v>
      </c>
      <c r="C24" s="2" t="s">
        <v>18</v>
      </c>
      <c r="D24" s="6">
        <v>2</v>
      </c>
      <c r="E24" s="40">
        <v>1</v>
      </c>
      <c r="F24" s="7">
        <f t="shared" si="5"/>
        <v>263.56</v>
      </c>
      <c r="G24" s="8">
        <f t="shared" si="2"/>
        <v>5.7983199999999995</v>
      </c>
      <c r="H24" s="8">
        <f t="shared" si="3"/>
        <v>303.094</v>
      </c>
      <c r="I24" s="8">
        <f t="shared" si="4"/>
        <v>308.89232</v>
      </c>
    </row>
    <row r="25" spans="1:9" ht="15">
      <c r="A25" s="24" t="s">
        <v>44</v>
      </c>
      <c r="C25" s="2" t="s">
        <v>18</v>
      </c>
      <c r="D25" s="6">
        <v>4</v>
      </c>
      <c r="E25" s="40">
        <v>1</v>
      </c>
      <c r="F25" s="7">
        <f t="shared" si="5"/>
        <v>263.56</v>
      </c>
      <c r="G25" s="8">
        <f t="shared" si="2"/>
        <v>5.7983199999999995</v>
      </c>
      <c r="H25" s="8">
        <f t="shared" si="3"/>
        <v>303.094</v>
      </c>
      <c r="I25" s="8">
        <f t="shared" si="4"/>
        <v>308.89232</v>
      </c>
    </row>
    <row r="26" spans="1:9" ht="15">
      <c r="A26" s="24" t="s">
        <v>44</v>
      </c>
      <c r="C26" s="2" t="s">
        <v>18</v>
      </c>
      <c r="D26" s="6">
        <v>5</v>
      </c>
      <c r="E26" s="40">
        <v>3</v>
      </c>
      <c r="F26" s="7">
        <f t="shared" si="5"/>
        <v>263.56</v>
      </c>
      <c r="G26" s="8">
        <f t="shared" si="2"/>
        <v>17.39496</v>
      </c>
      <c r="H26" s="8">
        <f t="shared" si="3"/>
        <v>909.282</v>
      </c>
      <c r="I26" s="8">
        <f t="shared" si="4"/>
        <v>926.67696</v>
      </c>
    </row>
    <row r="27" spans="1:9" ht="15">
      <c r="A27" s="24" t="s">
        <v>44</v>
      </c>
      <c r="C27" s="2" t="s">
        <v>31</v>
      </c>
      <c r="D27" s="6">
        <v>1</v>
      </c>
      <c r="E27" s="40">
        <v>2</v>
      </c>
      <c r="F27" s="7">
        <f t="shared" si="5"/>
        <v>263.56</v>
      </c>
      <c r="G27" s="8">
        <f t="shared" si="2"/>
        <v>11.596639999999999</v>
      </c>
      <c r="H27" s="8">
        <f t="shared" si="3"/>
        <v>606.188</v>
      </c>
      <c r="I27" s="8">
        <f t="shared" si="4"/>
        <v>617.78464</v>
      </c>
    </row>
    <row r="28" spans="1:9" ht="15">
      <c r="A28" s="24" t="s">
        <v>44</v>
      </c>
      <c r="C28" s="2" t="s">
        <v>31</v>
      </c>
      <c r="D28" s="6">
        <v>3</v>
      </c>
      <c r="E28" s="40"/>
      <c r="F28" s="7">
        <f t="shared" si="5"/>
        <v>263.56</v>
      </c>
      <c r="G28" s="8">
        <f>E28*F28*$E$1</f>
        <v>0</v>
      </c>
      <c r="H28" s="8">
        <f>F28*E28*1.15</f>
        <v>0</v>
      </c>
      <c r="I28" s="8">
        <f>H28+G28</f>
        <v>0</v>
      </c>
    </row>
    <row r="29" spans="1:9" ht="15">
      <c r="A29" s="24" t="s">
        <v>44</v>
      </c>
      <c r="C29" s="2" t="s">
        <v>41</v>
      </c>
      <c r="E29" s="40">
        <v>1</v>
      </c>
      <c r="F29" s="7">
        <f t="shared" si="5"/>
        <v>263.56</v>
      </c>
      <c r="G29" s="8">
        <f t="shared" si="2"/>
        <v>5.7983199999999995</v>
      </c>
      <c r="H29" s="8">
        <f t="shared" si="3"/>
        <v>303.094</v>
      </c>
      <c r="I29" s="8">
        <f t="shared" si="4"/>
        <v>308.89232</v>
      </c>
    </row>
    <row r="30" spans="1:11" ht="15">
      <c r="A30" s="26"/>
      <c r="B30" s="9"/>
      <c r="C30" s="9"/>
      <c r="D30" s="14"/>
      <c r="E30" s="14"/>
      <c r="F30" s="15"/>
      <c r="G30" s="16"/>
      <c r="H30" s="16"/>
      <c r="I30" s="16">
        <f>SUM(I15:I29)</f>
        <v>5554.483039999999</v>
      </c>
      <c r="J30" s="37">
        <v>5554</v>
      </c>
      <c r="K30" s="16">
        <f>J30-I30</f>
        <v>-0.48303999999916414</v>
      </c>
    </row>
    <row r="31" spans="1:9" ht="15">
      <c r="A31" s="25" t="s">
        <v>47</v>
      </c>
      <c r="C31" s="2" t="s">
        <v>29</v>
      </c>
      <c r="D31" s="6">
        <v>5</v>
      </c>
      <c r="E31" s="40">
        <v>1</v>
      </c>
      <c r="F31" s="7">
        <f>$F$4</f>
        <v>263.56</v>
      </c>
      <c r="G31" s="8">
        <f aca="true" t="shared" si="6" ref="G31:G38">E31*F31*$E$1</f>
        <v>5.7983199999999995</v>
      </c>
      <c r="H31" s="8">
        <f aca="true" t="shared" si="7" ref="H31:H38">F31*E31*1.15</f>
        <v>303.094</v>
      </c>
      <c r="I31" s="8">
        <f aca="true" t="shared" si="8" ref="I31:I38">H31+G31</f>
        <v>308.89232</v>
      </c>
    </row>
    <row r="32" spans="1:9" ht="15">
      <c r="A32" s="25" t="s">
        <v>47</v>
      </c>
      <c r="C32" s="2" t="s">
        <v>48</v>
      </c>
      <c r="D32" s="6">
        <v>4</v>
      </c>
      <c r="E32" s="40">
        <v>1</v>
      </c>
      <c r="F32" s="7">
        <f>$F$4</f>
        <v>263.56</v>
      </c>
      <c r="G32" s="8">
        <f t="shared" si="6"/>
        <v>5.7983199999999995</v>
      </c>
      <c r="H32" s="8">
        <f t="shared" si="7"/>
        <v>303.094</v>
      </c>
      <c r="I32" s="8">
        <f t="shared" si="8"/>
        <v>308.89232</v>
      </c>
    </row>
    <row r="33" spans="1:9" ht="15">
      <c r="A33" s="25" t="s">
        <v>47</v>
      </c>
      <c r="C33" s="2" t="s">
        <v>35</v>
      </c>
      <c r="D33" s="6">
        <v>3</v>
      </c>
      <c r="E33" s="40">
        <v>1</v>
      </c>
      <c r="F33" s="7">
        <f>$F$4</f>
        <v>263.56</v>
      </c>
      <c r="G33" s="8">
        <f t="shared" si="6"/>
        <v>5.7983199999999995</v>
      </c>
      <c r="H33" s="8">
        <f t="shared" si="7"/>
        <v>303.094</v>
      </c>
      <c r="I33" s="8">
        <f t="shared" si="8"/>
        <v>308.89232</v>
      </c>
    </row>
    <row r="34" spans="1:9" ht="15">
      <c r="A34" s="25" t="s">
        <v>47</v>
      </c>
      <c r="C34" s="2" t="s">
        <v>20</v>
      </c>
      <c r="D34" s="6">
        <v>2</v>
      </c>
      <c r="E34" s="40">
        <v>1</v>
      </c>
      <c r="F34" s="7">
        <f>$F$3</f>
        <v>184.5</v>
      </c>
      <c r="G34" s="8">
        <f t="shared" si="6"/>
        <v>4.059</v>
      </c>
      <c r="H34" s="8">
        <f t="shared" si="7"/>
        <v>212.17499999999998</v>
      </c>
      <c r="I34" s="8">
        <f t="shared" si="8"/>
        <v>216.23399999999998</v>
      </c>
    </row>
    <row r="35" spans="1:9" ht="15">
      <c r="A35" s="25" t="s">
        <v>47</v>
      </c>
      <c r="C35" s="2" t="s">
        <v>20</v>
      </c>
      <c r="D35" s="6">
        <v>3</v>
      </c>
      <c r="E35" s="40">
        <v>1</v>
      </c>
      <c r="F35" s="7">
        <f>$F$3</f>
        <v>184.5</v>
      </c>
      <c r="G35" s="8">
        <f t="shared" si="6"/>
        <v>4.059</v>
      </c>
      <c r="H35" s="8">
        <f t="shared" si="7"/>
        <v>212.17499999999998</v>
      </c>
      <c r="I35" s="8">
        <f t="shared" si="8"/>
        <v>216.23399999999998</v>
      </c>
    </row>
    <row r="36" spans="1:9" ht="15">
      <c r="A36" s="25" t="s">
        <v>47</v>
      </c>
      <c r="C36" s="2" t="s">
        <v>31</v>
      </c>
      <c r="D36" s="6">
        <v>1</v>
      </c>
      <c r="E36" s="40">
        <v>1</v>
      </c>
      <c r="F36" s="7">
        <f>$F$4</f>
        <v>263.56</v>
      </c>
      <c r="G36" s="8">
        <f t="shared" si="6"/>
        <v>5.7983199999999995</v>
      </c>
      <c r="H36" s="8">
        <f t="shared" si="7"/>
        <v>303.094</v>
      </c>
      <c r="I36" s="8">
        <f t="shared" si="8"/>
        <v>308.89232</v>
      </c>
    </row>
    <row r="37" spans="1:9" ht="15">
      <c r="A37" s="25" t="s">
        <v>47</v>
      </c>
      <c r="C37" s="2" t="s">
        <v>36</v>
      </c>
      <c r="E37" s="40">
        <v>1</v>
      </c>
      <c r="F37" s="7">
        <f>$F$4</f>
        <v>263.56</v>
      </c>
      <c r="G37" s="8">
        <f t="shared" si="6"/>
        <v>5.7983199999999995</v>
      </c>
      <c r="H37" s="8">
        <f t="shared" si="7"/>
        <v>303.094</v>
      </c>
      <c r="I37" s="8">
        <f t="shared" si="8"/>
        <v>308.89232</v>
      </c>
    </row>
    <row r="38" spans="1:9" ht="15">
      <c r="A38" s="25" t="s">
        <v>47</v>
      </c>
      <c r="C38" s="2" t="s">
        <v>41</v>
      </c>
      <c r="E38" s="40">
        <v>1</v>
      </c>
      <c r="F38" s="7">
        <f>$F$4</f>
        <v>263.56</v>
      </c>
      <c r="G38" s="8">
        <f t="shared" si="6"/>
        <v>5.7983199999999995</v>
      </c>
      <c r="H38" s="8">
        <f t="shared" si="7"/>
        <v>303.094</v>
      </c>
      <c r="I38" s="8">
        <f t="shared" si="8"/>
        <v>308.89232</v>
      </c>
    </row>
    <row r="39" spans="1:11" ht="15">
      <c r="A39" s="26"/>
      <c r="B39" s="9"/>
      <c r="C39" s="9"/>
      <c r="D39" s="14"/>
      <c r="E39" s="14"/>
      <c r="F39" s="15"/>
      <c r="G39" s="16"/>
      <c r="H39" s="16"/>
      <c r="I39" s="16">
        <f>SUM(I31:I38)</f>
        <v>2285.82192</v>
      </c>
      <c r="J39" s="37">
        <v>2286</v>
      </c>
      <c r="K39" s="16">
        <f>J39-I39</f>
        <v>0.17808000000013635</v>
      </c>
    </row>
    <row r="40" spans="1:9" ht="15">
      <c r="A40" s="25" t="s">
        <v>50</v>
      </c>
      <c r="C40" s="2" t="s">
        <v>20</v>
      </c>
      <c r="D40" s="6">
        <v>4</v>
      </c>
      <c r="E40" s="40">
        <v>1</v>
      </c>
      <c r="F40" s="7">
        <f>$F$3</f>
        <v>184.5</v>
      </c>
      <c r="G40" s="8">
        <f>E40*F40*$E$1</f>
        <v>4.059</v>
      </c>
      <c r="H40" s="8">
        <f>F40*E40*1.15</f>
        <v>212.17499999999998</v>
      </c>
      <c r="I40" s="8">
        <f>H40+G40</f>
        <v>216.23399999999998</v>
      </c>
    </row>
    <row r="41" spans="1:11" ht="15">
      <c r="A41" s="26"/>
      <c r="B41" s="9"/>
      <c r="C41" s="9"/>
      <c r="D41" s="14"/>
      <c r="E41" s="14"/>
      <c r="F41" s="15"/>
      <c r="G41" s="16"/>
      <c r="H41" s="16"/>
      <c r="I41" s="16">
        <f>SUM(I40:I40)</f>
        <v>216.23399999999998</v>
      </c>
      <c r="J41" s="37">
        <v>311</v>
      </c>
      <c r="K41" s="16">
        <f>J41-I41</f>
        <v>94.76600000000002</v>
      </c>
    </row>
    <row r="42" spans="1:9" ht="15">
      <c r="A42" s="25" t="s">
        <v>51</v>
      </c>
      <c r="C42" s="2" t="s">
        <v>17</v>
      </c>
      <c r="D42" s="6">
        <v>4</v>
      </c>
      <c r="E42" s="40">
        <v>1</v>
      </c>
      <c r="F42" s="7">
        <f>$F$4</f>
        <v>263.56</v>
      </c>
      <c r="G42" s="8">
        <f>E42*F42*$E$1</f>
        <v>5.7983199999999995</v>
      </c>
      <c r="H42" s="8">
        <f>F42*E42*1.15</f>
        <v>303.094</v>
      </c>
      <c r="I42" s="8">
        <f>H42+G42</f>
        <v>308.89232</v>
      </c>
    </row>
    <row r="43" spans="1:9" ht="15">
      <c r="A43" s="25" t="s">
        <v>51</v>
      </c>
      <c r="C43" s="2" t="s">
        <v>31</v>
      </c>
      <c r="D43" s="6">
        <v>2</v>
      </c>
      <c r="E43" s="40">
        <v>1</v>
      </c>
      <c r="F43" s="7">
        <f>$F$4</f>
        <v>263.56</v>
      </c>
      <c r="G43" s="8">
        <f>E43*F43*$E$1</f>
        <v>5.7983199999999995</v>
      </c>
      <c r="H43" s="8">
        <f>F43*E43*1.15</f>
        <v>303.094</v>
      </c>
      <c r="I43" s="8">
        <f>H43+G43</f>
        <v>308.89232</v>
      </c>
    </row>
    <row r="44" spans="1:11" ht="15">
      <c r="A44" s="26"/>
      <c r="B44" s="9"/>
      <c r="C44" s="9"/>
      <c r="D44" s="14"/>
      <c r="E44" s="14"/>
      <c r="F44" s="15"/>
      <c r="G44" s="16"/>
      <c r="H44" s="16"/>
      <c r="I44" s="16">
        <f>SUM(I42:I43)</f>
        <v>617.78464</v>
      </c>
      <c r="J44" s="37">
        <v>584</v>
      </c>
      <c r="K44" s="16">
        <f>J44-I44</f>
        <v>-33.78463999999997</v>
      </c>
    </row>
    <row r="45" spans="1:12" ht="15">
      <c r="A45" s="24" t="s">
        <v>43</v>
      </c>
      <c r="C45" s="2" t="s">
        <v>19</v>
      </c>
      <c r="D45" s="6" t="s">
        <v>21</v>
      </c>
      <c r="E45" s="40">
        <v>5</v>
      </c>
      <c r="F45" s="7">
        <f>$F$5</f>
        <v>167.72</v>
      </c>
      <c r="G45" s="8">
        <f>E45*F45*$E$1</f>
        <v>18.4492</v>
      </c>
      <c r="H45" s="8">
        <f>F45*E45*1.15</f>
        <v>964.39</v>
      </c>
      <c r="I45" s="8">
        <f>H45+G45</f>
        <v>982.8392</v>
      </c>
      <c r="L45" s="8"/>
    </row>
    <row r="46" spans="1:12" ht="15">
      <c r="A46" s="25" t="s">
        <v>43</v>
      </c>
      <c r="C46" s="2" t="s">
        <v>17</v>
      </c>
      <c r="D46" s="6">
        <v>4</v>
      </c>
      <c r="E46" s="40">
        <v>1</v>
      </c>
      <c r="F46" s="7">
        <f>$F$3</f>
        <v>184.5</v>
      </c>
      <c r="G46" s="8">
        <f>E46*F46*$E$1</f>
        <v>4.059</v>
      </c>
      <c r="H46" s="8">
        <f>F46*E46*1.15</f>
        <v>212.17499999999998</v>
      </c>
      <c r="I46" s="8">
        <f>H46+G46</f>
        <v>216.23399999999998</v>
      </c>
      <c r="L46" s="8"/>
    </row>
    <row r="47" spans="1:12" ht="15">
      <c r="A47" s="25" t="s">
        <v>43</v>
      </c>
      <c r="C47" s="2" t="s">
        <v>52</v>
      </c>
      <c r="D47" s="6" t="s">
        <v>21</v>
      </c>
      <c r="E47" s="40">
        <v>5</v>
      </c>
      <c r="F47" s="7">
        <f>$F$3</f>
        <v>184.5</v>
      </c>
      <c r="G47" s="8">
        <f>E47*F47*$E$1</f>
        <v>20.294999999999998</v>
      </c>
      <c r="H47" s="8">
        <f>F47*E47*1.15</f>
        <v>1060.875</v>
      </c>
      <c r="I47" s="8">
        <f>H47+G47</f>
        <v>1081.17</v>
      </c>
      <c r="L47" s="8"/>
    </row>
    <row r="48" spans="1:12" ht="15">
      <c r="A48" s="25" t="s">
        <v>43</v>
      </c>
      <c r="C48" s="2" t="s">
        <v>31</v>
      </c>
      <c r="D48" s="6">
        <v>2</v>
      </c>
      <c r="E48" s="40">
        <v>1</v>
      </c>
      <c r="F48" s="7">
        <f>$F$4</f>
        <v>263.56</v>
      </c>
      <c r="G48" s="8">
        <f>E48*F48*$E$1</f>
        <v>5.7983199999999995</v>
      </c>
      <c r="H48" s="8">
        <f>F48*E48*1.15</f>
        <v>303.094</v>
      </c>
      <c r="I48" s="8">
        <f>H48+G48</f>
        <v>308.89232</v>
      </c>
      <c r="L48" s="8"/>
    </row>
    <row r="49" spans="1:12" ht="15">
      <c r="A49" s="25" t="s">
        <v>43</v>
      </c>
      <c r="C49" s="2" t="s">
        <v>31</v>
      </c>
      <c r="D49" s="6">
        <v>3</v>
      </c>
      <c r="E49" s="40"/>
      <c r="F49" s="7">
        <f>$F$4</f>
        <v>263.56</v>
      </c>
      <c r="G49" s="8">
        <f>E49*F49*$E$1</f>
        <v>0</v>
      </c>
      <c r="H49" s="8">
        <f>F49*E49*1.15</f>
        <v>0</v>
      </c>
      <c r="I49" s="8">
        <f>H49+G49</f>
        <v>0</v>
      </c>
      <c r="L49" s="8"/>
    </row>
    <row r="50" spans="1:11" ht="15">
      <c r="A50" s="26"/>
      <c r="B50" s="9"/>
      <c r="C50" s="9"/>
      <c r="D50" s="14"/>
      <c r="E50" s="14"/>
      <c r="F50" s="15"/>
      <c r="G50" s="16"/>
      <c r="H50" s="16"/>
      <c r="I50" s="16">
        <f>SUM(I45:I49)</f>
        <v>2589.13552</v>
      </c>
      <c r="J50" s="37">
        <v>3790</v>
      </c>
      <c r="K50" s="16">
        <f>J50-I50</f>
        <v>1200.8644800000002</v>
      </c>
    </row>
    <row r="51" spans="1:9" ht="15">
      <c r="A51" s="25" t="s">
        <v>49</v>
      </c>
      <c r="C51" s="2" t="s">
        <v>35</v>
      </c>
      <c r="D51" s="6">
        <v>3</v>
      </c>
      <c r="E51" s="40">
        <v>1</v>
      </c>
      <c r="F51" s="7">
        <f>$F$4</f>
        <v>263.56</v>
      </c>
      <c r="G51" s="8">
        <f>E51*F51*$E$1</f>
        <v>5.7983199999999995</v>
      </c>
      <c r="H51" s="8">
        <f>F51*E51*1.15</f>
        <v>303.094</v>
      </c>
      <c r="I51" s="8">
        <f>H51+G51</f>
        <v>308.89232</v>
      </c>
    </row>
    <row r="52" spans="1:9" ht="15">
      <c r="A52" s="25" t="s">
        <v>49</v>
      </c>
      <c r="C52" s="2" t="s">
        <v>31</v>
      </c>
      <c r="D52" s="6">
        <v>1</v>
      </c>
      <c r="E52" s="40">
        <v>1</v>
      </c>
      <c r="F52" s="7">
        <f>$F$4</f>
        <v>263.56</v>
      </c>
      <c r="G52" s="8">
        <f>E52*F52*$E$1</f>
        <v>5.7983199999999995</v>
      </c>
      <c r="H52" s="8">
        <f>F52*E52*1.15</f>
        <v>303.094</v>
      </c>
      <c r="I52" s="8">
        <f>H52+G52</f>
        <v>308.89232</v>
      </c>
    </row>
    <row r="53" spans="1:11" ht="15">
      <c r="A53" s="26"/>
      <c r="B53" s="9"/>
      <c r="C53" s="9"/>
      <c r="D53" s="14"/>
      <c r="E53" s="14"/>
      <c r="F53" s="15"/>
      <c r="G53" s="16"/>
      <c r="H53" s="16"/>
      <c r="I53" s="16">
        <f>SUM(I51:I52)</f>
        <v>617.78464</v>
      </c>
      <c r="J53" s="37">
        <v>600</v>
      </c>
      <c r="K53" s="16">
        <f>J53-I53</f>
        <v>-17.784639999999968</v>
      </c>
    </row>
    <row r="54" spans="1:9" ht="15">
      <c r="A54" s="24" t="s">
        <v>37</v>
      </c>
      <c r="C54" s="2" t="s">
        <v>35</v>
      </c>
      <c r="D54" s="6">
        <v>4</v>
      </c>
      <c r="E54" s="40">
        <v>1</v>
      </c>
      <c r="F54" s="7">
        <f>$F$4</f>
        <v>263.56</v>
      </c>
      <c r="G54" s="8">
        <f>E54*F54*$E$1</f>
        <v>5.7983199999999995</v>
      </c>
      <c r="H54" s="8">
        <f>F54*E54*1.15</f>
        <v>303.094</v>
      </c>
      <c r="I54" s="8">
        <f>H54+G54</f>
        <v>308.89232</v>
      </c>
    </row>
    <row r="55" spans="1:9" ht="15">
      <c r="A55" s="2" t="s">
        <v>37</v>
      </c>
      <c r="C55" s="2" t="s">
        <v>53</v>
      </c>
      <c r="F55" s="7">
        <f>$F$4</f>
        <v>263.56</v>
      </c>
      <c r="G55" s="8">
        <f>E55*F55*$E$1</f>
        <v>0</v>
      </c>
      <c r="H55" s="8">
        <f>F55*E55*1.15</f>
        <v>0</v>
      </c>
      <c r="I55" s="8">
        <f>H55+G55</f>
        <v>0</v>
      </c>
    </row>
    <row r="56" spans="1:11" ht="15">
      <c r="A56" s="26"/>
      <c r="B56" s="9"/>
      <c r="C56" s="9"/>
      <c r="D56" s="14"/>
      <c r="E56" s="14"/>
      <c r="F56" s="15"/>
      <c r="G56" s="16"/>
      <c r="H56" s="16"/>
      <c r="I56" s="16">
        <f>SUM(I54:I55)</f>
        <v>308.89232</v>
      </c>
      <c r="J56" s="37">
        <v>630</v>
      </c>
      <c r="K56" s="16">
        <f>J56-I56</f>
        <v>321.10768</v>
      </c>
    </row>
    <row r="57" spans="1:9" ht="15">
      <c r="A57" s="24" t="s">
        <v>45</v>
      </c>
      <c r="C57" s="2" t="s">
        <v>42</v>
      </c>
      <c r="D57" s="6">
        <v>1</v>
      </c>
      <c r="E57" s="40">
        <v>1</v>
      </c>
      <c r="F57" s="7">
        <f>$F$6</f>
        <v>278.535</v>
      </c>
      <c r="G57" s="8">
        <f aca="true" t="shared" si="9" ref="G57:G63">E57*F57*$E$1</f>
        <v>6.12777</v>
      </c>
      <c r="H57" s="8">
        <f aca="true" t="shared" si="10" ref="H57:H63">F57*E57*1.15</f>
        <v>320.31525</v>
      </c>
      <c r="I57" s="8">
        <f aca="true" t="shared" si="11" ref="I57:I63">H57+G57</f>
        <v>326.44302</v>
      </c>
    </row>
    <row r="58" spans="1:9" ht="15">
      <c r="A58" s="24" t="s">
        <v>45</v>
      </c>
      <c r="C58" s="2" t="s">
        <v>42</v>
      </c>
      <c r="D58" s="6">
        <v>2</v>
      </c>
      <c r="E58" s="40">
        <v>1</v>
      </c>
      <c r="F58" s="7">
        <f>$F$6</f>
        <v>278.535</v>
      </c>
      <c r="G58" s="8">
        <f t="shared" si="9"/>
        <v>6.12777</v>
      </c>
      <c r="H58" s="8">
        <f t="shared" si="10"/>
        <v>320.31525</v>
      </c>
      <c r="I58" s="8">
        <f t="shared" si="11"/>
        <v>326.44302</v>
      </c>
    </row>
    <row r="59" spans="1:9" ht="15">
      <c r="A59" s="24" t="s">
        <v>45</v>
      </c>
      <c r="C59" s="2" t="s">
        <v>33</v>
      </c>
      <c r="D59" s="6">
        <v>2</v>
      </c>
      <c r="E59" s="40">
        <v>1</v>
      </c>
      <c r="F59" s="7">
        <f>$F$3</f>
        <v>184.5</v>
      </c>
      <c r="G59" s="8">
        <f t="shared" si="9"/>
        <v>4.059</v>
      </c>
      <c r="H59" s="8">
        <f t="shared" si="10"/>
        <v>212.17499999999998</v>
      </c>
      <c r="I59" s="8">
        <f t="shared" si="11"/>
        <v>216.23399999999998</v>
      </c>
    </row>
    <row r="60" spans="1:9" ht="15">
      <c r="A60" s="24" t="s">
        <v>45</v>
      </c>
      <c r="C60" s="2" t="s">
        <v>34</v>
      </c>
      <c r="D60" s="6">
        <v>1</v>
      </c>
      <c r="E60" s="40">
        <v>1</v>
      </c>
      <c r="F60" s="7">
        <f>$F$4</f>
        <v>263.56</v>
      </c>
      <c r="G60" s="8">
        <f t="shared" si="9"/>
        <v>5.7983199999999995</v>
      </c>
      <c r="H60" s="8">
        <f t="shared" si="10"/>
        <v>303.094</v>
      </c>
      <c r="I60" s="8">
        <f t="shared" si="11"/>
        <v>308.89232</v>
      </c>
    </row>
    <row r="61" spans="1:9" ht="15">
      <c r="A61" s="24" t="s">
        <v>45</v>
      </c>
      <c r="C61" s="2" t="s">
        <v>34</v>
      </c>
      <c r="D61" s="6">
        <v>3</v>
      </c>
      <c r="E61" s="40">
        <v>1</v>
      </c>
      <c r="F61" s="7">
        <f>$F$4</f>
        <v>263.56</v>
      </c>
      <c r="G61" s="8">
        <f t="shared" si="9"/>
        <v>5.7983199999999995</v>
      </c>
      <c r="H61" s="8">
        <f t="shared" si="10"/>
        <v>303.094</v>
      </c>
      <c r="I61" s="8">
        <f t="shared" si="11"/>
        <v>308.89232</v>
      </c>
    </row>
    <row r="62" spans="1:9" ht="15">
      <c r="A62" s="24" t="s">
        <v>45</v>
      </c>
      <c r="C62" s="2" t="s">
        <v>30</v>
      </c>
      <c r="D62" s="6">
        <v>1</v>
      </c>
      <c r="E62" s="6">
        <v>1</v>
      </c>
      <c r="F62" s="7">
        <f>$F$4</f>
        <v>263.56</v>
      </c>
      <c r="G62" s="8">
        <f t="shared" si="9"/>
        <v>5.7983199999999995</v>
      </c>
      <c r="H62" s="8">
        <f t="shared" si="10"/>
        <v>303.094</v>
      </c>
      <c r="I62" s="8">
        <f t="shared" si="11"/>
        <v>308.89232</v>
      </c>
    </row>
    <row r="63" spans="1:9" ht="15">
      <c r="A63" s="24" t="s">
        <v>45</v>
      </c>
      <c r="C63" s="2" t="s">
        <v>48</v>
      </c>
      <c r="D63" s="6">
        <v>4</v>
      </c>
      <c r="E63" s="40">
        <v>1</v>
      </c>
      <c r="F63" s="7">
        <f>$F$4</f>
        <v>263.56</v>
      </c>
      <c r="G63" s="8">
        <f t="shared" si="9"/>
        <v>5.7983199999999995</v>
      </c>
      <c r="H63" s="8">
        <f t="shared" si="10"/>
        <v>303.094</v>
      </c>
      <c r="I63" s="8">
        <f t="shared" si="11"/>
        <v>308.89232</v>
      </c>
    </row>
    <row r="64" spans="1:11" ht="15">
      <c r="A64" s="26"/>
      <c r="B64" s="9"/>
      <c r="C64" s="9"/>
      <c r="D64" s="14"/>
      <c r="E64" s="14"/>
      <c r="F64" s="15"/>
      <c r="G64" s="16"/>
      <c r="H64" s="16"/>
      <c r="I64" s="16">
        <f>SUM(I57:I63)</f>
        <v>2104.68932</v>
      </c>
      <c r="J64" s="37">
        <f>300+2000</f>
        <v>2300</v>
      </c>
      <c r="K64" s="16">
        <f>J64-I64</f>
        <v>195.31068000000005</v>
      </c>
    </row>
    <row r="65" spans="1:10" ht="15">
      <c r="A65" s="25" t="s">
        <v>76</v>
      </c>
      <c r="B65" s="6"/>
      <c r="C65" s="35" t="s">
        <v>77</v>
      </c>
      <c r="D65" s="6"/>
      <c r="E65" s="27">
        <v>1</v>
      </c>
      <c r="F65" s="28">
        <v>838.61</v>
      </c>
      <c r="G65" s="20">
        <f>E65*F65*остальные!$E$1</f>
        <v>76.31351</v>
      </c>
      <c r="H65" s="29">
        <f>E65*F65*1.15</f>
        <v>964.4014999999999</v>
      </c>
      <c r="I65" s="20">
        <f>H65+G65</f>
        <v>1040.71501</v>
      </c>
      <c r="J65" s="5"/>
    </row>
    <row r="66" spans="1:11" ht="15">
      <c r="A66" s="30"/>
      <c r="B66" s="14"/>
      <c r="C66" s="36"/>
      <c r="E66" s="31"/>
      <c r="F66" s="32"/>
      <c r="G66" s="33"/>
      <c r="H66" s="34"/>
      <c r="I66" s="33">
        <f>SUM(I65:I65)</f>
        <v>1040.71501</v>
      </c>
      <c r="J66" s="38">
        <v>1050</v>
      </c>
      <c r="K66" s="16">
        <f>J66-I66</f>
        <v>9.284990000000107</v>
      </c>
    </row>
    <row r="67" spans="1:9" ht="15">
      <c r="A67" s="24" t="s">
        <v>38</v>
      </c>
      <c r="C67" s="2" t="s">
        <v>42</v>
      </c>
      <c r="D67" s="6">
        <v>3</v>
      </c>
      <c r="E67" s="40">
        <v>1</v>
      </c>
      <c r="F67" s="7">
        <f>$F$6</f>
        <v>278.535</v>
      </c>
      <c r="G67" s="8">
        <f aca="true" t="shared" si="12" ref="G67:G75">E67*F67*$E$1</f>
        <v>6.12777</v>
      </c>
      <c r="H67" s="8">
        <f aca="true" t="shared" si="13" ref="H67:H75">F67*E67*1.15</f>
        <v>320.31525</v>
      </c>
      <c r="I67" s="8">
        <f aca="true" t="shared" si="14" ref="I67:I75">H67+G67</f>
        <v>326.44302</v>
      </c>
    </row>
    <row r="68" spans="1:9" ht="15">
      <c r="A68" s="24" t="s">
        <v>38</v>
      </c>
      <c r="C68" s="2" t="s">
        <v>33</v>
      </c>
      <c r="D68" s="6">
        <v>1</v>
      </c>
      <c r="E68" s="40">
        <v>1</v>
      </c>
      <c r="F68" s="7">
        <f aca="true" t="shared" si="15" ref="F68:F73">$F$3</f>
        <v>184.5</v>
      </c>
      <c r="G68" s="8">
        <f t="shared" si="12"/>
        <v>4.059</v>
      </c>
      <c r="H68" s="8">
        <f t="shared" si="13"/>
        <v>212.17499999999998</v>
      </c>
      <c r="I68" s="8">
        <f t="shared" si="14"/>
        <v>216.23399999999998</v>
      </c>
    </row>
    <row r="69" spans="1:9" ht="15">
      <c r="A69" s="24" t="s">
        <v>38</v>
      </c>
      <c r="C69" s="2" t="s">
        <v>33</v>
      </c>
      <c r="D69" s="6">
        <v>5</v>
      </c>
      <c r="E69" s="40">
        <v>1</v>
      </c>
      <c r="F69" s="7">
        <f t="shared" si="15"/>
        <v>184.5</v>
      </c>
      <c r="G69" s="8">
        <f t="shared" si="12"/>
        <v>4.059</v>
      </c>
      <c r="H69" s="8">
        <f t="shared" si="13"/>
        <v>212.17499999999998</v>
      </c>
      <c r="I69" s="8">
        <f t="shared" si="14"/>
        <v>216.23399999999998</v>
      </c>
    </row>
    <row r="70" spans="1:9" ht="15">
      <c r="A70" s="24" t="s">
        <v>38</v>
      </c>
      <c r="C70" s="2" t="s">
        <v>20</v>
      </c>
      <c r="D70" s="6">
        <v>1</v>
      </c>
      <c r="E70" s="40">
        <v>1</v>
      </c>
      <c r="F70" s="7">
        <f t="shared" si="15"/>
        <v>184.5</v>
      </c>
      <c r="G70" s="8">
        <f t="shared" si="12"/>
        <v>4.059</v>
      </c>
      <c r="H70" s="8">
        <f t="shared" si="13"/>
        <v>212.17499999999998</v>
      </c>
      <c r="I70" s="8">
        <f t="shared" si="14"/>
        <v>216.23399999999998</v>
      </c>
    </row>
    <row r="71" spans="1:9" ht="15">
      <c r="A71" s="24" t="s">
        <v>38</v>
      </c>
      <c r="C71" s="2" t="s">
        <v>20</v>
      </c>
      <c r="D71" s="6">
        <v>3</v>
      </c>
      <c r="E71" s="40">
        <v>1</v>
      </c>
      <c r="F71" s="7">
        <f t="shared" si="15"/>
        <v>184.5</v>
      </c>
      <c r="G71" s="8">
        <f t="shared" si="12"/>
        <v>4.059</v>
      </c>
      <c r="H71" s="8">
        <f t="shared" si="13"/>
        <v>212.17499999999998</v>
      </c>
      <c r="I71" s="8">
        <f t="shared" si="14"/>
        <v>216.23399999999998</v>
      </c>
    </row>
    <row r="72" spans="1:9" ht="15">
      <c r="A72" s="24" t="s">
        <v>38</v>
      </c>
      <c r="C72" s="2" t="s">
        <v>17</v>
      </c>
      <c r="D72" s="6">
        <v>1</v>
      </c>
      <c r="E72" s="40">
        <v>1</v>
      </c>
      <c r="F72" s="7">
        <f t="shared" si="15"/>
        <v>184.5</v>
      </c>
      <c r="G72" s="8">
        <f t="shared" si="12"/>
        <v>4.059</v>
      </c>
      <c r="H72" s="8">
        <f t="shared" si="13"/>
        <v>212.17499999999998</v>
      </c>
      <c r="I72" s="8">
        <f t="shared" si="14"/>
        <v>216.23399999999998</v>
      </c>
    </row>
    <row r="73" spans="1:9" ht="15">
      <c r="A73" s="24" t="s">
        <v>38</v>
      </c>
      <c r="C73" s="2" t="s">
        <v>17</v>
      </c>
      <c r="D73" s="6">
        <v>5</v>
      </c>
      <c r="E73" s="40">
        <v>1</v>
      </c>
      <c r="F73" s="7">
        <f t="shared" si="15"/>
        <v>184.5</v>
      </c>
      <c r="G73" s="8">
        <f t="shared" si="12"/>
        <v>4.059</v>
      </c>
      <c r="H73" s="8">
        <f t="shared" si="13"/>
        <v>212.17499999999998</v>
      </c>
      <c r="I73" s="8">
        <f t="shared" si="14"/>
        <v>216.23399999999998</v>
      </c>
    </row>
    <row r="74" spans="1:9" ht="15">
      <c r="A74" s="24" t="s">
        <v>38</v>
      </c>
      <c r="C74" s="2" t="s">
        <v>36</v>
      </c>
      <c r="E74" s="40">
        <v>2</v>
      </c>
      <c r="F74" s="7">
        <f>$F$4</f>
        <v>263.56</v>
      </c>
      <c r="G74" s="8">
        <f t="shared" si="12"/>
        <v>11.596639999999999</v>
      </c>
      <c r="H74" s="8">
        <f t="shared" si="13"/>
        <v>606.188</v>
      </c>
      <c r="I74" s="8">
        <f t="shared" si="14"/>
        <v>617.78464</v>
      </c>
    </row>
    <row r="75" spans="1:9" ht="15">
      <c r="A75" s="24" t="s">
        <v>38</v>
      </c>
      <c r="C75" s="2" t="s">
        <v>41</v>
      </c>
      <c r="E75" s="40">
        <v>1</v>
      </c>
      <c r="F75" s="7">
        <f>$F$4</f>
        <v>263.56</v>
      </c>
      <c r="G75" s="8">
        <f t="shared" si="12"/>
        <v>5.7983199999999995</v>
      </c>
      <c r="H75" s="8">
        <f t="shared" si="13"/>
        <v>303.094</v>
      </c>
      <c r="I75" s="8">
        <f t="shared" si="14"/>
        <v>308.89232</v>
      </c>
    </row>
    <row r="76" spans="1:11" ht="15">
      <c r="A76" s="30"/>
      <c r="B76" s="14"/>
      <c r="C76" s="36"/>
      <c r="E76" s="31"/>
      <c r="F76" s="32"/>
      <c r="G76" s="33"/>
      <c r="H76" s="34"/>
      <c r="I76" s="33">
        <f>SUM(I67:I75)</f>
        <v>2550.5239799999995</v>
      </c>
      <c r="J76" s="10">
        <v>2551</v>
      </c>
      <c r="K76" s="16">
        <f>J76-I76</f>
        <v>0.47602000000051703</v>
      </c>
    </row>
    <row r="77" spans="5:11" ht="15">
      <c r="E77" s="20"/>
      <c r="G77" s="20"/>
      <c r="H77" s="20"/>
      <c r="I77" s="20"/>
      <c r="K77" s="20"/>
    </row>
  </sheetData>
  <sheetProtection/>
  <autoFilter ref="A14:K78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6.421875" style="6" customWidth="1"/>
    <col min="2" max="2" width="1.421875" style="5" customWidth="1"/>
    <col min="3" max="3" width="29.8515625" style="5" customWidth="1"/>
    <col min="4" max="4" width="3.140625" style="5" customWidth="1"/>
    <col min="5" max="5" width="5.00390625" style="5" customWidth="1"/>
    <col min="6" max="6" width="4.00390625" style="5" customWidth="1"/>
    <col min="7" max="7" width="9.421875" style="22" customWidth="1"/>
    <col min="8" max="8" width="5.7109375" style="5" customWidth="1"/>
    <col min="9" max="9" width="5.28125" style="5" customWidth="1"/>
    <col min="10" max="10" width="11.57421875" style="5" customWidth="1"/>
    <col min="11" max="11" width="11.00390625" style="0" customWidth="1"/>
  </cols>
  <sheetData>
    <row r="1" spans="1:6" ht="15">
      <c r="A1" s="21"/>
      <c r="B1" s="1"/>
      <c r="C1" s="1" t="s">
        <v>22</v>
      </c>
      <c r="D1" s="1"/>
      <c r="E1" s="1">
        <v>0.091</v>
      </c>
      <c r="F1" s="1"/>
    </row>
    <row r="2" spans="10:11" ht="15">
      <c r="J2" s="17"/>
      <c r="K2" s="19"/>
    </row>
    <row r="3" spans="1:10" ht="15">
      <c r="A3" s="14" t="s">
        <v>10</v>
      </c>
      <c r="B3" s="10" t="s">
        <v>23</v>
      </c>
      <c r="C3" s="14" t="s">
        <v>12</v>
      </c>
      <c r="D3" s="10" t="s">
        <v>14</v>
      </c>
      <c r="E3" s="10"/>
      <c r="F3" s="10" t="s">
        <v>24</v>
      </c>
      <c r="G3" s="23" t="s">
        <v>25</v>
      </c>
      <c r="H3" s="10" t="s">
        <v>26</v>
      </c>
      <c r="I3" s="10" t="s">
        <v>16</v>
      </c>
      <c r="J3" s="10" t="s">
        <v>27</v>
      </c>
    </row>
    <row r="4" spans="1:8" ht="15">
      <c r="A4" s="25" t="s">
        <v>56</v>
      </c>
      <c r="B4" s="6"/>
      <c r="C4" s="35" t="s">
        <v>57</v>
      </c>
      <c r="D4" s="27">
        <v>1</v>
      </c>
      <c r="E4" s="28">
        <v>170</v>
      </c>
      <c r="F4" s="20">
        <f>D4*E4*$E$1</f>
        <v>15.469999999999999</v>
      </c>
      <c r="G4" s="29">
        <f>D4*E4*1.15</f>
        <v>195.49999999999997</v>
      </c>
      <c r="H4" s="20">
        <f>G4+F4</f>
        <v>210.96999999999997</v>
      </c>
    </row>
    <row r="5" spans="1:8" ht="15">
      <c r="A5" s="25" t="s">
        <v>56</v>
      </c>
      <c r="B5" s="6"/>
      <c r="C5" s="35" t="s">
        <v>60</v>
      </c>
      <c r="D5" s="27">
        <v>1</v>
      </c>
      <c r="E5" s="28">
        <v>210</v>
      </c>
      <c r="F5" s="20">
        <f>D5*E5*$E$1</f>
        <v>19.11</v>
      </c>
      <c r="G5" s="29">
        <f>D5*E5*1.15</f>
        <v>241.49999999999997</v>
      </c>
      <c r="H5" s="20">
        <f>G5+F5</f>
        <v>260.60999999999996</v>
      </c>
    </row>
    <row r="6" spans="1:10" ht="15">
      <c r="A6" s="30"/>
      <c r="B6" s="14"/>
      <c r="C6" s="36"/>
      <c r="D6" s="31"/>
      <c r="E6" s="32"/>
      <c r="F6" s="33"/>
      <c r="G6" s="34"/>
      <c r="H6" s="33">
        <f>SUM(H4:H5)</f>
        <v>471.5799999999999</v>
      </c>
      <c r="I6" s="38">
        <v>506</v>
      </c>
      <c r="J6" s="23">
        <f>I6-H6</f>
        <v>34.42000000000007</v>
      </c>
    </row>
    <row r="7" spans="1:8" ht="15">
      <c r="A7" s="24" t="s">
        <v>44</v>
      </c>
      <c r="B7" s="6"/>
      <c r="C7" s="35" t="s">
        <v>54</v>
      </c>
      <c r="D7" s="27"/>
      <c r="E7" s="28">
        <v>170</v>
      </c>
      <c r="F7" s="20">
        <f aca="true" t="shared" si="0" ref="F7:F14">D7*E7*$E$1</f>
        <v>0</v>
      </c>
      <c r="G7" s="29">
        <f aca="true" t="shared" si="1" ref="G7:G14">D7*E7*1.15</f>
        <v>0</v>
      </c>
      <c r="H7" s="20">
        <f aca="true" t="shared" si="2" ref="H7:H14">G7+F7</f>
        <v>0</v>
      </c>
    </row>
    <row r="8" spans="1:8" ht="15">
      <c r="A8" s="24" t="s">
        <v>44</v>
      </c>
      <c r="B8" s="6"/>
      <c r="C8" s="35" t="s">
        <v>55</v>
      </c>
      <c r="D8" s="27"/>
      <c r="E8" s="28">
        <v>170</v>
      </c>
      <c r="F8" s="20">
        <f t="shared" si="0"/>
        <v>0</v>
      </c>
      <c r="G8" s="29">
        <f t="shared" si="1"/>
        <v>0</v>
      </c>
      <c r="H8" s="20">
        <f t="shared" si="2"/>
        <v>0</v>
      </c>
    </row>
    <row r="9" spans="1:8" ht="15">
      <c r="A9" s="24" t="s">
        <v>44</v>
      </c>
      <c r="B9" s="6"/>
      <c r="C9" s="35" t="s">
        <v>39</v>
      </c>
      <c r="D9" s="27">
        <v>1</v>
      </c>
      <c r="E9" s="28">
        <v>170</v>
      </c>
      <c r="F9" s="20">
        <f t="shared" si="0"/>
        <v>15.469999999999999</v>
      </c>
      <c r="G9" s="29">
        <f t="shared" si="1"/>
        <v>195.49999999999997</v>
      </c>
      <c r="H9" s="20">
        <f t="shared" si="2"/>
        <v>210.96999999999997</v>
      </c>
    </row>
    <row r="10" spans="1:8" ht="15">
      <c r="A10" s="24" t="s">
        <v>44</v>
      </c>
      <c r="B10" s="6"/>
      <c r="C10" s="35" t="s">
        <v>58</v>
      </c>
      <c r="D10" s="27">
        <v>1</v>
      </c>
      <c r="E10" s="28">
        <v>170</v>
      </c>
      <c r="F10" s="20">
        <f t="shared" si="0"/>
        <v>15.469999999999999</v>
      </c>
      <c r="G10" s="29">
        <f t="shared" si="1"/>
        <v>195.49999999999997</v>
      </c>
      <c r="H10" s="20">
        <f t="shared" si="2"/>
        <v>210.96999999999997</v>
      </c>
    </row>
    <row r="11" spans="1:8" ht="15">
      <c r="A11" s="24" t="s">
        <v>44</v>
      </c>
      <c r="B11" s="6"/>
      <c r="C11" s="35" t="s">
        <v>59</v>
      </c>
      <c r="D11" s="27">
        <v>1</v>
      </c>
      <c r="E11" s="28">
        <v>170</v>
      </c>
      <c r="F11" s="20">
        <f t="shared" si="0"/>
        <v>15.469999999999999</v>
      </c>
      <c r="G11" s="29">
        <f t="shared" si="1"/>
        <v>195.49999999999997</v>
      </c>
      <c r="H11" s="20">
        <f t="shared" si="2"/>
        <v>210.96999999999997</v>
      </c>
    </row>
    <row r="12" spans="1:8" ht="15">
      <c r="A12" s="24" t="s">
        <v>44</v>
      </c>
      <c r="C12" s="5" t="s">
        <v>70</v>
      </c>
      <c r="D12" s="27">
        <v>1</v>
      </c>
      <c r="E12" s="28">
        <v>170</v>
      </c>
      <c r="F12" s="20">
        <f t="shared" si="0"/>
        <v>15.469999999999999</v>
      </c>
      <c r="G12" s="29">
        <f t="shared" si="1"/>
        <v>195.49999999999997</v>
      </c>
      <c r="H12" s="20">
        <f t="shared" si="2"/>
        <v>210.96999999999997</v>
      </c>
    </row>
    <row r="13" spans="1:8" ht="15">
      <c r="A13" s="24" t="s">
        <v>44</v>
      </c>
      <c r="C13" s="5" t="s">
        <v>71</v>
      </c>
      <c r="D13" s="27">
        <v>1</v>
      </c>
      <c r="E13" s="28">
        <v>170</v>
      </c>
      <c r="F13" s="20">
        <f t="shared" si="0"/>
        <v>15.469999999999999</v>
      </c>
      <c r="G13" s="29">
        <f t="shared" si="1"/>
        <v>195.49999999999997</v>
      </c>
      <c r="H13" s="20">
        <f t="shared" si="2"/>
        <v>210.96999999999997</v>
      </c>
    </row>
    <row r="14" spans="1:8" ht="15">
      <c r="A14" s="24" t="s">
        <v>44</v>
      </c>
      <c r="C14" s="35" t="s">
        <v>68</v>
      </c>
      <c r="D14" s="27">
        <v>1</v>
      </c>
      <c r="E14" s="28">
        <v>240</v>
      </c>
      <c r="F14" s="20">
        <f t="shared" si="0"/>
        <v>21.84</v>
      </c>
      <c r="G14" s="29">
        <f t="shared" si="1"/>
        <v>276</v>
      </c>
      <c r="H14" s="20">
        <f t="shared" si="2"/>
        <v>297.84</v>
      </c>
    </row>
    <row r="15" spans="1:10" ht="15">
      <c r="A15" s="30"/>
      <c r="B15" s="14"/>
      <c r="C15" s="36"/>
      <c r="D15" s="31"/>
      <c r="E15" s="32"/>
      <c r="F15" s="33"/>
      <c r="G15" s="34"/>
      <c r="H15" s="33">
        <f>SUM(H7:H14)</f>
        <v>1352.6899999999998</v>
      </c>
      <c r="I15" s="38">
        <f>7850-5554</f>
        <v>2296</v>
      </c>
      <c r="J15" s="23">
        <f>I15-H15</f>
        <v>943.3100000000002</v>
      </c>
    </row>
    <row r="16" spans="1:8" ht="15">
      <c r="A16" s="25" t="s">
        <v>47</v>
      </c>
      <c r="B16" s="6"/>
      <c r="C16" s="27" t="s">
        <v>63</v>
      </c>
      <c r="D16" s="27">
        <v>1</v>
      </c>
      <c r="E16" s="28">
        <v>250</v>
      </c>
      <c r="F16" s="20">
        <f>D16*E16*$E$1</f>
        <v>22.75</v>
      </c>
      <c r="G16" s="29">
        <f>D16*E16*1.15</f>
        <v>287.5</v>
      </c>
      <c r="H16" s="20">
        <f>G16+F16</f>
        <v>310.25</v>
      </c>
    </row>
    <row r="17" spans="1:8" ht="15">
      <c r="A17" s="25" t="s">
        <v>47</v>
      </c>
      <c r="B17" s="6"/>
      <c r="C17" s="27" t="s">
        <v>64</v>
      </c>
      <c r="D17" s="27">
        <v>1</v>
      </c>
      <c r="E17" s="28">
        <v>250</v>
      </c>
      <c r="F17" s="20">
        <f>D17*E17*$E$1</f>
        <v>22.75</v>
      </c>
      <c r="G17" s="29">
        <f>D17*E17*1.15</f>
        <v>287.5</v>
      </c>
      <c r="H17" s="20">
        <f>G17+F17</f>
        <v>310.25</v>
      </c>
    </row>
    <row r="18" spans="1:10" ht="15">
      <c r="A18" s="30"/>
      <c r="B18" s="14"/>
      <c r="C18" s="36"/>
      <c r="D18" s="31"/>
      <c r="E18" s="32"/>
      <c r="F18" s="33"/>
      <c r="G18" s="34"/>
      <c r="H18" s="33">
        <f>SUM(H16:H17)</f>
        <v>620.5</v>
      </c>
      <c r="I18" s="38">
        <f>3200-2286</f>
        <v>914</v>
      </c>
      <c r="J18" s="23">
        <f>I18-H18</f>
        <v>293.5</v>
      </c>
    </row>
    <row r="19" spans="1:8" ht="15">
      <c r="A19" s="25" t="s">
        <v>61</v>
      </c>
      <c r="B19" s="6"/>
      <c r="C19" s="35" t="s">
        <v>60</v>
      </c>
      <c r="D19" s="27">
        <v>1</v>
      </c>
      <c r="E19" s="28">
        <v>210</v>
      </c>
      <c r="F19" s="20">
        <f>D19*E19*$E$1</f>
        <v>19.11</v>
      </c>
      <c r="G19" s="29">
        <f>D19*E19*1.15</f>
        <v>241.49999999999997</v>
      </c>
      <c r="H19" s="20">
        <f>G19+F19</f>
        <v>260.60999999999996</v>
      </c>
    </row>
    <row r="20" spans="1:8" ht="15">
      <c r="A20" s="25" t="s">
        <v>61</v>
      </c>
      <c r="B20" s="6"/>
      <c r="C20" s="35" t="s">
        <v>62</v>
      </c>
      <c r="D20" s="27">
        <v>1</v>
      </c>
      <c r="E20" s="28">
        <v>210</v>
      </c>
      <c r="F20" s="20">
        <f>D20*E20*$E$1</f>
        <v>19.11</v>
      </c>
      <c r="G20" s="29">
        <f>D20*E20*1.15</f>
        <v>241.49999999999997</v>
      </c>
      <c r="H20" s="20">
        <f>G20+F20</f>
        <v>260.60999999999996</v>
      </c>
    </row>
    <row r="21" spans="1:10" ht="15">
      <c r="A21" s="30"/>
      <c r="B21" s="14"/>
      <c r="C21" s="36"/>
      <c r="D21" s="31"/>
      <c r="E21" s="32"/>
      <c r="F21" s="33"/>
      <c r="G21" s="34"/>
      <c r="H21" s="33">
        <f>SUM(H19:H20)</f>
        <v>521.2199999999999</v>
      </c>
      <c r="I21" s="38">
        <v>537</v>
      </c>
      <c r="J21" s="23">
        <f>I21-H21</f>
        <v>15.780000000000086</v>
      </c>
    </row>
    <row r="22" spans="1:8" ht="15">
      <c r="A22" s="25" t="s">
        <v>78</v>
      </c>
      <c r="C22" s="5" t="s">
        <v>79</v>
      </c>
      <c r="D22" s="27">
        <v>1</v>
      </c>
      <c r="E22" s="28">
        <v>195</v>
      </c>
      <c r="F22" s="20">
        <f>D22*E22*$E$1</f>
        <v>17.745</v>
      </c>
      <c r="G22" s="29">
        <f>D22*E22*1.15</f>
        <v>224.24999999999997</v>
      </c>
      <c r="H22" s="20">
        <f>G22+F22</f>
        <v>241.99499999999998</v>
      </c>
    </row>
    <row r="23" spans="1:10" ht="15">
      <c r="A23" s="30"/>
      <c r="B23" s="14"/>
      <c r="C23" s="36"/>
      <c r="D23" s="31"/>
      <c r="E23" s="32"/>
      <c r="F23" s="33"/>
      <c r="G23" s="34"/>
      <c r="H23" s="33">
        <f>SUM(H22:H22)</f>
        <v>241.99499999999998</v>
      </c>
      <c r="I23" s="38">
        <v>324</v>
      </c>
      <c r="J23" s="23">
        <f>I23-H23</f>
        <v>82.00500000000002</v>
      </c>
    </row>
    <row r="24" spans="1:8" ht="15">
      <c r="A24" s="6" t="s">
        <v>38</v>
      </c>
      <c r="C24" s="35" t="s">
        <v>65</v>
      </c>
      <c r="D24" s="27">
        <v>2</v>
      </c>
      <c r="E24" s="28">
        <v>210</v>
      </c>
      <c r="F24" s="20">
        <f aca="true" t="shared" si="3" ref="F24:F34">D24*E24*$E$1</f>
        <v>38.22</v>
      </c>
      <c r="G24" s="29">
        <f aca="true" t="shared" si="4" ref="G24:G34">D24*E24*1.15</f>
        <v>482.99999999999994</v>
      </c>
      <c r="H24" s="20">
        <f aca="true" t="shared" si="5" ref="H24:H34">G24+F24</f>
        <v>521.2199999999999</v>
      </c>
    </row>
    <row r="25" spans="1:8" ht="15">
      <c r="A25" s="6" t="s">
        <v>38</v>
      </c>
      <c r="C25" s="5" t="s">
        <v>66</v>
      </c>
      <c r="D25" s="27">
        <v>2</v>
      </c>
      <c r="E25" s="28">
        <v>210</v>
      </c>
      <c r="F25" s="20">
        <f t="shared" si="3"/>
        <v>38.22</v>
      </c>
      <c r="G25" s="29">
        <f t="shared" si="4"/>
        <v>482.99999999999994</v>
      </c>
      <c r="H25" s="20">
        <f t="shared" si="5"/>
        <v>521.2199999999999</v>
      </c>
    </row>
    <row r="26" spans="1:8" ht="15">
      <c r="A26" s="6" t="s">
        <v>38</v>
      </c>
      <c r="C26" s="35" t="s">
        <v>60</v>
      </c>
      <c r="D26" s="27">
        <v>2</v>
      </c>
      <c r="E26" s="28">
        <v>210</v>
      </c>
      <c r="F26" s="20">
        <f t="shared" si="3"/>
        <v>38.22</v>
      </c>
      <c r="G26" s="29">
        <f t="shared" si="4"/>
        <v>482.99999999999994</v>
      </c>
      <c r="H26" s="20">
        <f t="shared" si="5"/>
        <v>521.2199999999999</v>
      </c>
    </row>
    <row r="27" spans="1:8" ht="15">
      <c r="A27" s="6" t="s">
        <v>38</v>
      </c>
      <c r="C27" s="35" t="s">
        <v>67</v>
      </c>
      <c r="D27" s="27">
        <v>1</v>
      </c>
      <c r="E27" s="28">
        <v>210</v>
      </c>
      <c r="F27" s="20">
        <f t="shared" si="3"/>
        <v>19.11</v>
      </c>
      <c r="G27" s="29">
        <f t="shared" si="4"/>
        <v>241.49999999999997</v>
      </c>
      <c r="H27" s="20">
        <f t="shared" si="5"/>
        <v>260.60999999999996</v>
      </c>
    </row>
    <row r="28" spans="1:8" ht="15">
      <c r="A28" s="6" t="s">
        <v>38</v>
      </c>
      <c r="C28" s="35" t="s">
        <v>69</v>
      </c>
      <c r="D28" s="27">
        <v>1</v>
      </c>
      <c r="E28" s="28">
        <v>240</v>
      </c>
      <c r="F28" s="20">
        <f t="shared" si="3"/>
        <v>21.84</v>
      </c>
      <c r="G28" s="29">
        <f t="shared" si="4"/>
        <v>276</v>
      </c>
      <c r="H28" s="20">
        <f t="shared" si="5"/>
        <v>297.84</v>
      </c>
    </row>
    <row r="29" spans="1:8" ht="15">
      <c r="A29" s="6" t="s">
        <v>38</v>
      </c>
      <c r="C29" s="35" t="s">
        <v>74</v>
      </c>
      <c r="D29" s="27">
        <v>1</v>
      </c>
      <c r="E29" s="28">
        <v>240</v>
      </c>
      <c r="F29" s="20">
        <f t="shared" si="3"/>
        <v>21.84</v>
      </c>
      <c r="G29" s="29">
        <f t="shared" si="4"/>
        <v>276</v>
      </c>
      <c r="H29" s="20">
        <f t="shared" si="5"/>
        <v>297.84</v>
      </c>
    </row>
    <row r="30" spans="1:8" ht="15">
      <c r="A30" s="6" t="s">
        <v>38</v>
      </c>
      <c r="C30" s="5" t="s">
        <v>72</v>
      </c>
      <c r="D30" s="27">
        <v>1</v>
      </c>
      <c r="E30" s="28">
        <v>195</v>
      </c>
      <c r="F30" s="20">
        <f t="shared" si="3"/>
        <v>17.745</v>
      </c>
      <c r="G30" s="29">
        <f t="shared" si="4"/>
        <v>224.24999999999997</v>
      </c>
      <c r="H30" s="20">
        <f t="shared" si="5"/>
        <v>241.99499999999998</v>
      </c>
    </row>
    <row r="31" spans="1:8" ht="15">
      <c r="A31" s="6" t="s">
        <v>38</v>
      </c>
      <c r="C31" s="5" t="s">
        <v>40</v>
      </c>
      <c r="D31" s="27">
        <v>1</v>
      </c>
      <c r="E31" s="28">
        <v>195</v>
      </c>
      <c r="F31" s="20">
        <f t="shared" si="3"/>
        <v>17.745</v>
      </c>
      <c r="G31" s="29">
        <f t="shared" si="4"/>
        <v>224.24999999999997</v>
      </c>
      <c r="H31" s="20">
        <f t="shared" si="5"/>
        <v>241.99499999999998</v>
      </c>
    </row>
    <row r="32" spans="1:8" ht="15">
      <c r="A32" s="6" t="s">
        <v>38</v>
      </c>
      <c r="C32" s="5" t="s">
        <v>73</v>
      </c>
      <c r="D32" s="27">
        <v>1</v>
      </c>
      <c r="E32" s="28">
        <v>195</v>
      </c>
      <c r="F32" s="20">
        <f t="shared" si="3"/>
        <v>17.745</v>
      </c>
      <c r="G32" s="29">
        <f t="shared" si="4"/>
        <v>224.24999999999997</v>
      </c>
      <c r="H32" s="20">
        <f t="shared" si="5"/>
        <v>241.99499999999998</v>
      </c>
    </row>
    <row r="33" spans="1:8" ht="15">
      <c r="A33" s="6" t="s">
        <v>38</v>
      </c>
      <c r="C33" s="27" t="s">
        <v>63</v>
      </c>
      <c r="D33" s="27">
        <v>1</v>
      </c>
      <c r="E33" s="28">
        <v>250</v>
      </c>
      <c r="F33" s="20">
        <f t="shared" si="3"/>
        <v>22.75</v>
      </c>
      <c r="G33" s="29">
        <f t="shared" si="4"/>
        <v>287.5</v>
      </c>
      <c r="H33" s="20">
        <f t="shared" si="5"/>
        <v>310.25</v>
      </c>
    </row>
    <row r="34" spans="1:8" ht="15">
      <c r="A34" s="6" t="s">
        <v>38</v>
      </c>
      <c r="C34" s="27" t="s">
        <v>75</v>
      </c>
      <c r="D34" s="27">
        <v>1</v>
      </c>
      <c r="E34" s="28">
        <v>250</v>
      </c>
      <c r="F34" s="20">
        <f t="shared" si="3"/>
        <v>22.75</v>
      </c>
      <c r="G34" s="29">
        <f t="shared" si="4"/>
        <v>287.5</v>
      </c>
      <c r="H34" s="20">
        <f t="shared" si="5"/>
        <v>310.25</v>
      </c>
    </row>
    <row r="35" spans="1:10" ht="15">
      <c r="A35" s="30"/>
      <c r="B35" s="14"/>
      <c r="C35" s="36"/>
      <c r="D35" s="31"/>
      <c r="E35" s="32"/>
      <c r="F35" s="33"/>
      <c r="G35" s="34"/>
      <c r="H35" s="33">
        <f>SUM(H24:H34)</f>
        <v>3766.4349999999995</v>
      </c>
      <c r="I35" s="10">
        <v>3766</v>
      </c>
      <c r="J35" s="23">
        <f>I35-H35</f>
        <v>-0.4349999999994907</v>
      </c>
    </row>
    <row r="36" spans="6:10" ht="15">
      <c r="F36" s="22"/>
      <c r="J36" s="22"/>
    </row>
  </sheetData>
  <sheetProtection/>
  <autoFilter ref="A3:J35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2011-12-21T13:54:01Z</cp:lastPrinted>
  <dcterms:created xsi:type="dcterms:W3CDTF">2010-07-14T04:16:13Z</dcterms:created>
  <dcterms:modified xsi:type="dcterms:W3CDTF">2012-03-02T08:52:16Z</dcterms:modified>
  <cp:category/>
  <cp:version/>
  <cp:contentType/>
  <cp:contentStatus/>
</cp:coreProperties>
</file>