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'остальные'!$A$3:$J$67</definedName>
    <definedName name="_xlnm._FilterDatabase" localSheetId="0" hidden="1">'Энвиросакс и японские'!$A$13:$K$52</definedName>
  </definedNames>
  <calcPr fullCalcOnLoad="1" refMode="R1C1"/>
</workbook>
</file>

<file path=xl/sharedStrings.xml><?xml version="1.0" encoding="utf-8"?>
<sst xmlns="http://schemas.openxmlformats.org/spreadsheetml/2006/main" count="203" uniqueCount="103">
  <si>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</si>
  <si>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</si>
  <si>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</si>
  <si>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</si>
  <si>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</si>
  <si>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</si>
  <si>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</si>
  <si>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</si>
  <si>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</si>
  <si>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</si>
  <si>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</si>
  <si>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</si>
  <si>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</si>
  <si>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</si>
  <si>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</si>
  <si>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</si>
  <si>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</si>
  <si>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оригами</t>
  </si>
  <si>
    <t>номанд</t>
  </si>
  <si>
    <t>микадо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</si>
  <si>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</si>
  <si>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</si>
  <si>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</si>
  <si>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</si>
  <si>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</si>
  <si>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</si>
  <si>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</si>
  <si>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</si>
  <si>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</si>
  <si>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</si>
  <si>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роза</t>
  </si>
  <si>
    <t>саванна</t>
  </si>
  <si>
    <t>богема</t>
  </si>
  <si>
    <t>Кубышка</t>
  </si>
  <si>
    <t>философ</t>
  </si>
  <si>
    <t>минисумка</t>
  </si>
  <si>
    <t>Нафаня</t>
  </si>
  <si>
    <t>mila-401</t>
  </si>
  <si>
    <t>ТР</t>
  </si>
  <si>
    <t>Даря</t>
  </si>
  <si>
    <t>бусинкаа</t>
  </si>
  <si>
    <t>*MARI*</t>
  </si>
  <si>
    <t>морские</t>
  </si>
  <si>
    <t>май тай</t>
  </si>
  <si>
    <t>dazzle3056</t>
  </si>
  <si>
    <t>вишневая</t>
  </si>
  <si>
    <t>матрешки В16</t>
  </si>
  <si>
    <t>Анюшик</t>
  </si>
  <si>
    <t>oklen</t>
  </si>
  <si>
    <r>
      <t>ChicoBag VITA</t>
    </r>
    <r>
      <rPr>
        <sz val="9"/>
        <color indexed="8"/>
        <rFont val="Verdana"/>
        <family val="2"/>
      </rPr>
      <t xml:space="preserve"> Chai</t>
    </r>
  </si>
  <si>
    <r>
      <t>ChicoBag VITA</t>
    </r>
    <r>
      <rPr>
        <sz val="9"/>
        <color indexed="8"/>
        <rFont val="Verdana"/>
        <family val="2"/>
      </rPr>
      <t xml:space="preserve"> Tiffany</t>
    </r>
  </si>
  <si>
    <r>
      <t>ChicoBag VITA</t>
    </r>
    <r>
      <rPr>
        <sz val="9"/>
        <color indexed="8"/>
        <rFont val="Verdana"/>
        <family val="2"/>
      </rPr>
      <t xml:space="preserve"> Harmony</t>
    </r>
  </si>
  <si>
    <r>
      <t>ChicoBag VITA</t>
    </r>
    <r>
      <rPr>
        <sz val="9"/>
        <color indexed="8"/>
        <rFont val="Verdana"/>
        <family val="2"/>
      </rPr>
      <t xml:space="preserve"> коричн в горош</t>
    </r>
  </si>
  <si>
    <t xml:space="preserve">ВАGGU ВАВY красный </t>
  </si>
  <si>
    <t>ВАGGU ВАВY черный</t>
  </si>
  <si>
    <t>ВАGGU ВАВY синий с т.син</t>
  </si>
  <si>
    <t>ВАGGU ВАВY минт</t>
  </si>
  <si>
    <t>Oly-k</t>
  </si>
  <si>
    <t xml:space="preserve">BAGGU Ocean Shapes </t>
  </si>
  <si>
    <t>ВIG ВАGGU темно-серый</t>
  </si>
  <si>
    <t xml:space="preserve">ВIG ВАGGU бело-синяя полоск </t>
  </si>
  <si>
    <t xml:space="preserve">RuMe mini Веселый Гринвич </t>
  </si>
  <si>
    <t>Зара</t>
  </si>
  <si>
    <t>Alina17</t>
  </si>
  <si>
    <t xml:space="preserve">RuMe mini красные линии </t>
  </si>
  <si>
    <t xml:space="preserve">RuMe mini Blossom </t>
  </si>
  <si>
    <t xml:space="preserve">RuMe mini Pinstripe </t>
  </si>
  <si>
    <t xml:space="preserve">RuMe mini Fall Avenue </t>
  </si>
  <si>
    <t xml:space="preserve">RuMe mini Blue Line Pattern </t>
  </si>
  <si>
    <t>RuMe mini бабочки</t>
  </si>
  <si>
    <t xml:space="preserve">RuMe mini Keyboard </t>
  </si>
  <si>
    <t xml:space="preserve">RuMe mini Ikat Lavender </t>
  </si>
  <si>
    <t xml:space="preserve">макро RuMe Necktie </t>
  </si>
  <si>
    <t>malyska1020</t>
  </si>
  <si>
    <t>Happy Smile (В) морской конек</t>
  </si>
  <si>
    <t>Happy Smile (В) домино</t>
  </si>
  <si>
    <t>Марисабель</t>
  </si>
  <si>
    <t>BAGGU Hot pink dot</t>
  </si>
  <si>
    <t>Flip and Tumble 24-7 фиолет</t>
  </si>
  <si>
    <t>Flip and Tumble 24-7 зелен</t>
  </si>
  <si>
    <t>пристрой</t>
  </si>
  <si>
    <t>ChicoBag VITA Fleur</t>
  </si>
  <si>
    <t>ВАGGU ВАВY neon</t>
  </si>
  <si>
    <t>BAGGU papaya</t>
  </si>
  <si>
    <t>BAGGU fox</t>
  </si>
  <si>
    <t>BAGGU blue elephant</t>
  </si>
  <si>
    <t>BAGGU sky</t>
  </si>
  <si>
    <t>BAGGU curelean</t>
  </si>
  <si>
    <t>BAGGU Periwinkle</t>
  </si>
  <si>
    <t>BAGGU white</t>
  </si>
  <si>
    <t>ВIG ВАGGU red</t>
  </si>
  <si>
    <t>ВIG ВАGGU lime</t>
  </si>
  <si>
    <t>ВIG ВАGGU sky</t>
  </si>
  <si>
    <t>RuMe mini Spring Avenue</t>
  </si>
  <si>
    <t>Чехол RuMe Pocket Spring Avenue</t>
  </si>
  <si>
    <t>Чехол RuMe Pocket Fall Avenue</t>
  </si>
  <si>
    <t>Happy Smile (С) художница серая</t>
  </si>
  <si>
    <t>Пристрой</t>
  </si>
  <si>
    <t>сладости В15</t>
  </si>
  <si>
    <t>цирк В17</t>
  </si>
  <si>
    <t>пираты В18</t>
  </si>
  <si>
    <t>машины В19</t>
  </si>
  <si>
    <t>ВАGGU ВАВY sea stripe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</si>
</sst>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9"/>
      <color indexed="63"/>
      <name val="Tahom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Courier New"/>
      <family val="3"/>
    </font>
    <font>
      <sz val="9"/>
      <color rgb="FF4A5148"/>
      <name val="Tahoma"/>
      <family val="2"/>
    </font>
    <font>
      <sz val="8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1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1" fontId="49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1" fontId="49" fillId="0" borderId="10" xfId="0" applyNumberFormat="1" applyFont="1" applyBorder="1" applyAlignment="1">
      <alignment horizontal="right" vertical="center" wrapText="1"/>
    </xf>
    <xf numFmtId="14" fontId="2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0" fillId="33" borderId="0" xfId="0" applyFont="1" applyFill="1" applyAlignment="1">
      <alignment/>
    </xf>
    <xf numFmtId="1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pane ySplit="13" topLeftCell="A28" activePane="bottomLeft" state="frozen"/>
      <selection pane="topLeft" activeCell="A1" sqref="A1"/>
      <selection pane="bottomLeft" activeCell="J34" sqref="J34"/>
    </sheetView>
  </sheetViews>
  <sheetFormatPr defaultColWidth="9.140625" defaultRowHeight="15"/>
  <cols>
    <col min="1" max="1" width="11.140625" style="3" customWidth="1"/>
    <col min="2" max="2" width="2.140625" style="3" customWidth="1"/>
    <col min="3" max="3" width="22.421875" style="3" customWidth="1"/>
    <col min="4" max="4" width="5.57421875" style="8" customWidth="1"/>
    <col min="5" max="5" width="4.7109375" style="8" customWidth="1"/>
    <col min="6" max="6" width="7.28125" style="8" customWidth="1"/>
    <col min="7" max="7" width="4.57421875" style="8" customWidth="1"/>
    <col min="8" max="8" width="9.140625" style="8" customWidth="1"/>
    <col min="9" max="10" width="5.8515625" style="3" customWidth="1"/>
    <col min="11" max="11" width="5.28125" style="10" customWidth="1"/>
    <col min="12" max="13" width="15.28125" style="3" customWidth="1"/>
    <col min="14" max="16384" width="9.140625" style="3" customWidth="1"/>
  </cols>
  <sheetData>
    <row r="1" spans="1:12" ht="15">
      <c r="A1" s="30"/>
      <c r="C1" s="3" t="s">
        <v>38</v>
      </c>
      <c r="E1" s="8">
        <v>0.03</v>
      </c>
      <c r="L1" s="21"/>
    </row>
    <row r="2" spans="3:12" ht="15">
      <c r="C2" s="8" t="s">
        <v>0</v>
      </c>
      <c r="D2" s="8">
        <v>31.36</v>
      </c>
      <c r="F2" s="9" t="s">
        <v>1</v>
      </c>
      <c r="G2" s="9"/>
      <c r="H2" s="9"/>
      <c r="I2" s="9"/>
      <c r="L2" s="21"/>
    </row>
    <row r="3" spans="2:11" s="5" customFormat="1" ht="12">
      <c r="B3" s="5" t="s">
        <v>2</v>
      </c>
      <c r="D3" s="15">
        <v>7.7</v>
      </c>
      <c r="E3" s="16">
        <f>$D$2</f>
        <v>31.36</v>
      </c>
      <c r="F3" s="16">
        <v>241.49</v>
      </c>
      <c r="G3" s="16"/>
      <c r="H3" s="16"/>
      <c r="I3" s="16">
        <f>F3*1.15</f>
        <v>277.7135</v>
      </c>
      <c r="K3" s="17"/>
    </row>
    <row r="4" spans="2:11" s="5" customFormat="1" ht="12">
      <c r="B4" s="5" t="s">
        <v>3</v>
      </c>
      <c r="D4" s="15">
        <v>8.8</v>
      </c>
      <c r="E4" s="16">
        <f aca="true" t="shared" si="0" ref="E4:E11">$D$2</f>
        <v>31.36</v>
      </c>
      <c r="F4" s="16">
        <v>275.99</v>
      </c>
      <c r="G4" s="16"/>
      <c r="H4" s="16"/>
      <c r="I4" s="16">
        <f>F4*1.15</f>
        <v>317.38849999999996</v>
      </c>
      <c r="K4" s="17"/>
    </row>
    <row r="5" spans="2:11" s="5" customFormat="1" ht="12">
      <c r="B5" s="5" t="s">
        <v>20</v>
      </c>
      <c r="D5" s="15">
        <v>7</v>
      </c>
      <c r="E5" s="16">
        <f t="shared" si="0"/>
        <v>31.36</v>
      </c>
      <c r="F5" s="16">
        <v>219.54</v>
      </c>
      <c r="G5" s="16"/>
      <c r="H5" s="15">
        <f>F5*5</f>
        <v>1097.7</v>
      </c>
      <c r="I5" s="16">
        <f>F5*1.3</f>
        <v>285.402</v>
      </c>
      <c r="K5" s="17"/>
    </row>
    <row r="6" spans="2:11" s="5" customFormat="1" ht="12">
      <c r="B6" s="5" t="s">
        <v>4</v>
      </c>
      <c r="D6" s="15">
        <v>24.95</v>
      </c>
      <c r="E6" s="16">
        <f t="shared" si="0"/>
        <v>31.36</v>
      </c>
      <c r="F6" s="16">
        <f aca="true" t="shared" si="1" ref="F4:F11">D6*E6</f>
        <v>782.432</v>
      </c>
      <c r="G6" s="16"/>
      <c r="H6" s="16"/>
      <c r="I6" s="16">
        <f>F6*1.1</f>
        <v>860.6752000000001</v>
      </c>
      <c r="K6" s="17"/>
    </row>
    <row r="7" spans="2:11" s="5" customFormat="1" ht="12">
      <c r="B7" s="5" t="s">
        <v>5</v>
      </c>
      <c r="D7" s="15">
        <v>10.95</v>
      </c>
      <c r="E7" s="16">
        <f t="shared" si="0"/>
        <v>31.36</v>
      </c>
      <c r="F7" s="16">
        <f t="shared" si="1"/>
        <v>343.392</v>
      </c>
      <c r="G7" s="16"/>
      <c r="H7" s="16"/>
      <c r="I7" s="16">
        <f>F7*1.15</f>
        <v>394.90079999999995</v>
      </c>
      <c r="K7" s="17"/>
    </row>
    <row r="8" spans="2:11" s="5" customFormat="1" ht="12">
      <c r="B8" s="5" t="s">
        <v>6</v>
      </c>
      <c r="D8" s="15">
        <v>13.95</v>
      </c>
      <c r="E8" s="16">
        <f t="shared" si="0"/>
        <v>31.36</v>
      </c>
      <c r="F8" s="16">
        <f t="shared" si="1"/>
        <v>437.472</v>
      </c>
      <c r="G8" s="16"/>
      <c r="H8" s="16"/>
      <c r="I8" s="16">
        <f>F8*1.15</f>
        <v>503.09279999999995</v>
      </c>
      <c r="K8" s="17"/>
    </row>
    <row r="9" spans="2:11" s="5" customFormat="1" ht="12">
      <c r="B9" s="5" t="s">
        <v>7</v>
      </c>
      <c r="D9" s="15">
        <v>5.5</v>
      </c>
      <c r="E9" s="16">
        <f t="shared" si="0"/>
        <v>31.36</v>
      </c>
      <c r="F9" s="16">
        <f t="shared" si="1"/>
        <v>172.48</v>
      </c>
      <c r="G9" s="16"/>
      <c r="H9" s="16"/>
      <c r="I9" s="16">
        <f>F9*1.15</f>
        <v>198.35199999999998</v>
      </c>
      <c r="K9" s="17"/>
    </row>
    <row r="10" spans="2:11" s="5" customFormat="1" ht="12">
      <c r="B10" s="5" t="s">
        <v>8</v>
      </c>
      <c r="D10" s="15">
        <v>6</v>
      </c>
      <c r="E10" s="16">
        <f t="shared" si="0"/>
        <v>31.36</v>
      </c>
      <c r="F10" s="16">
        <v>188.18</v>
      </c>
      <c r="G10" s="16"/>
      <c r="H10" s="16"/>
      <c r="I10" s="16">
        <f>F10*1.15</f>
        <v>216.40699999999998</v>
      </c>
      <c r="K10" s="17"/>
    </row>
    <row r="11" spans="2:11" s="5" customFormat="1" ht="12">
      <c r="B11" s="5" t="s">
        <v>9</v>
      </c>
      <c r="D11" s="15">
        <v>1.95</v>
      </c>
      <c r="E11" s="16">
        <f t="shared" si="0"/>
        <v>31.36</v>
      </c>
      <c r="F11" s="16">
        <f t="shared" si="1"/>
        <v>61.152</v>
      </c>
      <c r="G11" s="16"/>
      <c r="H11" s="16"/>
      <c r="I11" s="16">
        <f>F11*1.15</f>
        <v>70.3248</v>
      </c>
      <c r="K11" s="17"/>
    </row>
    <row r="12" spans="4:11" s="5" customFormat="1" ht="12">
      <c r="D12" s="15"/>
      <c r="E12" s="16"/>
      <c r="F12" s="16"/>
      <c r="G12" s="16"/>
      <c r="H12" s="16"/>
      <c r="I12" s="16"/>
      <c r="K12" s="17"/>
    </row>
    <row r="13" spans="1:11" ht="15">
      <c r="A13" s="3" t="s">
        <v>10</v>
      </c>
      <c r="B13" s="3" t="s">
        <v>11</v>
      </c>
      <c r="C13" s="3" t="s">
        <v>12</v>
      </c>
      <c r="D13" s="8" t="s">
        <v>13</v>
      </c>
      <c r="E13" s="8" t="s">
        <v>14</v>
      </c>
      <c r="F13" s="9" t="s">
        <v>15</v>
      </c>
      <c r="G13" s="9" t="s">
        <v>38</v>
      </c>
      <c r="H13" s="6" t="s">
        <v>26</v>
      </c>
      <c r="I13" s="6" t="s">
        <v>27</v>
      </c>
      <c r="J13" s="3" t="s">
        <v>16</v>
      </c>
      <c r="K13" s="10" t="s">
        <v>29</v>
      </c>
    </row>
    <row r="14" spans="1:9" ht="15">
      <c r="A14" s="3" t="s">
        <v>41</v>
      </c>
      <c r="C14" s="3" t="s">
        <v>20</v>
      </c>
      <c r="D14" s="8">
        <v>4</v>
      </c>
      <c r="E14" s="8">
        <v>1</v>
      </c>
      <c r="F14" s="9">
        <f>$F$5</f>
        <v>219.54</v>
      </c>
      <c r="G14" s="4">
        <f>E14*F14*$E$1</f>
        <v>6.5862</v>
      </c>
      <c r="H14" s="4">
        <f>F14*E14*1.15</f>
        <v>252.47099999999998</v>
      </c>
      <c r="I14" s="4">
        <f>H14+G14</f>
        <v>259.05719999999997</v>
      </c>
    </row>
    <row r="15" spans="1:9" ht="15">
      <c r="A15" s="3" t="s">
        <v>41</v>
      </c>
      <c r="C15" s="3" t="s">
        <v>20</v>
      </c>
      <c r="D15" s="8">
        <v>5</v>
      </c>
      <c r="E15" s="8">
        <v>1</v>
      </c>
      <c r="F15" s="9">
        <f>$F$5</f>
        <v>219.54</v>
      </c>
      <c r="G15" s="4">
        <f>E15*F15*$E$1</f>
        <v>6.5862</v>
      </c>
      <c r="H15" s="4">
        <f>F15*E15*1.15</f>
        <v>252.47099999999998</v>
      </c>
      <c r="I15" s="4">
        <f>H15+G15</f>
        <v>259.05719999999997</v>
      </c>
    </row>
    <row r="16" spans="1:9" ht="15">
      <c r="A16" s="3" t="s">
        <v>41</v>
      </c>
      <c r="C16" s="3" t="s">
        <v>43</v>
      </c>
      <c r="D16" s="8">
        <v>1</v>
      </c>
      <c r="E16" s="8">
        <v>1</v>
      </c>
      <c r="F16" s="9">
        <f>$F$3</f>
        <v>241.49</v>
      </c>
      <c r="G16" s="4">
        <f>E16*F16*$E$1</f>
        <v>7.2447</v>
      </c>
      <c r="H16" s="4">
        <f>F16*E16*1.15</f>
        <v>277.7135</v>
      </c>
      <c r="I16" s="4">
        <f>H16+G16</f>
        <v>284.95820000000003</v>
      </c>
    </row>
    <row r="17" spans="1:9" ht="15">
      <c r="A17" s="3" t="s">
        <v>41</v>
      </c>
      <c r="C17" s="3" t="s">
        <v>43</v>
      </c>
      <c r="D17" s="8">
        <v>2</v>
      </c>
      <c r="E17" s="8">
        <v>1</v>
      </c>
      <c r="F17" s="9">
        <f>$F$3</f>
        <v>241.49</v>
      </c>
      <c r="G17" s="4">
        <f>E17*F17*$E$1</f>
        <v>7.2447</v>
      </c>
      <c r="H17" s="4">
        <f>F17*E17*1.15</f>
        <v>277.7135</v>
      </c>
      <c r="I17" s="4">
        <f>H17+G17</f>
        <v>284.95820000000003</v>
      </c>
    </row>
    <row r="18" spans="1:9" ht="15">
      <c r="A18" s="3" t="s">
        <v>41</v>
      </c>
      <c r="C18" s="3" t="s">
        <v>43</v>
      </c>
      <c r="D18" s="8">
        <v>3</v>
      </c>
      <c r="E18" s="8">
        <v>1</v>
      </c>
      <c r="F18" s="9">
        <f>$F$3</f>
        <v>241.49</v>
      </c>
      <c r="G18" s="4">
        <f>E18*F18*$E$1</f>
        <v>7.2447</v>
      </c>
      <c r="H18" s="4">
        <f>F18*E18*1.15</f>
        <v>277.7135</v>
      </c>
      <c r="I18" s="4">
        <f>H18+G18</f>
        <v>284.95820000000003</v>
      </c>
    </row>
    <row r="19" spans="1:12" ht="15">
      <c r="A19" s="11"/>
      <c r="B19" s="11"/>
      <c r="C19" s="11"/>
      <c r="D19" s="18"/>
      <c r="E19" s="18"/>
      <c r="F19" s="19"/>
      <c r="G19" s="13"/>
      <c r="H19" s="13"/>
      <c r="I19" s="13">
        <f>SUM(I14:I18)</f>
        <v>1372.989</v>
      </c>
      <c r="J19" s="11">
        <v>1400</v>
      </c>
      <c r="K19" s="20"/>
      <c r="L19" s="20">
        <f>J19-I19</f>
        <v>27.010999999999967</v>
      </c>
    </row>
    <row r="20" spans="1:9" ht="15">
      <c r="A20" s="3" t="s">
        <v>44</v>
      </c>
      <c r="C20" s="3" t="s">
        <v>43</v>
      </c>
      <c r="D20" s="8">
        <v>3</v>
      </c>
      <c r="E20" s="8">
        <v>1</v>
      </c>
      <c r="F20" s="9">
        <f>$F$4</f>
        <v>275.99</v>
      </c>
      <c r="G20" s="4">
        <f>E20*F20*$E$1</f>
        <v>8.2797</v>
      </c>
      <c r="H20" s="4">
        <f>F20*E20*1.15</f>
        <v>317.38849999999996</v>
      </c>
      <c r="I20" s="4">
        <f>H20+G20</f>
        <v>325.66819999999996</v>
      </c>
    </row>
    <row r="21" spans="1:9" ht="15">
      <c r="A21" s="3" t="s">
        <v>44</v>
      </c>
      <c r="C21" s="3" t="s">
        <v>19</v>
      </c>
      <c r="D21" s="8">
        <v>1</v>
      </c>
      <c r="E21" s="8">
        <v>1</v>
      </c>
      <c r="F21" s="9">
        <f>$F$4</f>
        <v>275.99</v>
      </c>
      <c r="G21" s="4">
        <f>E21*F21*$E$1</f>
        <v>8.2797</v>
      </c>
      <c r="H21" s="4">
        <f>F21*E21*1.15</f>
        <v>317.38849999999996</v>
      </c>
      <c r="I21" s="4">
        <f>H21+G21</f>
        <v>325.66819999999996</v>
      </c>
    </row>
    <row r="22" spans="1:12" ht="15">
      <c r="A22" s="11"/>
      <c r="B22" s="11"/>
      <c r="C22" s="11"/>
      <c r="D22" s="18"/>
      <c r="E22" s="18"/>
      <c r="F22" s="19"/>
      <c r="G22" s="13"/>
      <c r="H22" s="13"/>
      <c r="I22" s="13">
        <f>SUM(I20:I21)</f>
        <v>651.3363999999999</v>
      </c>
      <c r="J22" s="34">
        <v>650</v>
      </c>
      <c r="K22" s="20"/>
      <c r="L22" s="20">
        <f>J22-I22</f>
        <v>-1.3363999999999123</v>
      </c>
    </row>
    <row r="23" spans="1:9" ht="15">
      <c r="A23" s="3" t="s">
        <v>37</v>
      </c>
      <c r="C23" s="3" t="s">
        <v>43</v>
      </c>
      <c r="D23" s="8">
        <v>4</v>
      </c>
      <c r="E23" s="8">
        <v>1</v>
      </c>
      <c r="F23" s="9">
        <f aca="true" t="shared" si="2" ref="F23:F31">$F$3</f>
        <v>241.49</v>
      </c>
      <c r="G23" s="4">
        <f aca="true" t="shared" si="3" ref="G23:G31">E23*F23*$E$1</f>
        <v>7.2447</v>
      </c>
      <c r="H23" s="4">
        <f aca="true" t="shared" si="4" ref="H23:H31">F23*E23*1.15</f>
        <v>277.7135</v>
      </c>
      <c r="I23" s="4">
        <f aca="true" t="shared" si="5" ref="I23:I31">H23+G23</f>
        <v>284.95820000000003</v>
      </c>
    </row>
    <row r="24" spans="1:9" ht="15">
      <c r="A24" s="3" t="s">
        <v>37</v>
      </c>
      <c r="C24" s="3" t="s">
        <v>43</v>
      </c>
      <c r="D24" s="8">
        <v>5</v>
      </c>
      <c r="E24" s="8">
        <v>1</v>
      </c>
      <c r="F24" s="9">
        <f t="shared" si="2"/>
        <v>241.49</v>
      </c>
      <c r="G24" s="4">
        <f t="shared" si="3"/>
        <v>7.2447</v>
      </c>
      <c r="H24" s="4">
        <f t="shared" si="4"/>
        <v>277.7135</v>
      </c>
      <c r="I24" s="4">
        <f t="shared" si="5"/>
        <v>284.95820000000003</v>
      </c>
    </row>
    <row r="25" spans="1:9" ht="15">
      <c r="A25" s="3" t="s">
        <v>37</v>
      </c>
      <c r="C25" s="3" t="s">
        <v>30</v>
      </c>
      <c r="D25" s="8" t="s">
        <v>22</v>
      </c>
      <c r="E25" s="8">
        <v>5</v>
      </c>
      <c r="F25" s="9">
        <f t="shared" si="2"/>
        <v>241.49</v>
      </c>
      <c r="G25" s="4">
        <f t="shared" si="3"/>
        <v>36.2235</v>
      </c>
      <c r="H25" s="4">
        <f t="shared" si="4"/>
        <v>1388.5674999999999</v>
      </c>
      <c r="I25" s="4">
        <f t="shared" si="5"/>
        <v>1424.791</v>
      </c>
    </row>
    <row r="26" spans="1:9" ht="15">
      <c r="A26" s="3" t="s">
        <v>37</v>
      </c>
      <c r="C26" s="3" t="s">
        <v>21</v>
      </c>
      <c r="D26" s="8" t="s">
        <v>22</v>
      </c>
      <c r="E26" s="8">
        <v>5</v>
      </c>
      <c r="F26" s="9">
        <f t="shared" si="2"/>
        <v>241.49</v>
      </c>
      <c r="G26" s="4">
        <f t="shared" si="3"/>
        <v>36.2235</v>
      </c>
      <c r="H26" s="4">
        <f t="shared" si="4"/>
        <v>1388.5674999999999</v>
      </c>
      <c r="I26" s="4">
        <f t="shared" si="5"/>
        <v>1424.791</v>
      </c>
    </row>
    <row r="27" spans="1:9" ht="15">
      <c r="A27" s="3" t="s">
        <v>37</v>
      </c>
      <c r="C27" s="3" t="s">
        <v>18</v>
      </c>
      <c r="D27" s="8" t="s">
        <v>22</v>
      </c>
      <c r="E27" s="8">
        <v>5</v>
      </c>
      <c r="F27" s="9">
        <f t="shared" si="2"/>
        <v>241.49</v>
      </c>
      <c r="G27" s="4">
        <f t="shared" si="3"/>
        <v>36.2235</v>
      </c>
      <c r="H27" s="4">
        <f t="shared" si="4"/>
        <v>1388.5674999999999</v>
      </c>
      <c r="I27" s="4">
        <f t="shared" si="5"/>
        <v>1424.791</v>
      </c>
    </row>
    <row r="28" spans="1:9" ht="15">
      <c r="A28" s="3" t="s">
        <v>37</v>
      </c>
      <c r="C28" s="3" t="s">
        <v>17</v>
      </c>
      <c r="D28" s="8" t="s">
        <v>22</v>
      </c>
      <c r="E28" s="8">
        <v>5</v>
      </c>
      <c r="F28" s="9">
        <f t="shared" si="2"/>
        <v>241.49</v>
      </c>
      <c r="G28" s="4">
        <f t="shared" si="3"/>
        <v>36.2235</v>
      </c>
      <c r="H28" s="4">
        <f t="shared" si="4"/>
        <v>1388.5674999999999</v>
      </c>
      <c r="I28" s="4">
        <f t="shared" si="5"/>
        <v>1424.791</v>
      </c>
    </row>
    <row r="29" spans="1:9" ht="15">
      <c r="A29" s="3" t="s">
        <v>37</v>
      </c>
      <c r="C29" s="3" t="s">
        <v>32</v>
      </c>
      <c r="D29" s="8">
        <v>1</v>
      </c>
      <c r="E29" s="8">
        <v>1</v>
      </c>
      <c r="F29" s="9">
        <f t="shared" si="2"/>
        <v>241.49</v>
      </c>
      <c r="G29" s="4">
        <f t="shared" si="3"/>
        <v>7.2447</v>
      </c>
      <c r="H29" s="4">
        <f t="shared" si="4"/>
        <v>277.7135</v>
      </c>
      <c r="I29" s="4">
        <f t="shared" si="5"/>
        <v>284.95820000000003</v>
      </c>
    </row>
    <row r="30" spans="1:9" ht="15">
      <c r="A30" s="3" t="s">
        <v>37</v>
      </c>
      <c r="C30" s="3" t="s">
        <v>32</v>
      </c>
      <c r="D30" s="8">
        <v>2</v>
      </c>
      <c r="E30" s="8">
        <v>1</v>
      </c>
      <c r="F30" s="9">
        <f t="shared" si="2"/>
        <v>241.49</v>
      </c>
      <c r="G30" s="4">
        <f t="shared" si="3"/>
        <v>7.2447</v>
      </c>
      <c r="H30" s="4">
        <f t="shared" si="4"/>
        <v>277.7135</v>
      </c>
      <c r="I30" s="4">
        <f t="shared" si="5"/>
        <v>284.95820000000003</v>
      </c>
    </row>
    <row r="31" spans="1:9" ht="15">
      <c r="A31" s="3" t="s">
        <v>37</v>
      </c>
      <c r="C31" s="3" t="s">
        <v>32</v>
      </c>
      <c r="D31" s="8">
        <v>3</v>
      </c>
      <c r="E31" s="8">
        <v>1</v>
      </c>
      <c r="F31" s="9">
        <f t="shared" si="2"/>
        <v>241.49</v>
      </c>
      <c r="G31" s="4">
        <f t="shared" si="3"/>
        <v>7.2447</v>
      </c>
      <c r="H31" s="4">
        <f t="shared" si="4"/>
        <v>277.7135</v>
      </c>
      <c r="I31" s="4">
        <f t="shared" si="5"/>
        <v>284.95820000000003</v>
      </c>
    </row>
    <row r="32" spans="1:12" ht="15">
      <c r="A32" s="11"/>
      <c r="B32" s="11"/>
      <c r="C32" s="11"/>
      <c r="D32" s="18"/>
      <c r="E32" s="18"/>
      <c r="F32" s="19"/>
      <c r="G32" s="13"/>
      <c r="H32" s="13"/>
      <c r="I32" s="13">
        <f>SUM(I23:I31)</f>
        <v>7123.955</v>
      </c>
      <c r="J32" s="34">
        <v>7500</v>
      </c>
      <c r="K32" s="20"/>
      <c r="L32" s="20">
        <f>J32-I32</f>
        <v>376.0450000000001</v>
      </c>
    </row>
    <row r="33" spans="1:9" ht="15">
      <c r="A33" s="3" t="s">
        <v>47</v>
      </c>
      <c r="C33" s="3" t="s">
        <v>46</v>
      </c>
      <c r="E33" s="8">
        <v>1</v>
      </c>
      <c r="F33" s="9">
        <f>$F$4</f>
        <v>275.99</v>
      </c>
      <c r="G33" s="4">
        <f>E33*F33*$E$1</f>
        <v>8.2797</v>
      </c>
      <c r="H33" s="4">
        <f>F33*E33*1.15</f>
        <v>317.38849999999996</v>
      </c>
      <c r="I33" s="4">
        <f>H33+G33</f>
        <v>325.66819999999996</v>
      </c>
    </row>
    <row r="34" spans="1:12" ht="15">
      <c r="A34" s="11"/>
      <c r="B34" s="11"/>
      <c r="C34" s="11"/>
      <c r="D34" s="18"/>
      <c r="E34" s="18"/>
      <c r="F34" s="19"/>
      <c r="G34" s="13"/>
      <c r="H34" s="13"/>
      <c r="I34" s="13">
        <f>SUM(I33:I33)</f>
        <v>325.66819999999996</v>
      </c>
      <c r="J34" s="34">
        <v>300</v>
      </c>
      <c r="K34" s="20"/>
      <c r="L34" s="20">
        <f>J34-I34</f>
        <v>-25.668199999999956</v>
      </c>
    </row>
    <row r="35" spans="1:9" ht="15">
      <c r="A35" s="3" t="s">
        <v>40</v>
      </c>
      <c r="C35" s="3" t="s">
        <v>20</v>
      </c>
      <c r="D35" s="8">
        <v>1</v>
      </c>
      <c r="E35" s="8">
        <v>1</v>
      </c>
      <c r="F35" s="9">
        <f>$F$5</f>
        <v>219.54</v>
      </c>
      <c r="G35" s="4">
        <f>E35*F35*$E$1</f>
        <v>6.5862</v>
      </c>
      <c r="H35" s="4">
        <f>F35*E35*1.15</f>
        <v>252.47099999999998</v>
      </c>
      <c r="I35" s="4">
        <f>H35+G35</f>
        <v>259.05719999999997</v>
      </c>
    </row>
    <row r="36" spans="1:9" ht="15">
      <c r="A36" s="3" t="s">
        <v>40</v>
      </c>
      <c r="C36" s="3" t="s">
        <v>20</v>
      </c>
      <c r="D36" s="8">
        <v>2</v>
      </c>
      <c r="E36" s="8">
        <v>1</v>
      </c>
      <c r="F36" s="9">
        <f>$F$5</f>
        <v>219.54</v>
      </c>
      <c r="G36" s="4">
        <f>E36*F36*$E$1</f>
        <v>6.5862</v>
      </c>
      <c r="H36" s="4">
        <f>F36*E36*1.15</f>
        <v>252.47099999999998</v>
      </c>
      <c r="I36" s="4">
        <f>H36+G36</f>
        <v>259.05719999999997</v>
      </c>
    </row>
    <row r="37" spans="1:9" ht="15">
      <c r="A37" s="3" t="s">
        <v>40</v>
      </c>
      <c r="C37" s="3" t="s">
        <v>20</v>
      </c>
      <c r="D37" s="8">
        <v>3</v>
      </c>
      <c r="E37" s="8">
        <v>1</v>
      </c>
      <c r="F37" s="9">
        <f>$F$5</f>
        <v>219.54</v>
      </c>
      <c r="G37" s="4">
        <f>E37*F37*$E$1</f>
        <v>6.5862</v>
      </c>
      <c r="H37" s="4">
        <f>F37*E37*1.15</f>
        <v>252.47099999999998</v>
      </c>
      <c r="I37" s="4">
        <f>H37+G37</f>
        <v>259.05719999999997</v>
      </c>
    </row>
    <row r="38" spans="1:12" ht="15">
      <c r="A38" s="11"/>
      <c r="B38" s="11"/>
      <c r="C38" s="11"/>
      <c r="D38" s="18"/>
      <c r="E38" s="18"/>
      <c r="F38" s="19"/>
      <c r="G38" s="13"/>
      <c r="H38" s="13"/>
      <c r="I38" s="13">
        <f>SUM(I35:I37)</f>
        <v>777.1715999999999</v>
      </c>
      <c r="J38" s="34">
        <v>780</v>
      </c>
      <c r="K38" s="20"/>
      <c r="L38" s="20">
        <f>J38-I38</f>
        <v>2.8284000000001015</v>
      </c>
    </row>
    <row r="39" spans="1:9" ht="15">
      <c r="A39" s="3" t="s">
        <v>39</v>
      </c>
      <c r="C39" s="3" t="s">
        <v>35</v>
      </c>
      <c r="D39" s="8">
        <v>6</v>
      </c>
      <c r="E39" s="8">
        <v>1</v>
      </c>
      <c r="F39" s="9">
        <f>$F$10</f>
        <v>188.18</v>
      </c>
      <c r="G39" s="4">
        <f>E39*F39*$E$1</f>
        <v>5.6454</v>
      </c>
      <c r="H39" s="4">
        <f>F39*E39*1.15</f>
        <v>216.40699999999998</v>
      </c>
      <c r="I39" s="4">
        <f>H39+G39</f>
        <v>222.05239999999998</v>
      </c>
    </row>
    <row r="40" spans="1:9" ht="15">
      <c r="A40" s="3" t="s">
        <v>39</v>
      </c>
      <c r="C40" s="3" t="s">
        <v>42</v>
      </c>
      <c r="D40" s="8">
        <v>2</v>
      </c>
      <c r="E40" s="8">
        <v>1</v>
      </c>
      <c r="F40" s="9">
        <f>$F$4</f>
        <v>275.99</v>
      </c>
      <c r="G40" s="4">
        <f>E40*F40*$E$1</f>
        <v>8.2797</v>
      </c>
      <c r="H40" s="4">
        <f>F40*E40*1.15</f>
        <v>317.38849999999996</v>
      </c>
      <c r="I40" s="4">
        <f>H40+G40</f>
        <v>325.66819999999996</v>
      </c>
    </row>
    <row r="41" spans="1:9" ht="15">
      <c r="A41" s="3" t="s">
        <v>39</v>
      </c>
      <c r="C41" s="3" t="s">
        <v>45</v>
      </c>
      <c r="D41" s="8">
        <v>3</v>
      </c>
      <c r="E41" s="8">
        <v>1</v>
      </c>
      <c r="F41" s="9">
        <f>$F$4</f>
        <v>275.99</v>
      </c>
      <c r="G41" s="4">
        <f>E41*F41*$E$1</f>
        <v>8.2797</v>
      </c>
      <c r="H41" s="4">
        <f>F41*E41*1.15</f>
        <v>317.38849999999996</v>
      </c>
      <c r="I41" s="4">
        <f>H41+G41</f>
        <v>325.66819999999996</v>
      </c>
    </row>
    <row r="42" spans="1:12" ht="15">
      <c r="A42" s="11"/>
      <c r="B42" s="11"/>
      <c r="C42" s="11"/>
      <c r="D42" s="18"/>
      <c r="E42" s="18"/>
      <c r="F42" s="19"/>
      <c r="G42" s="13"/>
      <c r="H42" s="13"/>
      <c r="I42" s="13">
        <f>SUM(I39:I41)</f>
        <v>873.3887999999998</v>
      </c>
      <c r="J42" s="11"/>
      <c r="K42" s="20"/>
      <c r="L42" s="20">
        <f>J42-I42</f>
        <v>-873.3887999999998</v>
      </c>
    </row>
    <row r="43" spans="1:9" ht="15">
      <c r="A43" s="3" t="s">
        <v>33</v>
      </c>
      <c r="C43" s="3" t="s">
        <v>31</v>
      </c>
      <c r="D43" s="8">
        <v>1</v>
      </c>
      <c r="E43" s="8">
        <v>1</v>
      </c>
      <c r="F43" s="9">
        <f>$F$4</f>
        <v>275.99</v>
      </c>
      <c r="G43" s="4">
        <f>E43*F43*$E$1</f>
        <v>8.2797</v>
      </c>
      <c r="H43" s="4">
        <f>F43*E43*1.15</f>
        <v>317.38849999999996</v>
      </c>
      <c r="I43" s="4">
        <f>H43+G43</f>
        <v>325.66819999999996</v>
      </c>
    </row>
    <row r="44" spans="1:9" ht="15">
      <c r="A44" s="3" t="s">
        <v>33</v>
      </c>
      <c r="C44" s="3" t="s">
        <v>32</v>
      </c>
      <c r="D44" s="8">
        <v>1</v>
      </c>
      <c r="E44" s="8">
        <v>1</v>
      </c>
      <c r="F44" s="9">
        <f>$F$4</f>
        <v>275.99</v>
      </c>
      <c r="G44" s="4">
        <f>E44*F44*$E$1</f>
        <v>8.2797</v>
      </c>
      <c r="H44" s="4">
        <f>F44*E44*1.15</f>
        <v>317.38849999999996</v>
      </c>
      <c r="I44" s="4">
        <f>H44+G44</f>
        <v>325.66819999999996</v>
      </c>
    </row>
    <row r="45" spans="1:12" ht="15">
      <c r="A45" s="11"/>
      <c r="B45" s="11"/>
      <c r="C45" s="11"/>
      <c r="D45" s="18"/>
      <c r="E45" s="18"/>
      <c r="F45" s="19"/>
      <c r="G45" s="13"/>
      <c r="H45" s="13"/>
      <c r="I45" s="13">
        <f>SUM(I43:I44)</f>
        <v>651.3363999999999</v>
      </c>
      <c r="J45" s="34">
        <v>700</v>
      </c>
      <c r="K45" s="20"/>
      <c r="L45" s="20">
        <f>J45-I45</f>
        <v>48.66360000000009</v>
      </c>
    </row>
    <row r="46" spans="1:9" ht="15">
      <c r="A46" s="3" t="s">
        <v>36</v>
      </c>
      <c r="C46" s="3" t="s">
        <v>35</v>
      </c>
      <c r="D46" s="8">
        <v>7</v>
      </c>
      <c r="E46" s="8">
        <v>1</v>
      </c>
      <c r="F46" s="9">
        <f>$F$10</f>
        <v>188.18</v>
      </c>
      <c r="G46" s="4">
        <f>E46*F46*$E$1</f>
        <v>5.6454</v>
      </c>
      <c r="H46" s="4">
        <f>F46*E46*1.15</f>
        <v>216.40699999999998</v>
      </c>
      <c r="I46" s="4">
        <f>H46+G46</f>
        <v>222.05239999999998</v>
      </c>
    </row>
    <row r="47" spans="1:12" ht="15">
      <c r="A47" s="11"/>
      <c r="B47" s="11"/>
      <c r="C47" s="11"/>
      <c r="D47" s="18"/>
      <c r="E47" s="18"/>
      <c r="F47" s="19"/>
      <c r="G47" s="13"/>
      <c r="H47" s="13"/>
      <c r="I47" s="13">
        <f>SUM(I46:I46)</f>
        <v>222.05239999999998</v>
      </c>
      <c r="J47" s="34">
        <v>223</v>
      </c>
      <c r="K47" s="20"/>
      <c r="L47" s="20">
        <f>J47-I47</f>
        <v>0.9476000000000226</v>
      </c>
    </row>
    <row r="48" spans="1:9" ht="15">
      <c r="A48" s="3" t="s">
        <v>97</v>
      </c>
      <c r="C48" s="3" t="s">
        <v>98</v>
      </c>
      <c r="E48" s="8">
        <v>1</v>
      </c>
      <c r="F48" s="9">
        <f>$F$4</f>
        <v>275.99</v>
      </c>
      <c r="G48" s="4">
        <f>E48*F48*$E$1</f>
        <v>8.2797</v>
      </c>
      <c r="H48" s="4">
        <f>F48*E48*1.15</f>
        <v>317.38849999999996</v>
      </c>
      <c r="I48" s="4">
        <f>H48+G48</f>
        <v>325.66819999999996</v>
      </c>
    </row>
    <row r="49" spans="1:9" ht="15">
      <c r="A49" s="3" t="s">
        <v>97</v>
      </c>
      <c r="C49" s="3" t="s">
        <v>46</v>
      </c>
      <c r="E49" s="8">
        <v>2</v>
      </c>
      <c r="F49" s="9">
        <f>$F$4</f>
        <v>275.99</v>
      </c>
      <c r="G49" s="4">
        <f>E49*F49*$E$1</f>
        <v>16.5594</v>
      </c>
      <c r="H49" s="4">
        <f>F49*E49*1.15</f>
        <v>634.7769999999999</v>
      </c>
      <c r="I49" s="4">
        <f>H49+G49</f>
        <v>651.3363999999999</v>
      </c>
    </row>
    <row r="50" spans="1:9" ht="15">
      <c r="A50" s="3" t="s">
        <v>97</v>
      </c>
      <c r="C50" s="3" t="s">
        <v>99</v>
      </c>
      <c r="E50" s="8">
        <v>1</v>
      </c>
      <c r="F50" s="9">
        <f>$F$4</f>
        <v>275.99</v>
      </c>
      <c r="G50" s="4">
        <f>E50*F50*$E$1</f>
        <v>8.2797</v>
      </c>
      <c r="H50" s="4">
        <f>F50*E50*1.15</f>
        <v>317.38849999999996</v>
      </c>
      <c r="I50" s="4">
        <f>H50+G50</f>
        <v>325.66819999999996</v>
      </c>
    </row>
    <row r="51" spans="1:9" ht="15">
      <c r="A51" s="3" t="s">
        <v>97</v>
      </c>
      <c r="C51" s="3" t="s">
        <v>100</v>
      </c>
      <c r="E51" s="8">
        <v>1</v>
      </c>
      <c r="F51" s="9">
        <f>$F$4</f>
        <v>275.99</v>
      </c>
      <c r="G51" s="4">
        <f>E51*F51*$E$1</f>
        <v>8.2797</v>
      </c>
      <c r="H51" s="4">
        <f>F51*E51*1.15</f>
        <v>317.38849999999996</v>
      </c>
      <c r="I51" s="4">
        <f>H51+G51</f>
        <v>325.66819999999996</v>
      </c>
    </row>
    <row r="52" spans="1:9" ht="15">
      <c r="A52" s="3" t="s">
        <v>97</v>
      </c>
      <c r="C52" s="3" t="s">
        <v>101</v>
      </c>
      <c r="E52" s="8">
        <v>1</v>
      </c>
      <c r="F52" s="9">
        <f>$F$4</f>
        <v>275.99</v>
      </c>
      <c r="G52" s="4">
        <f>E52*F52*$E$1</f>
        <v>8.2797</v>
      </c>
      <c r="H52" s="4">
        <f>F52*E52*1.15</f>
        <v>317.38849999999996</v>
      </c>
      <c r="I52" s="4">
        <f>H52+G52</f>
        <v>325.66819999999996</v>
      </c>
    </row>
    <row r="53" spans="1:12" ht="15">
      <c r="A53" s="11"/>
      <c r="B53" s="11"/>
      <c r="C53" s="11"/>
      <c r="D53" s="18"/>
      <c r="E53" s="18"/>
      <c r="F53" s="19"/>
      <c r="G53" s="13"/>
      <c r="H53" s="13"/>
      <c r="I53" s="13">
        <f>SUM(I48:I52)</f>
        <v>1954.0092</v>
      </c>
      <c r="J53" s="34"/>
      <c r="K53" s="20"/>
      <c r="L53" s="20">
        <f>J53-I53</f>
        <v>-1954.0092</v>
      </c>
    </row>
    <row r="54" spans="7:8" ht="15">
      <c r="G54" s="36"/>
      <c r="H54" s="36"/>
    </row>
  </sheetData>
  <sheetProtection/>
  <autoFilter ref="A13:K52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6.421875" style="3" customWidth="1"/>
    <col min="2" max="2" width="1.421875" style="0" customWidth="1"/>
    <col min="3" max="3" width="29.8515625" style="0" customWidth="1"/>
    <col min="4" max="4" width="3.140625" style="7" customWidth="1"/>
    <col min="5" max="5" width="5.00390625" style="0" customWidth="1"/>
    <col min="6" max="6" width="4.00390625" style="0" customWidth="1"/>
    <col min="7" max="7" width="9.421875" style="25" customWidth="1"/>
    <col min="8" max="8" width="5.7109375" style="0" customWidth="1"/>
    <col min="9" max="9" width="5.28125" style="0" customWidth="1"/>
    <col min="10" max="10" width="11.57421875" style="0" customWidth="1"/>
    <col min="11" max="11" width="9.140625" style="0" customWidth="1"/>
    <col min="12" max="12" width="11.00390625" style="0" customWidth="1"/>
  </cols>
  <sheetData>
    <row r="1" spans="1:11" ht="15">
      <c r="A1" s="21"/>
      <c r="B1" s="1"/>
      <c r="C1" s="1" t="s">
        <v>23</v>
      </c>
      <c r="D1" s="2"/>
      <c r="E1" s="1">
        <v>0.05</v>
      </c>
      <c r="F1" s="1"/>
      <c r="J1" s="1"/>
      <c r="K1" s="14"/>
    </row>
    <row r="2" ht="15">
      <c r="L2" s="31"/>
    </row>
    <row r="3" spans="1:10" ht="15">
      <c r="A3" s="11" t="s">
        <v>10</v>
      </c>
      <c r="B3" s="6" t="s">
        <v>24</v>
      </c>
      <c r="C3" s="11" t="s">
        <v>12</v>
      </c>
      <c r="D3" s="12" t="s">
        <v>14</v>
      </c>
      <c r="E3" s="6"/>
      <c r="F3" s="6" t="s">
        <v>25</v>
      </c>
      <c r="G3" s="28" t="s">
        <v>26</v>
      </c>
      <c r="H3" s="6" t="s">
        <v>27</v>
      </c>
      <c r="I3" s="6" t="s">
        <v>16</v>
      </c>
      <c r="J3" s="6" t="s">
        <v>28</v>
      </c>
    </row>
    <row r="4" spans="1:8" ht="15">
      <c r="A4" s="32" t="s">
        <v>63</v>
      </c>
      <c r="C4" s="32" t="s">
        <v>61</v>
      </c>
      <c r="D4" s="22">
        <v>1</v>
      </c>
      <c r="E4" s="23">
        <v>210</v>
      </c>
      <c r="F4" s="4">
        <f>D4*E4*$E$1</f>
        <v>10.5</v>
      </c>
      <c r="G4" s="24">
        <f>D4*E4*1.15</f>
        <v>241.49999999999997</v>
      </c>
      <c r="H4" s="4">
        <f>G4+F4</f>
        <v>251.99999999999997</v>
      </c>
    </row>
    <row r="5" spans="1:10" ht="15">
      <c r="A5" s="33"/>
      <c r="B5" s="6"/>
      <c r="C5" s="33"/>
      <c r="D5" s="26"/>
      <c r="E5" s="27"/>
      <c r="F5" s="13"/>
      <c r="G5" s="29"/>
      <c r="H5" s="13">
        <f>SUM(H4)</f>
        <v>251.99999999999997</v>
      </c>
      <c r="I5" s="34">
        <v>250</v>
      </c>
      <c r="J5" s="28">
        <f>I5-H5</f>
        <v>-1.9999999999999716</v>
      </c>
    </row>
    <row r="6" spans="1:8" ht="15">
      <c r="A6" s="32" t="s">
        <v>44</v>
      </c>
      <c r="C6" t="s">
        <v>49</v>
      </c>
      <c r="D6" s="22">
        <v>1</v>
      </c>
      <c r="E6" s="23">
        <v>250</v>
      </c>
      <c r="F6" s="4">
        <f>D6*E6*$E$1</f>
        <v>12.5</v>
      </c>
      <c r="G6" s="24">
        <f>D6*E6*1.15</f>
        <v>287.5</v>
      </c>
      <c r="H6" s="4">
        <f>G6+F6</f>
        <v>300</v>
      </c>
    </row>
    <row r="7" spans="1:8" ht="15">
      <c r="A7" s="32" t="s">
        <v>44</v>
      </c>
      <c r="C7" t="s">
        <v>50</v>
      </c>
      <c r="D7" s="22">
        <v>1</v>
      </c>
      <c r="E7" s="23">
        <v>250</v>
      </c>
      <c r="F7" s="4">
        <f>D7*E7*$E$1</f>
        <v>12.5</v>
      </c>
      <c r="G7" s="24">
        <f>D7*E7*1.15</f>
        <v>287.5</v>
      </c>
      <c r="H7" s="4">
        <f>G7+F7</f>
        <v>300</v>
      </c>
    </row>
    <row r="8" spans="1:8" ht="15">
      <c r="A8" s="32" t="s">
        <v>44</v>
      </c>
      <c r="C8" t="s">
        <v>52</v>
      </c>
      <c r="D8" s="22">
        <v>1</v>
      </c>
      <c r="E8" s="23">
        <v>250</v>
      </c>
      <c r="F8" s="4">
        <f>D8*E8*$E$1</f>
        <v>12.5</v>
      </c>
      <c r="G8" s="24">
        <f>D8*E8*1.15</f>
        <v>287.5</v>
      </c>
      <c r="H8" s="4">
        <f>G8+F8</f>
        <v>300</v>
      </c>
    </row>
    <row r="9" spans="1:8" ht="15">
      <c r="A9" s="32" t="s">
        <v>44</v>
      </c>
      <c r="C9" s="35" t="s">
        <v>72</v>
      </c>
      <c r="D9" s="22"/>
      <c r="E9" s="23">
        <v>380</v>
      </c>
      <c r="F9" s="4">
        <f>D9*E9*$E$1</f>
        <v>0</v>
      </c>
      <c r="G9" s="24">
        <f>D9*E9*1.15</f>
        <v>0</v>
      </c>
      <c r="H9" s="4">
        <f>G9+F9</f>
        <v>0</v>
      </c>
    </row>
    <row r="10" spans="1:10" ht="15">
      <c r="A10" s="33"/>
      <c r="B10" s="6"/>
      <c r="C10" s="33"/>
      <c r="D10" s="26"/>
      <c r="E10" s="27"/>
      <c r="F10" s="13"/>
      <c r="G10" s="29"/>
      <c r="H10" s="13">
        <f>SUM(H6:H9)</f>
        <v>900</v>
      </c>
      <c r="I10" s="6"/>
      <c r="J10" s="28">
        <f>I10-H10</f>
        <v>-900</v>
      </c>
    </row>
    <row r="11" spans="1:8" ht="15">
      <c r="A11" s="32" t="s">
        <v>73</v>
      </c>
      <c r="C11" s="35" t="s">
        <v>74</v>
      </c>
      <c r="D11" s="22"/>
      <c r="E11" s="23">
        <v>250</v>
      </c>
      <c r="F11" s="4">
        <f>D11*E11*$E$1</f>
        <v>0</v>
      </c>
      <c r="G11" s="24">
        <f>D11*E11*1.15</f>
        <v>0</v>
      </c>
      <c r="H11" s="4">
        <f>G11+F11</f>
        <v>0</v>
      </c>
    </row>
    <row r="12" spans="1:8" ht="15">
      <c r="A12" s="32" t="s">
        <v>73</v>
      </c>
      <c r="C12" s="32" t="s">
        <v>75</v>
      </c>
      <c r="D12" s="22">
        <v>1</v>
      </c>
      <c r="E12" s="23">
        <v>230</v>
      </c>
      <c r="F12" s="4">
        <f>D12*E12*$E$1</f>
        <v>11.5</v>
      </c>
      <c r="G12" s="24">
        <f>D12*E12*1.15</f>
        <v>264.5</v>
      </c>
      <c r="H12" s="4">
        <f>G12+F12</f>
        <v>276</v>
      </c>
    </row>
    <row r="13" spans="1:10" ht="15">
      <c r="A13" s="33"/>
      <c r="B13" s="6"/>
      <c r="C13" s="33"/>
      <c r="D13" s="26"/>
      <c r="E13" s="27"/>
      <c r="F13" s="13"/>
      <c r="G13" s="29"/>
      <c r="H13" s="13">
        <f>SUM(H11:H12)</f>
        <v>276</v>
      </c>
      <c r="I13" s="34">
        <v>600</v>
      </c>
      <c r="J13" s="28">
        <f>I13-H13</f>
        <v>324</v>
      </c>
    </row>
    <row r="14" spans="1:8" ht="15">
      <c r="A14" s="32" t="s">
        <v>48</v>
      </c>
      <c r="C14" t="s">
        <v>50</v>
      </c>
      <c r="D14" s="22">
        <v>1</v>
      </c>
      <c r="E14" s="23">
        <v>250</v>
      </c>
      <c r="F14" s="4">
        <f>D14*E14*$E$1</f>
        <v>12.5</v>
      </c>
      <c r="G14" s="24">
        <f>D14*E14*1.15</f>
        <v>287.5</v>
      </c>
      <c r="H14" s="4">
        <f>G14+F14</f>
        <v>300</v>
      </c>
    </row>
    <row r="15" spans="1:8" ht="15">
      <c r="A15" s="32" t="s">
        <v>48</v>
      </c>
      <c r="C15" t="s">
        <v>51</v>
      </c>
      <c r="D15" s="22">
        <v>1</v>
      </c>
      <c r="E15" s="23">
        <v>250</v>
      </c>
      <c r="F15" s="4">
        <f>D15*E15*$E$1</f>
        <v>12.5</v>
      </c>
      <c r="G15" s="24">
        <f>D15*E15*1.15</f>
        <v>287.5</v>
      </c>
      <c r="H15" s="4">
        <f>G15+F15</f>
        <v>300</v>
      </c>
    </row>
    <row r="16" spans="1:10" ht="15">
      <c r="A16" s="33"/>
      <c r="B16" s="6"/>
      <c r="C16" s="33"/>
      <c r="D16" s="26"/>
      <c r="E16" s="27"/>
      <c r="F16" s="13"/>
      <c r="G16" s="29"/>
      <c r="H16" s="13">
        <f>SUM(H14:H15)</f>
        <v>600</v>
      </c>
      <c r="I16" s="34">
        <v>720</v>
      </c>
      <c r="J16" s="28">
        <f>I16-H16</f>
        <v>120</v>
      </c>
    </row>
    <row r="17" spans="1:8" ht="15">
      <c r="A17" s="32" t="s">
        <v>57</v>
      </c>
      <c r="C17" s="35" t="s">
        <v>58</v>
      </c>
      <c r="D17" s="22"/>
      <c r="E17" s="23">
        <v>240</v>
      </c>
      <c r="F17" s="4">
        <f>D17*E17*$E$1</f>
        <v>0</v>
      </c>
      <c r="G17" s="24">
        <f>D17*E17*1.15</f>
        <v>0</v>
      </c>
      <c r="H17" s="4">
        <f>G17+F17</f>
        <v>0</v>
      </c>
    </row>
    <row r="18" spans="1:8" ht="15">
      <c r="A18" s="32" t="s">
        <v>57</v>
      </c>
      <c r="C18" s="32" t="s">
        <v>77</v>
      </c>
      <c r="D18" s="22">
        <v>1</v>
      </c>
      <c r="E18" s="23">
        <v>195</v>
      </c>
      <c r="F18" s="4">
        <f>D18*E18*$E$1</f>
        <v>9.75</v>
      </c>
      <c r="G18" s="24">
        <f>D18*E18*1.15</f>
        <v>224.24999999999997</v>
      </c>
      <c r="H18" s="4">
        <f>G18+F18</f>
        <v>233.99999999999997</v>
      </c>
    </row>
    <row r="19" spans="1:8" ht="15">
      <c r="A19" s="32" t="s">
        <v>57</v>
      </c>
      <c r="C19" s="32" t="s">
        <v>60</v>
      </c>
      <c r="D19" s="22">
        <v>1</v>
      </c>
      <c r="E19" s="23">
        <v>355</v>
      </c>
      <c r="F19" s="4">
        <f>D19*E19*$E$1</f>
        <v>17.75</v>
      </c>
      <c r="G19" s="24">
        <f>D19*E19*1.15</f>
        <v>408.24999999999994</v>
      </c>
      <c r="H19" s="4">
        <f>G19+F19</f>
        <v>425.99999999999994</v>
      </c>
    </row>
    <row r="20" spans="1:10" ht="15">
      <c r="A20" s="33"/>
      <c r="B20" s="6"/>
      <c r="C20" s="33"/>
      <c r="D20" s="26"/>
      <c r="E20" s="27"/>
      <c r="F20" s="13"/>
      <c r="G20" s="29"/>
      <c r="H20" s="13">
        <f>SUM(H17:H19)</f>
        <v>659.9999999999999</v>
      </c>
      <c r="I20" s="34">
        <v>1060</v>
      </c>
      <c r="J20" s="28">
        <f>I20-H20</f>
        <v>400.0000000000001</v>
      </c>
    </row>
    <row r="21" spans="1:8" ht="15">
      <c r="A21" s="32" t="s">
        <v>47</v>
      </c>
      <c r="C21" s="35" t="s">
        <v>69</v>
      </c>
      <c r="D21" s="22"/>
      <c r="E21" s="23">
        <v>220</v>
      </c>
      <c r="F21" s="4">
        <f>D21*E21*$E$1</f>
        <v>0</v>
      </c>
      <c r="G21" s="24">
        <f>D21*E21*1.15</f>
        <v>0</v>
      </c>
      <c r="H21" s="4">
        <f>G21+F21</f>
        <v>0</v>
      </c>
    </row>
    <row r="22" spans="1:10" ht="15">
      <c r="A22" s="33"/>
      <c r="B22" s="6"/>
      <c r="C22" s="33"/>
      <c r="D22" s="26"/>
      <c r="E22" s="27"/>
      <c r="F22" s="13"/>
      <c r="G22" s="29"/>
      <c r="H22" s="13">
        <f>SUM(H21:H21)</f>
        <v>0</v>
      </c>
      <c r="I22" s="34">
        <v>300</v>
      </c>
      <c r="J22" s="28">
        <f>I22-H22</f>
        <v>300</v>
      </c>
    </row>
    <row r="23" spans="1:8" ht="15">
      <c r="A23" s="32" t="s">
        <v>40</v>
      </c>
      <c r="C23" s="32" t="s">
        <v>53</v>
      </c>
      <c r="D23" s="22">
        <v>1</v>
      </c>
      <c r="E23" s="23">
        <v>170</v>
      </c>
      <c r="F23" s="4">
        <f aca="true" t="shared" si="0" ref="F23:F30">D23*E23*$E$1</f>
        <v>8.5</v>
      </c>
      <c r="G23" s="24">
        <f aca="true" t="shared" si="1" ref="G23:G30">D23*E23*1.15</f>
        <v>195.49999999999997</v>
      </c>
      <c r="H23" s="4">
        <f aca="true" t="shared" si="2" ref="H23:H30">G23+F23</f>
        <v>203.99999999999997</v>
      </c>
    </row>
    <row r="24" spans="1:8" ht="15">
      <c r="A24" s="32" t="s">
        <v>40</v>
      </c>
      <c r="C24" s="32" t="s">
        <v>55</v>
      </c>
      <c r="D24" s="22">
        <v>1</v>
      </c>
      <c r="E24" s="23">
        <v>170</v>
      </c>
      <c r="F24" s="4">
        <f t="shared" si="0"/>
        <v>8.5</v>
      </c>
      <c r="G24" s="24">
        <f t="shared" si="1"/>
        <v>195.49999999999997</v>
      </c>
      <c r="H24" s="4">
        <f t="shared" si="2"/>
        <v>203.99999999999997</v>
      </c>
    </row>
    <row r="25" spans="1:8" ht="15">
      <c r="A25" s="32" t="s">
        <v>40</v>
      </c>
      <c r="C25" s="32" t="s">
        <v>56</v>
      </c>
      <c r="D25" s="22">
        <v>2</v>
      </c>
      <c r="E25" s="23">
        <v>170</v>
      </c>
      <c r="F25" s="4">
        <f t="shared" si="0"/>
        <v>17</v>
      </c>
      <c r="G25" s="24">
        <f t="shared" si="1"/>
        <v>390.99999999999994</v>
      </c>
      <c r="H25" s="4">
        <f t="shared" si="2"/>
        <v>407.99999999999994</v>
      </c>
    </row>
    <row r="26" spans="1:8" ht="15">
      <c r="A26" s="32" t="s">
        <v>40</v>
      </c>
      <c r="C26" s="32" t="s">
        <v>59</v>
      </c>
      <c r="D26" s="22">
        <v>2</v>
      </c>
      <c r="E26" s="23">
        <v>355</v>
      </c>
      <c r="F26" s="4">
        <f t="shared" si="0"/>
        <v>35.5</v>
      </c>
      <c r="G26" s="24">
        <f t="shared" si="1"/>
        <v>816.4999999999999</v>
      </c>
      <c r="H26" s="4">
        <f t="shared" si="2"/>
        <v>851.9999999999999</v>
      </c>
    </row>
    <row r="27" spans="1:8" ht="15">
      <c r="A27" s="32" t="s">
        <v>40</v>
      </c>
      <c r="C27" s="32" t="s">
        <v>102</v>
      </c>
      <c r="D27" s="22">
        <v>1</v>
      </c>
      <c r="E27" s="23">
        <v>170</v>
      </c>
      <c r="F27" s="4">
        <f>D27*E27*$E$1</f>
        <v>8.5</v>
      </c>
      <c r="G27" s="24">
        <f>D27*E27*1.15</f>
        <v>195.49999999999997</v>
      </c>
      <c r="H27" s="4">
        <f>G27+F27</f>
        <v>203.99999999999997</v>
      </c>
    </row>
    <row r="28" spans="1:8" ht="15">
      <c r="A28" s="32" t="s">
        <v>40</v>
      </c>
      <c r="C28" s="35" t="s">
        <v>66</v>
      </c>
      <c r="D28" s="22"/>
      <c r="E28" s="23">
        <v>220</v>
      </c>
      <c r="F28" s="4">
        <f t="shared" si="0"/>
        <v>0</v>
      </c>
      <c r="G28" s="24">
        <f t="shared" si="1"/>
        <v>0</v>
      </c>
      <c r="H28" s="4">
        <f t="shared" si="2"/>
        <v>0</v>
      </c>
    </row>
    <row r="29" spans="1:8" ht="15">
      <c r="A29" s="32" t="s">
        <v>40</v>
      </c>
      <c r="C29" s="32" t="s">
        <v>78</v>
      </c>
      <c r="D29" s="22">
        <v>2</v>
      </c>
      <c r="E29" s="23">
        <v>270</v>
      </c>
      <c r="F29" s="4">
        <f t="shared" si="0"/>
        <v>27</v>
      </c>
      <c r="G29" s="24">
        <f t="shared" si="1"/>
        <v>621</v>
      </c>
      <c r="H29" s="4">
        <f t="shared" si="2"/>
        <v>648</v>
      </c>
    </row>
    <row r="30" spans="1:8" ht="15">
      <c r="A30" s="32" t="s">
        <v>40</v>
      </c>
      <c r="C30" s="32" t="s">
        <v>79</v>
      </c>
      <c r="D30" s="22">
        <v>1</v>
      </c>
      <c r="E30" s="23">
        <v>270</v>
      </c>
      <c r="F30" s="4">
        <f t="shared" si="0"/>
        <v>13.5</v>
      </c>
      <c r="G30" s="24">
        <f t="shared" si="1"/>
        <v>310.5</v>
      </c>
      <c r="H30" s="4">
        <f t="shared" si="2"/>
        <v>324</v>
      </c>
    </row>
    <row r="31" spans="1:10" ht="15">
      <c r="A31" s="33"/>
      <c r="B31" s="6"/>
      <c r="C31" s="33"/>
      <c r="D31" s="26"/>
      <c r="E31" s="27"/>
      <c r="F31" s="13"/>
      <c r="G31" s="29"/>
      <c r="H31" s="13">
        <f>SUM(H23:H30)</f>
        <v>2844</v>
      </c>
      <c r="I31" s="34">
        <f>2944-780</f>
        <v>2164</v>
      </c>
      <c r="J31" s="28">
        <f>I31-H31</f>
        <v>-680</v>
      </c>
    </row>
    <row r="32" spans="1:8" ht="15">
      <c r="A32" s="32" t="s">
        <v>62</v>
      </c>
      <c r="C32" s="32" t="s">
        <v>61</v>
      </c>
      <c r="D32" s="22">
        <v>1</v>
      </c>
      <c r="E32" s="23">
        <v>210</v>
      </c>
      <c r="F32" s="4">
        <f aca="true" t="shared" si="3" ref="F32:F37">D32*E32*$E$1</f>
        <v>10.5</v>
      </c>
      <c r="G32" s="24">
        <f aca="true" t="shared" si="4" ref="G32:G37">D32*E32*1.15</f>
        <v>241.49999999999997</v>
      </c>
      <c r="H32" s="4">
        <f aca="true" t="shared" si="5" ref="H32:H37">G32+F32</f>
        <v>251.99999999999997</v>
      </c>
    </row>
    <row r="33" spans="1:8" ht="15">
      <c r="A33" s="32" t="s">
        <v>62</v>
      </c>
      <c r="C33" s="32" t="s">
        <v>64</v>
      </c>
      <c r="D33" s="22">
        <v>1</v>
      </c>
      <c r="E33" s="23">
        <v>210</v>
      </c>
      <c r="F33" s="4">
        <f t="shared" si="3"/>
        <v>10.5</v>
      </c>
      <c r="G33" s="24">
        <f t="shared" si="4"/>
        <v>241.49999999999997</v>
      </c>
      <c r="H33" s="4">
        <f t="shared" si="5"/>
        <v>251.99999999999997</v>
      </c>
    </row>
    <row r="34" spans="1:8" ht="15">
      <c r="A34" s="32" t="s">
        <v>62</v>
      </c>
      <c r="C34" s="35" t="s">
        <v>66</v>
      </c>
      <c r="D34" s="22"/>
      <c r="E34" s="23">
        <v>220</v>
      </c>
      <c r="F34" s="4">
        <f t="shared" si="3"/>
        <v>0</v>
      </c>
      <c r="G34" s="24">
        <f t="shared" si="4"/>
        <v>0</v>
      </c>
      <c r="H34" s="4">
        <f t="shared" si="5"/>
        <v>0</v>
      </c>
    </row>
    <row r="35" spans="1:8" ht="15">
      <c r="A35" s="32" t="s">
        <v>62</v>
      </c>
      <c r="C35" s="32" t="s">
        <v>67</v>
      </c>
      <c r="D35" s="22">
        <v>1</v>
      </c>
      <c r="E35" s="23">
        <v>210</v>
      </c>
      <c r="F35" s="4">
        <f t="shared" si="3"/>
        <v>10.5</v>
      </c>
      <c r="G35" s="24">
        <f t="shared" si="4"/>
        <v>241.49999999999997</v>
      </c>
      <c r="H35" s="4">
        <f t="shared" si="5"/>
        <v>251.99999999999997</v>
      </c>
    </row>
    <row r="36" spans="1:8" ht="15">
      <c r="A36" s="32" t="s">
        <v>62</v>
      </c>
      <c r="C36" s="35" t="s">
        <v>68</v>
      </c>
      <c r="D36" s="22"/>
      <c r="E36" s="23">
        <v>220</v>
      </c>
      <c r="F36" s="4">
        <f t="shared" si="3"/>
        <v>0</v>
      </c>
      <c r="G36" s="24">
        <f t="shared" si="4"/>
        <v>0</v>
      </c>
      <c r="H36" s="4">
        <f t="shared" si="5"/>
        <v>0</v>
      </c>
    </row>
    <row r="37" spans="1:8" ht="15">
      <c r="A37" s="32" t="s">
        <v>62</v>
      </c>
      <c r="C37" s="35" t="s">
        <v>69</v>
      </c>
      <c r="D37" s="22"/>
      <c r="E37" s="23">
        <v>220</v>
      </c>
      <c r="F37" s="4">
        <f t="shared" si="3"/>
        <v>0</v>
      </c>
      <c r="G37" s="24">
        <f t="shared" si="4"/>
        <v>0</v>
      </c>
      <c r="H37" s="4">
        <f t="shared" si="5"/>
        <v>0</v>
      </c>
    </row>
    <row r="38" spans="1:10" ht="15">
      <c r="A38" s="33"/>
      <c r="B38" s="6"/>
      <c r="C38" s="33"/>
      <c r="D38" s="26"/>
      <c r="E38" s="27"/>
      <c r="F38" s="13"/>
      <c r="G38" s="29"/>
      <c r="H38" s="13">
        <f>SUM(H32:H37)</f>
        <v>755.9999999999999</v>
      </c>
      <c r="I38" s="34">
        <v>1650</v>
      </c>
      <c r="J38" s="28">
        <f>I38-H38</f>
        <v>894.0000000000001</v>
      </c>
    </row>
    <row r="39" spans="1:8" ht="15">
      <c r="A39" s="32" t="s">
        <v>76</v>
      </c>
      <c r="C39" s="32" t="s">
        <v>67</v>
      </c>
      <c r="D39" s="22">
        <v>1</v>
      </c>
      <c r="E39" s="23">
        <v>210</v>
      </c>
      <c r="F39" s="4">
        <f>D39*E39*$E$1</f>
        <v>10.5</v>
      </c>
      <c r="G39" s="24">
        <f>D39*E39*1.15</f>
        <v>241.49999999999997</v>
      </c>
      <c r="H39" s="4">
        <f>G39+F39</f>
        <v>251.99999999999997</v>
      </c>
    </row>
    <row r="40" spans="1:10" ht="15">
      <c r="A40" s="33"/>
      <c r="B40" s="6"/>
      <c r="C40" s="33"/>
      <c r="D40" s="26"/>
      <c r="E40" s="27"/>
      <c r="F40" s="13"/>
      <c r="G40" s="29"/>
      <c r="H40" s="13">
        <f>SUM(H39:H39)</f>
        <v>251.99999999999997</v>
      </c>
      <c r="I40" s="6"/>
      <c r="J40" s="28">
        <f>I40-H40</f>
        <v>-251.99999999999997</v>
      </c>
    </row>
    <row r="41" spans="1:8" ht="15">
      <c r="A41" s="32" t="s">
        <v>36</v>
      </c>
      <c r="C41" s="35" t="s">
        <v>65</v>
      </c>
      <c r="D41" s="22"/>
      <c r="E41" s="23">
        <v>220</v>
      </c>
      <c r="F41" s="4">
        <f>D41*E41*$E$1</f>
        <v>0</v>
      </c>
      <c r="G41" s="24">
        <f>D41*E41*1.15</f>
        <v>0</v>
      </c>
      <c r="H41" s="4">
        <f>G41+F41</f>
        <v>0</v>
      </c>
    </row>
    <row r="42" spans="1:10" ht="15">
      <c r="A42" s="33"/>
      <c r="B42" s="6"/>
      <c r="C42" s="33"/>
      <c r="D42" s="26"/>
      <c r="E42" s="27"/>
      <c r="F42" s="13"/>
      <c r="G42" s="29"/>
      <c r="H42" s="13">
        <f>SUM(H41:H41)</f>
        <v>0</v>
      </c>
      <c r="I42" s="34">
        <f>491-223</f>
        <v>268</v>
      </c>
      <c r="J42" s="28">
        <f>I42-H42</f>
        <v>268</v>
      </c>
    </row>
    <row r="43" spans="1:8" ht="15">
      <c r="A43" s="32" t="s">
        <v>34</v>
      </c>
      <c r="C43" s="32" t="s">
        <v>54</v>
      </c>
      <c r="D43" s="22">
        <v>1</v>
      </c>
      <c r="E43" s="23">
        <v>170</v>
      </c>
      <c r="F43" s="4">
        <f>D43*E43*$E$1</f>
        <v>8.5</v>
      </c>
      <c r="G43" s="24">
        <f>D43*E43*1.15</f>
        <v>195.49999999999997</v>
      </c>
      <c r="H43" s="4">
        <f>G43+F43</f>
        <v>203.99999999999997</v>
      </c>
    </row>
    <row r="44" spans="1:8" ht="15">
      <c r="A44" s="32" t="s">
        <v>34</v>
      </c>
      <c r="C44" s="35" t="s">
        <v>70</v>
      </c>
      <c r="D44" s="22"/>
      <c r="E44" s="23">
        <v>220</v>
      </c>
      <c r="F44" s="4">
        <f>D44*E44*$E$1</f>
        <v>0</v>
      </c>
      <c r="G44" s="24">
        <f>D44*E44*1.15</f>
        <v>0</v>
      </c>
      <c r="H44" s="4">
        <f>G44+F44</f>
        <v>0</v>
      </c>
    </row>
    <row r="45" spans="1:8" ht="15">
      <c r="A45" s="32" t="s">
        <v>34</v>
      </c>
      <c r="C45" s="32" t="s">
        <v>71</v>
      </c>
      <c r="D45" s="22">
        <v>1</v>
      </c>
      <c r="E45" s="23">
        <v>210</v>
      </c>
      <c r="F45" s="4">
        <f>D45*E45*$E$1</f>
        <v>10.5</v>
      </c>
      <c r="G45" s="24">
        <f>D45*E45*1.15</f>
        <v>241.49999999999997</v>
      </c>
      <c r="H45" s="4">
        <f>G45+F45</f>
        <v>251.99999999999997</v>
      </c>
    </row>
    <row r="46" spans="1:10" ht="15">
      <c r="A46" s="33"/>
      <c r="B46" s="6"/>
      <c r="C46" s="33"/>
      <c r="D46" s="26"/>
      <c r="E46" s="27"/>
      <c r="F46" s="13"/>
      <c r="G46" s="29"/>
      <c r="H46" s="13">
        <f>SUM(H43:H45)</f>
        <v>455.99999999999994</v>
      </c>
      <c r="I46" s="34">
        <v>500</v>
      </c>
      <c r="J46" s="28">
        <f>I46-H46</f>
        <v>44.00000000000006</v>
      </c>
    </row>
    <row r="47" spans="1:8" ht="15">
      <c r="A47" s="32" t="s">
        <v>80</v>
      </c>
      <c r="C47" t="s">
        <v>50</v>
      </c>
      <c r="D47" s="22">
        <v>1</v>
      </c>
      <c r="E47" s="23">
        <v>250</v>
      </c>
      <c r="F47" s="4">
        <f aca="true" t="shared" si="6" ref="F47:F66">D47*E47*$E$1</f>
        <v>12.5</v>
      </c>
      <c r="G47" s="24">
        <f aca="true" t="shared" si="7" ref="G47:G66">D47*E47*1.15</f>
        <v>287.5</v>
      </c>
      <c r="H47" s="4">
        <f aca="true" t="shared" si="8" ref="H47:H66">G47+F47</f>
        <v>300</v>
      </c>
    </row>
    <row r="48" spans="1:8" ht="15">
      <c r="A48" s="32" t="s">
        <v>80</v>
      </c>
      <c r="C48" t="s">
        <v>81</v>
      </c>
      <c r="D48" s="22">
        <v>1</v>
      </c>
      <c r="E48" s="23">
        <v>250</v>
      </c>
      <c r="F48" s="4">
        <f t="shared" si="6"/>
        <v>12.5</v>
      </c>
      <c r="G48" s="24">
        <f t="shared" si="7"/>
        <v>287.5</v>
      </c>
      <c r="H48" s="4">
        <f t="shared" si="8"/>
        <v>300</v>
      </c>
    </row>
    <row r="49" spans="1:8" ht="15">
      <c r="A49" s="32" t="s">
        <v>80</v>
      </c>
      <c r="C49" s="32" t="s">
        <v>54</v>
      </c>
      <c r="D49" s="22">
        <v>1</v>
      </c>
      <c r="E49" s="23">
        <v>170</v>
      </c>
      <c r="F49" s="4">
        <f t="shared" si="6"/>
        <v>8.5</v>
      </c>
      <c r="G49" s="24">
        <f t="shared" si="7"/>
        <v>195.49999999999997</v>
      </c>
      <c r="H49" s="4">
        <f t="shared" si="8"/>
        <v>203.99999999999997</v>
      </c>
    </row>
    <row r="50" spans="1:8" ht="15">
      <c r="A50" s="32" t="s">
        <v>80</v>
      </c>
      <c r="C50" s="32" t="s">
        <v>82</v>
      </c>
      <c r="D50" s="22">
        <v>1</v>
      </c>
      <c r="E50" s="23">
        <v>170</v>
      </c>
      <c r="F50" s="4">
        <f t="shared" si="6"/>
        <v>8.5</v>
      </c>
      <c r="G50" s="24">
        <f t="shared" si="7"/>
        <v>195.49999999999997</v>
      </c>
      <c r="H50" s="4">
        <f t="shared" si="8"/>
        <v>203.99999999999997</v>
      </c>
    </row>
    <row r="51" spans="1:8" ht="15">
      <c r="A51" s="32" t="s">
        <v>80</v>
      </c>
      <c r="C51" s="32" t="s">
        <v>83</v>
      </c>
      <c r="D51" s="22">
        <v>1</v>
      </c>
      <c r="E51" s="23">
        <v>195</v>
      </c>
      <c r="F51" s="4">
        <f t="shared" si="6"/>
        <v>9.75</v>
      </c>
      <c r="G51" s="24">
        <f t="shared" si="7"/>
        <v>224.24999999999997</v>
      </c>
      <c r="H51" s="4">
        <f t="shared" si="8"/>
        <v>233.99999999999997</v>
      </c>
    </row>
    <row r="52" spans="1:8" ht="15">
      <c r="A52" s="32" t="s">
        <v>80</v>
      </c>
      <c r="C52" s="32" t="s">
        <v>84</v>
      </c>
      <c r="D52" s="22">
        <v>1</v>
      </c>
      <c r="E52" s="23">
        <v>195</v>
      </c>
      <c r="F52" s="4">
        <f t="shared" si="6"/>
        <v>9.75</v>
      </c>
      <c r="G52" s="24">
        <f t="shared" si="7"/>
        <v>224.24999999999997</v>
      </c>
      <c r="H52" s="4">
        <f t="shared" si="8"/>
        <v>233.99999999999997</v>
      </c>
    </row>
    <row r="53" spans="1:8" ht="15">
      <c r="A53" s="32" t="s">
        <v>80</v>
      </c>
      <c r="C53" s="32" t="s">
        <v>85</v>
      </c>
      <c r="D53" s="22">
        <v>1</v>
      </c>
      <c r="E53" s="23">
        <v>195</v>
      </c>
      <c r="F53" s="4">
        <f t="shared" si="6"/>
        <v>9.75</v>
      </c>
      <c r="G53" s="24">
        <f t="shared" si="7"/>
        <v>224.24999999999997</v>
      </c>
      <c r="H53" s="4">
        <f t="shared" si="8"/>
        <v>233.99999999999997</v>
      </c>
    </row>
    <row r="54" spans="1:8" ht="15">
      <c r="A54" s="32" t="s">
        <v>80</v>
      </c>
      <c r="C54" s="32" t="s">
        <v>86</v>
      </c>
      <c r="D54" s="22">
        <v>1</v>
      </c>
      <c r="E54" s="23">
        <v>195</v>
      </c>
      <c r="F54" s="4">
        <f t="shared" si="6"/>
        <v>9.75</v>
      </c>
      <c r="G54" s="24">
        <f t="shared" si="7"/>
        <v>224.24999999999997</v>
      </c>
      <c r="H54" s="4">
        <f t="shared" si="8"/>
        <v>233.99999999999997</v>
      </c>
    </row>
    <row r="55" spans="1:8" ht="15">
      <c r="A55" s="32" t="s">
        <v>80</v>
      </c>
      <c r="C55" s="32" t="s">
        <v>87</v>
      </c>
      <c r="D55" s="22">
        <v>1</v>
      </c>
      <c r="E55" s="23">
        <v>195</v>
      </c>
      <c r="F55" s="4">
        <f t="shared" si="6"/>
        <v>9.75</v>
      </c>
      <c r="G55" s="24">
        <f t="shared" si="7"/>
        <v>224.24999999999997</v>
      </c>
      <c r="H55" s="4">
        <f t="shared" si="8"/>
        <v>233.99999999999997</v>
      </c>
    </row>
    <row r="56" spans="1:8" ht="15">
      <c r="A56" s="32" t="s">
        <v>80</v>
      </c>
      <c r="C56" s="32" t="s">
        <v>88</v>
      </c>
      <c r="D56" s="22">
        <v>1</v>
      </c>
      <c r="E56" s="23">
        <v>195</v>
      </c>
      <c r="F56" s="4">
        <f t="shared" si="6"/>
        <v>9.75</v>
      </c>
      <c r="G56" s="24">
        <f t="shared" si="7"/>
        <v>224.24999999999997</v>
      </c>
      <c r="H56" s="4">
        <f t="shared" si="8"/>
        <v>233.99999999999997</v>
      </c>
    </row>
    <row r="57" spans="1:8" ht="15">
      <c r="A57" s="32" t="s">
        <v>80</v>
      </c>
      <c r="C57" s="32" t="s">
        <v>89</v>
      </c>
      <c r="D57" s="22">
        <v>1</v>
      </c>
      <c r="E57" s="23">
        <v>195</v>
      </c>
      <c r="F57" s="4">
        <f t="shared" si="6"/>
        <v>9.75</v>
      </c>
      <c r="G57" s="24">
        <f t="shared" si="7"/>
        <v>224.24999999999997</v>
      </c>
      <c r="H57" s="4">
        <f t="shared" si="8"/>
        <v>233.99999999999997</v>
      </c>
    </row>
    <row r="58" spans="1:8" ht="15">
      <c r="A58" s="32" t="s">
        <v>80</v>
      </c>
      <c r="C58" s="32" t="s">
        <v>90</v>
      </c>
      <c r="D58" s="22">
        <v>1</v>
      </c>
      <c r="E58" s="23">
        <v>355</v>
      </c>
      <c r="F58" s="4">
        <f t="shared" si="6"/>
        <v>17.75</v>
      </c>
      <c r="G58" s="24">
        <f t="shared" si="7"/>
        <v>408.24999999999994</v>
      </c>
      <c r="H58" s="4">
        <f t="shared" si="8"/>
        <v>425.99999999999994</v>
      </c>
    </row>
    <row r="59" spans="1:8" ht="15">
      <c r="A59" s="32" t="s">
        <v>80</v>
      </c>
      <c r="C59" s="32" t="s">
        <v>91</v>
      </c>
      <c r="D59" s="22">
        <v>1</v>
      </c>
      <c r="E59" s="23">
        <v>355</v>
      </c>
      <c r="F59" s="4">
        <f t="shared" si="6"/>
        <v>17.75</v>
      </c>
      <c r="G59" s="24">
        <f t="shared" si="7"/>
        <v>408.24999999999994</v>
      </c>
      <c r="H59" s="4">
        <f t="shared" si="8"/>
        <v>425.99999999999994</v>
      </c>
    </row>
    <row r="60" spans="1:8" ht="15">
      <c r="A60" s="32" t="s">
        <v>80</v>
      </c>
      <c r="C60" s="32" t="s">
        <v>92</v>
      </c>
      <c r="D60" s="22">
        <v>1</v>
      </c>
      <c r="E60" s="23">
        <v>355</v>
      </c>
      <c r="F60" s="4">
        <f t="shared" si="6"/>
        <v>17.75</v>
      </c>
      <c r="G60" s="24">
        <f t="shared" si="7"/>
        <v>408.24999999999994</v>
      </c>
      <c r="H60" s="4">
        <f t="shared" si="8"/>
        <v>425.99999999999994</v>
      </c>
    </row>
    <row r="61" spans="1:8" ht="15">
      <c r="A61" s="32" t="s">
        <v>80</v>
      </c>
      <c r="C61" s="32" t="s">
        <v>67</v>
      </c>
      <c r="D61" s="22">
        <v>2</v>
      </c>
      <c r="E61" s="23">
        <v>210</v>
      </c>
      <c r="F61" s="4">
        <f t="shared" si="6"/>
        <v>21</v>
      </c>
      <c r="G61" s="24">
        <f t="shared" si="7"/>
        <v>482.99999999999994</v>
      </c>
      <c r="H61" s="4">
        <f t="shared" si="8"/>
        <v>503.99999999999994</v>
      </c>
    </row>
    <row r="62" spans="1:8" ht="15">
      <c r="A62" s="32" t="s">
        <v>80</v>
      </c>
      <c r="C62" s="32" t="s">
        <v>71</v>
      </c>
      <c r="D62" s="22">
        <v>1</v>
      </c>
      <c r="E62" s="23">
        <v>210</v>
      </c>
      <c r="F62" s="4">
        <f t="shared" si="6"/>
        <v>10.5</v>
      </c>
      <c r="G62" s="24">
        <f t="shared" si="7"/>
        <v>241.49999999999997</v>
      </c>
      <c r="H62" s="4">
        <f t="shared" si="8"/>
        <v>251.99999999999997</v>
      </c>
    </row>
    <row r="63" spans="1:8" ht="15">
      <c r="A63" s="32" t="s">
        <v>80</v>
      </c>
      <c r="C63" s="32" t="s">
        <v>93</v>
      </c>
      <c r="D63" s="22">
        <v>1</v>
      </c>
      <c r="E63" s="23">
        <v>210</v>
      </c>
      <c r="F63" s="4">
        <f t="shared" si="6"/>
        <v>10.5</v>
      </c>
      <c r="G63" s="24">
        <f t="shared" si="7"/>
        <v>241.49999999999997</v>
      </c>
      <c r="H63" s="4">
        <f t="shared" si="8"/>
        <v>251.99999999999997</v>
      </c>
    </row>
    <row r="64" spans="1:8" ht="15">
      <c r="A64" s="32" t="s">
        <v>80</v>
      </c>
      <c r="C64" t="s">
        <v>95</v>
      </c>
      <c r="D64" s="22">
        <v>1</v>
      </c>
      <c r="E64" s="23">
        <v>120</v>
      </c>
      <c r="F64" s="4">
        <f t="shared" si="6"/>
        <v>6</v>
      </c>
      <c r="G64" s="24">
        <f t="shared" si="7"/>
        <v>138</v>
      </c>
      <c r="H64" s="4">
        <f t="shared" si="8"/>
        <v>144</v>
      </c>
    </row>
    <row r="65" spans="1:8" ht="15">
      <c r="A65" s="32" t="s">
        <v>80</v>
      </c>
      <c r="C65" s="32" t="s">
        <v>94</v>
      </c>
      <c r="D65" s="22">
        <v>1</v>
      </c>
      <c r="E65" s="23">
        <v>120</v>
      </c>
      <c r="F65" s="4">
        <f t="shared" si="6"/>
        <v>6</v>
      </c>
      <c r="G65" s="24">
        <f t="shared" si="7"/>
        <v>138</v>
      </c>
      <c r="H65" s="4">
        <f t="shared" si="8"/>
        <v>144</v>
      </c>
    </row>
    <row r="66" spans="1:8" ht="15">
      <c r="A66" s="32" t="s">
        <v>80</v>
      </c>
      <c r="C66" s="32" t="s">
        <v>96</v>
      </c>
      <c r="D66" s="22">
        <v>1</v>
      </c>
      <c r="E66" s="23">
        <v>300</v>
      </c>
      <c r="F66" s="4">
        <f t="shared" si="6"/>
        <v>15</v>
      </c>
      <c r="G66" s="24">
        <f t="shared" si="7"/>
        <v>345</v>
      </c>
      <c r="H66" s="4">
        <f t="shared" si="8"/>
        <v>360</v>
      </c>
    </row>
    <row r="67" spans="1:10" ht="15">
      <c r="A67" s="33"/>
      <c r="B67" s="6"/>
      <c r="C67" s="33"/>
      <c r="D67" s="26"/>
      <c r="E67" s="27"/>
      <c r="F67" s="13"/>
      <c r="G67" s="29"/>
      <c r="H67" s="13">
        <f>SUM(H47:H66)</f>
        <v>5580</v>
      </c>
      <c r="I67" s="34"/>
      <c r="J67" s="28">
        <f>I67-H67</f>
        <v>-5580</v>
      </c>
    </row>
    <row r="68" ht="15">
      <c r="F68" s="25"/>
    </row>
  </sheetData>
  <sheetProtection/>
  <autoFilter ref="A3:J67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2011-12-21T13:54:01Z</cp:lastPrinted>
  <dcterms:created xsi:type="dcterms:W3CDTF">2010-07-14T04:16:13Z</dcterms:created>
  <dcterms:modified xsi:type="dcterms:W3CDTF">2012-01-30T08:04:55Z</dcterms:modified>
  <cp:category/>
  <cp:version/>
  <cp:contentType/>
  <cp:contentStatus/>
</cp:coreProperties>
</file>