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1"/>
  </bookViews>
  <sheets>
    <sheet name="Энвиросакс и японские" sheetId="1" r:id="rId1"/>
    <sheet name="остальные" sheetId="2" r:id="rId2"/>
  </sheets>
  <definedNames/>
  <calcPr fullCalcOnLoad="1" refMode="R1C1"/>
</workbook>
</file>

<file path=xl/sharedStrings.xml><?xml version="1.0" encoding="utf-8"?>
<sst xmlns="http://schemas.openxmlformats.org/spreadsheetml/2006/main" count="196" uniqueCount="88">
  <si>
    <t>Курс $+1р</t>
  </si>
  <si>
    <t>внутренний курс поставщика</t>
  </si>
  <si>
    <t>сумка в рядах</t>
  </si>
  <si>
    <t>сумка органик</t>
  </si>
  <si>
    <t>сумка слинг в ряду</t>
  </si>
  <si>
    <t>сумка слинг без ряда</t>
  </si>
  <si>
    <t>сумка мини в ряду</t>
  </si>
  <si>
    <t>сумка мини без ряда</t>
  </si>
  <si>
    <t>чехлы д/сумок</t>
  </si>
  <si>
    <t>ник</t>
  </si>
  <si>
    <t>прим</t>
  </si>
  <si>
    <t>наименование</t>
  </si>
  <si>
    <t>номер</t>
  </si>
  <si>
    <t>кол-во</t>
  </si>
  <si>
    <t>цена без орга</t>
  </si>
  <si>
    <t>оплата</t>
  </si>
  <si>
    <t>сумка путешественника</t>
  </si>
  <si>
    <t>транспортные</t>
  </si>
  <si>
    <t>примечание</t>
  </si>
  <si>
    <t>тр</t>
  </si>
  <si>
    <t>с орг</t>
  </si>
  <si>
    <t>с орг и тр</t>
  </si>
  <si>
    <t>сальдо</t>
  </si>
  <si>
    <t>Сальдо</t>
  </si>
  <si>
    <t>ТР</t>
  </si>
  <si>
    <t>сумка серфера</t>
  </si>
  <si>
    <t>сумка графика без рядов</t>
  </si>
  <si>
    <t>сумка детская</t>
  </si>
  <si>
    <t>malyska1020</t>
  </si>
  <si>
    <t>BAGGU ZIPPER L Greys</t>
  </si>
  <si>
    <t xml:space="preserve">ANIMAL PLANET KIDS </t>
  </si>
  <si>
    <t>один ряд</t>
  </si>
  <si>
    <t>после темноты</t>
  </si>
  <si>
    <t>минисумка</t>
  </si>
  <si>
    <t xml:space="preserve">mila-401 </t>
  </si>
  <si>
    <t>роза</t>
  </si>
  <si>
    <t>два ряда</t>
  </si>
  <si>
    <t>Зара</t>
  </si>
  <si>
    <t>Тян</t>
  </si>
  <si>
    <t>Rita26</t>
  </si>
  <si>
    <t>морская</t>
  </si>
  <si>
    <t>май тай</t>
  </si>
  <si>
    <t>Tancha</t>
  </si>
  <si>
    <t>Kaity</t>
  </si>
  <si>
    <t>Qazik</t>
  </si>
  <si>
    <t xml:space="preserve">Пчелка Юля </t>
  </si>
  <si>
    <t>Катеринае</t>
  </si>
  <si>
    <t xml:space="preserve">Маша Ягодкина </t>
  </si>
  <si>
    <t>саванн</t>
  </si>
  <si>
    <t>оптимистичная</t>
  </si>
  <si>
    <t>вишневая</t>
  </si>
  <si>
    <t>цветок</t>
  </si>
  <si>
    <t>Aika</t>
  </si>
  <si>
    <t>номанд</t>
  </si>
  <si>
    <t>оригами</t>
  </si>
  <si>
    <t>сафари</t>
  </si>
  <si>
    <t xml:space="preserve">Любовь Кириченко </t>
  </si>
  <si>
    <t>микадо</t>
  </si>
  <si>
    <t>богема</t>
  </si>
  <si>
    <t>ретрографика</t>
  </si>
  <si>
    <t xml:space="preserve">Пираты В18 </t>
  </si>
  <si>
    <r>
      <t>Любовь Кириченко</t>
    </r>
    <r>
      <rPr>
        <sz val="9"/>
        <color indexed="8"/>
        <rFont val="Verdana"/>
        <family val="2"/>
      </rPr>
      <t xml:space="preserve"> </t>
    </r>
  </si>
  <si>
    <t>Любовь Кириченко</t>
  </si>
  <si>
    <r>
      <t>Катеринае</t>
    </r>
    <r>
      <rPr>
        <sz val="9"/>
        <color indexed="8"/>
        <rFont val="Verdana"/>
        <family val="2"/>
      </rPr>
      <t xml:space="preserve"> </t>
    </r>
  </si>
  <si>
    <t xml:space="preserve">Машины В19 </t>
  </si>
  <si>
    <t>rozalia</t>
  </si>
  <si>
    <t>Зефир В8</t>
  </si>
  <si>
    <t>Власть цветов В9</t>
  </si>
  <si>
    <t>Бумажные куклы В10</t>
  </si>
  <si>
    <t>Калейдоскоп В14</t>
  </si>
  <si>
    <t>RuMe Metallic - Purple</t>
  </si>
  <si>
    <t>RuMe MACRO - Blue Line Pattern</t>
  </si>
  <si>
    <t>RuMe Pocket - Blue Pattern</t>
  </si>
  <si>
    <t>RuMe Baggie - Blue Pattern</t>
  </si>
  <si>
    <t>BAGGU BABY Blue Elephant</t>
  </si>
  <si>
    <t>BAGGU BABY Navy Dot</t>
  </si>
  <si>
    <t>BAGGU BABY Neon</t>
  </si>
  <si>
    <t xml:space="preserve">BAGGU BABY Electric Purple </t>
  </si>
  <si>
    <t>BAGGU BABY Blue/Blue</t>
  </si>
  <si>
    <t>BAGGU Navy</t>
  </si>
  <si>
    <t>BAGGU White/Navy Stripe</t>
  </si>
  <si>
    <t>BAGGU Navy Dot</t>
  </si>
  <si>
    <t>BAGGU BIG White/Navy Stripe</t>
  </si>
  <si>
    <t>BAGGU ZIPPER S Greens</t>
  </si>
  <si>
    <t>Пчелка Юля</t>
  </si>
  <si>
    <t>Пристрой</t>
  </si>
  <si>
    <t>BAGGU BIG Lime</t>
  </si>
  <si>
    <t>BAGGU BIG Sky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</si>
</sst>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#,##0&quot;р.&quot;"/>
    <numFmt numFmtId="170" formatCode="000000000"/>
    <numFmt numFmtId="171" formatCode="0.0000"/>
    <numFmt numFmtId="172" formatCode="0.000000000000"/>
    <numFmt numFmtId="173" formatCode="dd/mm/yy;@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Tahoma"/>
      <family val="2"/>
    </font>
    <font>
      <sz val="9"/>
      <name val="Courier New"/>
      <family val="3"/>
    </font>
    <font>
      <sz val="9"/>
      <color indexed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9"/>
      <color indexed="8"/>
      <name val="Courier New"/>
      <family val="3"/>
    </font>
    <font>
      <sz val="9"/>
      <color indexed="63"/>
      <name val="Tahoma"/>
      <family val="2"/>
    </font>
    <font>
      <sz val="8.5"/>
      <color indexed="10"/>
      <name val="Verdana"/>
      <family val="2"/>
    </font>
    <font>
      <sz val="9"/>
      <color indexed="1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Courier New"/>
      <family val="3"/>
    </font>
    <font>
      <sz val="9"/>
      <color theme="1"/>
      <name val="Verdana"/>
      <family val="2"/>
    </font>
    <font>
      <sz val="9"/>
      <color rgb="FF4A5148"/>
      <name val="Tahoma"/>
      <family val="2"/>
    </font>
    <font>
      <sz val="9"/>
      <color rgb="FFFF0000"/>
      <name val="Verdana"/>
      <family val="2"/>
    </font>
    <font>
      <sz val="8.5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dashed"/>
      <right style="dashed"/>
      <top style="dashed"/>
      <bottom style="dashed"/>
    </border>
    <border>
      <left style="hair"/>
      <right style="hair"/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dashed"/>
      <top style="thin"/>
      <bottom style="dashed"/>
    </border>
    <border>
      <left style="dashed"/>
      <right style="dashed"/>
      <top style="thin"/>
      <bottom style="dashed"/>
    </border>
    <border>
      <left style="dashed"/>
      <right style="thin"/>
      <top style="thin"/>
      <bottom style="dashed"/>
    </border>
    <border>
      <left style="thin"/>
      <right style="dashed"/>
      <top style="dashed"/>
      <bottom style="dashed"/>
    </border>
    <border>
      <left style="dashed"/>
      <right style="thin"/>
      <top style="dashed"/>
      <bottom style="dashed"/>
    </border>
    <border>
      <left style="thin"/>
      <right style="dashed"/>
      <top style="dashed"/>
      <bottom style="thin"/>
    </border>
    <border>
      <left style="dashed"/>
      <right style="dashed"/>
      <top style="dashed"/>
      <bottom style="thin"/>
    </border>
    <border>
      <left style="dashed"/>
      <right style="thin"/>
      <top style="dashed"/>
      <bottom style="thin"/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 style="dashed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4" fillId="0" borderId="0" xfId="0" applyFont="1" applyFill="1" applyAlignment="1">
      <alignment/>
    </xf>
    <xf numFmtId="2" fontId="24" fillId="0" borderId="0" xfId="0" applyNumberFormat="1" applyFont="1" applyFill="1" applyAlignment="1">
      <alignment/>
    </xf>
    <xf numFmtId="1" fontId="24" fillId="0" borderId="0" xfId="0" applyNumberFormat="1" applyFont="1" applyAlignment="1">
      <alignment/>
    </xf>
    <xf numFmtId="0" fontId="25" fillId="0" borderId="0" xfId="0" applyFont="1" applyFill="1" applyAlignment="1">
      <alignment/>
    </xf>
    <xf numFmtId="2" fontId="25" fillId="0" borderId="0" xfId="0" applyNumberFormat="1" applyFont="1" applyFill="1" applyAlignment="1">
      <alignment/>
    </xf>
    <xf numFmtId="1" fontId="25" fillId="0" borderId="0" xfId="0" applyNumberFormat="1" applyFont="1" applyAlignment="1">
      <alignment/>
    </xf>
    <xf numFmtId="0" fontId="48" fillId="0" borderId="0" xfId="0" applyFont="1" applyAlignment="1">
      <alignment/>
    </xf>
    <xf numFmtId="14" fontId="24" fillId="0" borderId="0" xfId="0" applyNumberFormat="1" applyFont="1" applyAlignment="1">
      <alignment/>
    </xf>
    <xf numFmtId="1" fontId="24" fillId="0" borderId="0" xfId="0" applyNumberFormat="1" applyFont="1" applyFill="1" applyAlignment="1">
      <alignment/>
    </xf>
    <xf numFmtId="2" fontId="25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24" fillId="33" borderId="0" xfId="0" applyFont="1" applyFill="1" applyAlignment="1">
      <alignment/>
    </xf>
    <xf numFmtId="0" fontId="24" fillId="0" borderId="10" xfId="0" applyFont="1" applyBorder="1" applyAlignment="1">
      <alignment/>
    </xf>
    <xf numFmtId="0" fontId="24" fillId="0" borderId="10" xfId="0" applyFont="1" applyFill="1" applyBorder="1" applyAlignment="1">
      <alignment/>
    </xf>
    <xf numFmtId="1" fontId="24" fillId="0" borderId="10" xfId="0" applyNumberFormat="1" applyFont="1" applyBorder="1" applyAlignment="1">
      <alignment/>
    </xf>
    <xf numFmtId="0" fontId="25" fillId="0" borderId="10" xfId="0" applyFont="1" applyBorder="1" applyAlignment="1">
      <alignment/>
    </xf>
    <xf numFmtId="1" fontId="24" fillId="0" borderId="10" xfId="0" applyNumberFormat="1" applyFont="1" applyFill="1" applyBorder="1" applyAlignment="1">
      <alignment/>
    </xf>
    <xf numFmtId="0" fontId="49" fillId="0" borderId="10" xfId="0" applyFont="1" applyBorder="1" applyAlignment="1">
      <alignment/>
    </xf>
    <xf numFmtId="0" fontId="24" fillId="0" borderId="11" xfId="0" applyFont="1" applyFill="1" applyBorder="1" applyAlignment="1">
      <alignment/>
    </xf>
    <xf numFmtId="1" fontId="24" fillId="0" borderId="11" xfId="0" applyNumberFormat="1" applyFont="1" applyFill="1" applyBorder="1" applyAlignment="1">
      <alignment/>
    </xf>
    <xf numFmtId="0" fontId="0" fillId="0" borderId="11" xfId="0" applyBorder="1" applyAlignment="1">
      <alignment/>
    </xf>
    <xf numFmtId="0" fontId="50" fillId="0" borderId="11" xfId="0" applyFont="1" applyBorder="1" applyAlignment="1">
      <alignment vertical="center" wrapText="1"/>
    </xf>
    <xf numFmtId="0" fontId="50" fillId="0" borderId="11" xfId="0" applyFont="1" applyBorder="1" applyAlignment="1">
      <alignment horizontal="right" vertical="center" wrapText="1"/>
    </xf>
    <xf numFmtId="1" fontId="3" fillId="0" borderId="11" xfId="0" applyNumberFormat="1" applyFont="1" applyFill="1" applyBorder="1" applyAlignment="1">
      <alignment horizontal="right" vertical="center" wrapText="1"/>
    </xf>
    <xf numFmtId="0" fontId="24" fillId="0" borderId="12" xfId="0" applyFont="1" applyBorder="1" applyAlignment="1">
      <alignment/>
    </xf>
    <xf numFmtId="0" fontId="24" fillId="0" borderId="12" xfId="0" applyFont="1" applyFill="1" applyBorder="1" applyAlignment="1">
      <alignment/>
    </xf>
    <xf numFmtId="2" fontId="24" fillId="0" borderId="12" xfId="0" applyNumberFormat="1" applyFont="1" applyFill="1" applyBorder="1" applyAlignment="1">
      <alignment/>
    </xf>
    <xf numFmtId="0" fontId="0" fillId="0" borderId="12" xfId="0" applyBorder="1" applyAlignment="1">
      <alignment/>
    </xf>
    <xf numFmtId="1" fontId="24" fillId="0" borderId="12" xfId="0" applyNumberFormat="1" applyFont="1" applyBorder="1" applyAlignment="1">
      <alignment/>
    </xf>
    <xf numFmtId="0" fontId="51" fillId="0" borderId="13" xfId="0" applyFont="1" applyBorder="1" applyAlignment="1">
      <alignment/>
    </xf>
    <xf numFmtId="0" fontId="24" fillId="0" borderId="14" xfId="0" applyFont="1" applyBorder="1" applyAlignment="1">
      <alignment/>
    </xf>
    <xf numFmtId="0" fontId="25" fillId="0" borderId="14" xfId="0" applyFont="1" applyBorder="1" applyAlignment="1">
      <alignment/>
    </xf>
    <xf numFmtId="0" fontId="24" fillId="0" borderId="14" xfId="0" applyFont="1" applyFill="1" applyBorder="1" applyAlignment="1">
      <alignment/>
    </xf>
    <xf numFmtId="1" fontId="24" fillId="0" borderId="14" xfId="0" applyNumberFormat="1" applyFont="1" applyFill="1" applyBorder="1" applyAlignment="1">
      <alignment/>
    </xf>
    <xf numFmtId="1" fontId="24" fillId="0" borderId="14" xfId="0" applyNumberFormat="1" applyFont="1" applyBorder="1" applyAlignment="1">
      <alignment/>
    </xf>
    <xf numFmtId="1" fontId="24" fillId="0" borderId="15" xfId="0" applyNumberFormat="1" applyFont="1" applyBorder="1" applyAlignment="1">
      <alignment/>
    </xf>
    <xf numFmtId="0" fontId="51" fillId="0" borderId="16" xfId="0" applyFont="1" applyBorder="1" applyAlignment="1">
      <alignment/>
    </xf>
    <xf numFmtId="1" fontId="24" fillId="0" borderId="17" xfId="0" applyNumberFormat="1" applyFont="1" applyBorder="1" applyAlignment="1">
      <alignment/>
    </xf>
    <xf numFmtId="0" fontId="51" fillId="0" borderId="18" xfId="0" applyFont="1" applyBorder="1" applyAlignment="1">
      <alignment/>
    </xf>
    <xf numFmtId="0" fontId="24" fillId="0" borderId="19" xfId="0" applyFont="1" applyBorder="1" applyAlignment="1">
      <alignment/>
    </xf>
    <xf numFmtId="0" fontId="25" fillId="0" borderId="19" xfId="0" applyFont="1" applyBorder="1" applyAlignment="1">
      <alignment/>
    </xf>
    <xf numFmtId="0" fontId="24" fillId="0" borderId="19" xfId="0" applyFont="1" applyFill="1" applyBorder="1" applyAlignment="1">
      <alignment/>
    </xf>
    <xf numFmtId="1" fontId="24" fillId="0" borderId="19" xfId="0" applyNumberFormat="1" applyFont="1" applyFill="1" applyBorder="1" applyAlignment="1">
      <alignment/>
    </xf>
    <xf numFmtId="1" fontId="24" fillId="0" borderId="19" xfId="0" applyNumberFormat="1" applyFont="1" applyBorder="1" applyAlignment="1">
      <alignment/>
    </xf>
    <xf numFmtId="1" fontId="24" fillId="0" borderId="20" xfId="0" applyNumberFormat="1" applyFont="1" applyBorder="1" applyAlignment="1">
      <alignment/>
    </xf>
    <xf numFmtId="0" fontId="49" fillId="0" borderId="14" xfId="0" applyFont="1" applyBorder="1" applyAlignment="1">
      <alignment/>
    </xf>
    <xf numFmtId="0" fontId="52" fillId="0" borderId="21" xfId="0" applyFont="1" applyBorder="1" applyAlignment="1">
      <alignment/>
    </xf>
    <xf numFmtId="0" fontId="24" fillId="0" borderId="22" xfId="0" applyFont="1" applyFill="1" applyBorder="1" applyAlignment="1">
      <alignment/>
    </xf>
    <xf numFmtId="0" fontId="0" fillId="0" borderId="22" xfId="0" applyBorder="1" applyAlignment="1">
      <alignment/>
    </xf>
    <xf numFmtId="0" fontId="50" fillId="0" borderId="22" xfId="0" applyFont="1" applyBorder="1" applyAlignment="1">
      <alignment vertical="center" wrapText="1"/>
    </xf>
    <xf numFmtId="0" fontId="50" fillId="0" borderId="22" xfId="0" applyFont="1" applyBorder="1" applyAlignment="1">
      <alignment horizontal="right" vertical="center" wrapText="1"/>
    </xf>
    <xf numFmtId="1" fontId="24" fillId="0" borderId="22" xfId="0" applyNumberFormat="1" applyFont="1" applyFill="1" applyBorder="1" applyAlignment="1">
      <alignment/>
    </xf>
    <xf numFmtId="1" fontId="3" fillId="0" borderId="22" xfId="0" applyNumberFormat="1" applyFont="1" applyFill="1" applyBorder="1" applyAlignment="1">
      <alignment horizontal="right" vertical="center" wrapText="1"/>
    </xf>
    <xf numFmtId="0" fontId="24" fillId="0" borderId="23" xfId="0" applyFont="1" applyFill="1" applyBorder="1" applyAlignment="1">
      <alignment/>
    </xf>
    <xf numFmtId="0" fontId="52" fillId="0" borderId="24" xfId="0" applyFont="1" applyBorder="1" applyAlignment="1">
      <alignment/>
    </xf>
    <xf numFmtId="0" fontId="24" fillId="0" borderId="25" xfId="0" applyFont="1" applyFill="1" applyBorder="1" applyAlignment="1">
      <alignment/>
    </xf>
    <xf numFmtId="0" fontId="52" fillId="0" borderId="26" xfId="0" applyFont="1" applyBorder="1" applyAlignment="1">
      <alignment/>
    </xf>
    <xf numFmtId="0" fontId="24" fillId="0" borderId="27" xfId="0" applyFont="1" applyFill="1" applyBorder="1" applyAlignment="1">
      <alignment/>
    </xf>
    <xf numFmtId="0" fontId="0" fillId="0" borderId="27" xfId="0" applyBorder="1" applyAlignment="1">
      <alignment/>
    </xf>
    <xf numFmtId="0" fontId="50" fillId="0" borderId="27" xfId="0" applyFont="1" applyBorder="1" applyAlignment="1">
      <alignment vertical="center" wrapText="1"/>
    </xf>
    <xf numFmtId="0" fontId="50" fillId="0" borderId="27" xfId="0" applyFont="1" applyBorder="1" applyAlignment="1">
      <alignment horizontal="right" vertical="center" wrapText="1"/>
    </xf>
    <xf numFmtId="1" fontId="24" fillId="0" borderId="27" xfId="0" applyNumberFormat="1" applyFont="1" applyFill="1" applyBorder="1" applyAlignment="1">
      <alignment/>
    </xf>
    <xf numFmtId="1" fontId="3" fillId="0" borderId="27" xfId="0" applyNumberFormat="1" applyFont="1" applyFill="1" applyBorder="1" applyAlignment="1">
      <alignment horizontal="right" vertical="center" wrapText="1"/>
    </xf>
    <xf numFmtId="1" fontId="24" fillId="0" borderId="28" xfId="0" applyNumberFormat="1" applyFont="1" applyFill="1" applyBorder="1" applyAlignment="1">
      <alignment/>
    </xf>
    <xf numFmtId="0" fontId="24" fillId="0" borderId="29" xfId="0" applyFont="1" applyFill="1" applyBorder="1" applyAlignment="1">
      <alignment/>
    </xf>
    <xf numFmtId="0" fontId="24" fillId="0" borderId="30" xfId="0" applyFont="1" applyFill="1" applyBorder="1" applyAlignment="1">
      <alignment/>
    </xf>
    <xf numFmtId="1" fontId="24" fillId="0" borderId="30" xfId="0" applyNumberFormat="1" applyFont="1" applyFill="1" applyBorder="1" applyAlignment="1">
      <alignment/>
    </xf>
    <xf numFmtId="0" fontId="24" fillId="0" borderId="31" xfId="0" applyFont="1" applyFill="1" applyBorder="1" applyAlignment="1">
      <alignment/>
    </xf>
    <xf numFmtId="0" fontId="46" fillId="0" borderId="19" xfId="0" applyFont="1" applyBorder="1" applyAlignment="1">
      <alignment/>
    </xf>
    <xf numFmtId="0" fontId="46" fillId="0" borderId="27" xfId="0" applyFont="1" applyFill="1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1"/>
  <sheetViews>
    <sheetView zoomScalePageLayoutView="0" workbookViewId="0" topLeftCell="A1">
      <pane ySplit="16" topLeftCell="A48" activePane="bottomLeft" state="frozen"/>
      <selection pane="topLeft" activeCell="A1" sqref="A1"/>
      <selection pane="bottomLeft" activeCell="C76" sqref="C76"/>
    </sheetView>
  </sheetViews>
  <sheetFormatPr defaultColWidth="9.140625" defaultRowHeight="15"/>
  <cols>
    <col min="1" max="1" width="20.140625" style="1" customWidth="1"/>
    <col min="2" max="2" width="2.140625" style="1" customWidth="1"/>
    <col min="3" max="3" width="15.00390625" style="1" customWidth="1"/>
    <col min="4" max="4" width="10.00390625" style="3" customWidth="1"/>
    <col min="5" max="5" width="4.7109375" style="3" customWidth="1"/>
    <col min="6" max="6" width="6.8515625" style="3" customWidth="1"/>
    <col min="7" max="7" width="3.7109375" style="3" customWidth="1"/>
    <col min="8" max="8" width="5.8515625" style="3" customWidth="1"/>
    <col min="9" max="9" width="7.7109375" style="1" customWidth="1"/>
    <col min="10" max="10" width="5.8515625" style="1" customWidth="1"/>
    <col min="11" max="11" width="6.57421875" style="5" customWidth="1"/>
    <col min="12" max="12" width="15.28125" style="1" hidden="1" customWidth="1"/>
    <col min="13" max="14" width="0" style="1" hidden="1" customWidth="1"/>
    <col min="15" max="16384" width="9.140625" style="1" customWidth="1"/>
  </cols>
  <sheetData>
    <row r="1" spans="1:11" ht="15">
      <c r="A1" s="10"/>
      <c r="C1" s="1" t="s">
        <v>24</v>
      </c>
      <c r="K1" s="9"/>
    </row>
    <row r="2" spans="1:9" ht="15">
      <c r="A2" s="14"/>
      <c r="C2" s="3" t="s">
        <v>0</v>
      </c>
      <c r="D2" s="3">
        <v>32.72</v>
      </c>
      <c r="F2" s="4" t="s">
        <v>1</v>
      </c>
      <c r="G2" s="4"/>
      <c r="H2" s="4"/>
      <c r="I2" s="4"/>
    </row>
    <row r="3" spans="2:11" s="2" customFormat="1" ht="12" hidden="1">
      <c r="B3" s="2" t="s">
        <v>2</v>
      </c>
      <c r="D3" s="6">
        <v>7.7</v>
      </c>
      <c r="E3" s="7">
        <f>$D$2</f>
        <v>32.72</v>
      </c>
      <c r="F3" s="7">
        <v>150</v>
      </c>
      <c r="G3" s="7"/>
      <c r="H3" s="7">
        <v>230.62</v>
      </c>
      <c r="I3" s="7">
        <f>F3*1.15</f>
        <v>172.5</v>
      </c>
      <c r="K3" s="8"/>
    </row>
    <row r="4" spans="2:11" s="2" customFormat="1" ht="12" hidden="1">
      <c r="B4" s="2" t="s">
        <v>26</v>
      </c>
      <c r="D4" s="6">
        <v>8.8</v>
      </c>
      <c r="E4" s="7">
        <f aca="true" t="shared" si="0" ref="E4:E14">$D$2</f>
        <v>32.72</v>
      </c>
      <c r="F4" s="7">
        <v>271.56</v>
      </c>
      <c r="G4" s="7"/>
      <c r="H4" s="7"/>
      <c r="I4" s="7">
        <f>F4*1.15</f>
        <v>312.294</v>
      </c>
      <c r="K4" s="8"/>
    </row>
    <row r="5" spans="2:11" s="2" customFormat="1" ht="12" hidden="1">
      <c r="B5" s="2" t="s">
        <v>27</v>
      </c>
      <c r="D5" s="6">
        <v>8.8</v>
      </c>
      <c r="E5" s="7">
        <f t="shared" si="0"/>
        <v>32.72</v>
      </c>
      <c r="F5" s="7">
        <v>271.56</v>
      </c>
      <c r="G5" s="7"/>
      <c r="H5" s="7"/>
      <c r="I5" s="7">
        <f>F5*1.15</f>
        <v>312.294</v>
      </c>
      <c r="K5" s="8"/>
    </row>
    <row r="6" spans="2:11" s="2" customFormat="1" ht="12" hidden="1">
      <c r="B6" s="2" t="s">
        <v>16</v>
      </c>
      <c r="D6" s="6">
        <v>7</v>
      </c>
      <c r="E6" s="7">
        <f t="shared" si="0"/>
        <v>32.72</v>
      </c>
      <c r="F6" s="7">
        <v>229.973</v>
      </c>
      <c r="G6" s="7"/>
      <c r="H6" s="6">
        <v>209.65</v>
      </c>
      <c r="I6" s="7">
        <f>F6*1.3</f>
        <v>298.9649</v>
      </c>
      <c r="K6" s="12"/>
    </row>
    <row r="7" spans="2:11" s="2" customFormat="1" ht="12" hidden="1">
      <c r="B7" s="2" t="s">
        <v>25</v>
      </c>
      <c r="D7" s="6">
        <f>23/3</f>
        <v>7.666666666666667</v>
      </c>
      <c r="E7" s="7">
        <f t="shared" si="0"/>
        <v>32.72</v>
      </c>
      <c r="F7" s="7">
        <f>E7*D7</f>
        <v>250.85333333333332</v>
      </c>
      <c r="G7" s="7"/>
      <c r="H7" s="6"/>
      <c r="I7" s="7">
        <f>F7*1.3</f>
        <v>326.1093333333333</v>
      </c>
      <c r="K7" s="8"/>
    </row>
    <row r="8" spans="2:11" s="2" customFormat="1" ht="12" hidden="1">
      <c r="B8" s="2" t="s">
        <v>3</v>
      </c>
      <c r="D8" s="6">
        <v>24.95</v>
      </c>
      <c r="E8" s="7">
        <f t="shared" si="0"/>
        <v>32.72</v>
      </c>
      <c r="F8" s="7">
        <f aca="true" t="shared" si="1" ref="F8:F13">E8*D8</f>
        <v>816.3639999999999</v>
      </c>
      <c r="G8" s="7"/>
      <c r="H8" s="7"/>
      <c r="I8" s="7">
        <f>F8*1.1</f>
        <v>898.0004</v>
      </c>
      <c r="K8" s="8"/>
    </row>
    <row r="9" spans="2:11" s="2" customFormat="1" ht="12" hidden="1">
      <c r="B9" s="2" t="s">
        <v>4</v>
      </c>
      <c r="D9" s="6">
        <v>11</v>
      </c>
      <c r="E9" s="7">
        <f t="shared" si="0"/>
        <v>32.72</v>
      </c>
      <c r="F9" s="7">
        <f t="shared" si="1"/>
        <v>359.91999999999996</v>
      </c>
      <c r="G9" s="7"/>
      <c r="H9" s="7"/>
      <c r="I9" s="7">
        <f aca="true" t="shared" si="2" ref="I9:I14">F9*1.15</f>
        <v>413.9079999999999</v>
      </c>
      <c r="K9" s="8"/>
    </row>
    <row r="10" spans="2:11" s="2" customFormat="1" ht="12" hidden="1">
      <c r="B10" s="2" t="s">
        <v>5</v>
      </c>
      <c r="D10" s="6">
        <v>13.5</v>
      </c>
      <c r="E10" s="7">
        <f t="shared" si="0"/>
        <v>32.72</v>
      </c>
      <c r="F10" s="7">
        <v>443.52</v>
      </c>
      <c r="G10" s="7"/>
      <c r="H10" s="7"/>
      <c r="I10" s="7">
        <f t="shared" si="2"/>
        <v>510.04799999999994</v>
      </c>
      <c r="K10" s="8"/>
    </row>
    <row r="11" spans="2:11" s="2" customFormat="1" ht="12" hidden="1">
      <c r="B11" s="2" t="s">
        <v>6</v>
      </c>
      <c r="D11" s="6">
        <v>5.5</v>
      </c>
      <c r="E11" s="7">
        <f t="shared" si="0"/>
        <v>32.72</v>
      </c>
      <c r="F11" s="7">
        <f t="shared" si="1"/>
        <v>179.95999999999998</v>
      </c>
      <c r="G11" s="7"/>
      <c r="H11" s="7"/>
      <c r="I11" s="7">
        <f t="shared" si="2"/>
        <v>206.95399999999995</v>
      </c>
      <c r="K11" s="8"/>
    </row>
    <row r="12" spans="2:11" s="2" customFormat="1" ht="12" hidden="1">
      <c r="B12" s="2" t="s">
        <v>7</v>
      </c>
      <c r="D12" s="6">
        <v>6</v>
      </c>
      <c r="E12" s="7">
        <f t="shared" si="0"/>
        <v>32.72</v>
      </c>
      <c r="F12" s="7">
        <v>196.31</v>
      </c>
      <c r="G12" s="7"/>
      <c r="H12" s="7"/>
      <c r="I12" s="7">
        <f t="shared" si="2"/>
        <v>225.7565</v>
      </c>
      <c r="K12" s="8"/>
    </row>
    <row r="13" spans="2:11" s="2" customFormat="1" ht="12" hidden="1">
      <c r="B13" s="2" t="s">
        <v>8</v>
      </c>
      <c r="D13" s="6">
        <v>1.95</v>
      </c>
      <c r="E13" s="7">
        <f t="shared" si="0"/>
        <v>32.72</v>
      </c>
      <c r="F13" s="7">
        <f t="shared" si="1"/>
        <v>63.803999999999995</v>
      </c>
      <c r="G13" s="7"/>
      <c r="H13" s="7"/>
      <c r="I13" s="7">
        <f t="shared" si="2"/>
        <v>73.37459999999999</v>
      </c>
      <c r="K13" s="8"/>
    </row>
    <row r="14" spans="2:11" s="2" customFormat="1" ht="12" hidden="1">
      <c r="B14" s="2" t="s">
        <v>30</v>
      </c>
      <c r="D14" s="6">
        <v>9</v>
      </c>
      <c r="E14" s="7">
        <f t="shared" si="0"/>
        <v>32.72</v>
      </c>
      <c r="F14" s="7">
        <v>295.68</v>
      </c>
      <c r="G14" s="7"/>
      <c r="H14" s="7"/>
      <c r="I14" s="7">
        <f t="shared" si="2"/>
        <v>340.032</v>
      </c>
      <c r="K14" s="8"/>
    </row>
    <row r="15" spans="4:11" s="2" customFormat="1" ht="12">
      <c r="D15" s="6"/>
      <c r="E15" s="7"/>
      <c r="F15" s="7"/>
      <c r="G15" s="7"/>
      <c r="H15" s="7"/>
      <c r="I15" s="7"/>
      <c r="K15" s="8"/>
    </row>
    <row r="16" spans="1:11" ht="15">
      <c r="A16" s="28" t="s">
        <v>9</v>
      </c>
      <c r="B16" s="28" t="s">
        <v>10</v>
      </c>
      <c r="C16" s="28" t="s">
        <v>11</v>
      </c>
      <c r="D16" s="29" t="s">
        <v>12</v>
      </c>
      <c r="E16" s="29" t="s">
        <v>13</v>
      </c>
      <c r="F16" s="30" t="s">
        <v>14</v>
      </c>
      <c r="G16" s="30" t="s">
        <v>24</v>
      </c>
      <c r="H16" s="31" t="s">
        <v>20</v>
      </c>
      <c r="I16" s="31" t="s">
        <v>21</v>
      </c>
      <c r="J16" s="28" t="s">
        <v>15</v>
      </c>
      <c r="K16" s="32" t="s">
        <v>23</v>
      </c>
    </row>
    <row r="17" spans="1:12" ht="15">
      <c r="A17" s="33" t="s">
        <v>52</v>
      </c>
      <c r="B17" s="34"/>
      <c r="C17" s="35" t="s">
        <v>51</v>
      </c>
      <c r="D17" s="36">
        <v>4</v>
      </c>
      <c r="E17" s="36">
        <v>1</v>
      </c>
      <c r="F17" s="37">
        <f>$F$3</f>
        <v>150</v>
      </c>
      <c r="G17" s="38">
        <f>E17*F17*$E$1</f>
        <v>0</v>
      </c>
      <c r="H17" s="38">
        <f>F17*E17*1.15</f>
        <v>172.5</v>
      </c>
      <c r="I17" s="38">
        <f>H17+G17</f>
        <v>172.5</v>
      </c>
      <c r="J17" s="34"/>
      <c r="K17" s="39"/>
      <c r="L17" s="15">
        <f>E17*F17</f>
        <v>150</v>
      </c>
    </row>
    <row r="18" spans="1:11" ht="15">
      <c r="A18" s="40" t="s">
        <v>52</v>
      </c>
      <c r="B18" s="16"/>
      <c r="C18" s="19" t="s">
        <v>53</v>
      </c>
      <c r="D18" s="17" t="s">
        <v>31</v>
      </c>
      <c r="E18" s="17">
        <v>5</v>
      </c>
      <c r="F18" s="20">
        <f>$F$3</f>
        <v>150</v>
      </c>
      <c r="G18" s="18">
        <f>E18*F18*$E$1</f>
        <v>0</v>
      </c>
      <c r="H18" s="18">
        <f>F18*E18*1.15</f>
        <v>862.4999999999999</v>
      </c>
      <c r="I18" s="18">
        <f>H18+G18</f>
        <v>862.4999999999999</v>
      </c>
      <c r="J18" s="16"/>
      <c r="K18" s="41"/>
    </row>
    <row r="19" spans="1:11" ht="15">
      <c r="A19" s="42"/>
      <c r="B19" s="43"/>
      <c r="C19" s="44"/>
      <c r="D19" s="45"/>
      <c r="E19" s="45"/>
      <c r="F19" s="46"/>
      <c r="G19" s="47"/>
      <c r="H19" s="47"/>
      <c r="I19" s="47">
        <f>SUM(I17:I18)</f>
        <v>1035</v>
      </c>
      <c r="J19" s="72">
        <v>1035</v>
      </c>
      <c r="K19" s="48">
        <f>J19-I19</f>
        <v>0</v>
      </c>
    </row>
    <row r="20" spans="1:11" ht="15">
      <c r="A20" s="33" t="s">
        <v>43</v>
      </c>
      <c r="B20" s="34"/>
      <c r="C20" s="35" t="s">
        <v>32</v>
      </c>
      <c r="D20" s="36" t="s">
        <v>31</v>
      </c>
      <c r="E20" s="36">
        <v>5</v>
      </c>
      <c r="F20" s="37">
        <f>$F$3</f>
        <v>150</v>
      </c>
      <c r="G20" s="38">
        <f>E20*F20*$E$1</f>
        <v>0</v>
      </c>
      <c r="H20" s="38">
        <f>F20*E20*1.15</f>
        <v>862.4999999999999</v>
      </c>
      <c r="I20" s="38">
        <f>H20+G20</f>
        <v>862.4999999999999</v>
      </c>
      <c r="J20" s="34"/>
      <c r="K20" s="39"/>
    </row>
    <row r="21" spans="1:11" ht="15">
      <c r="A21" s="42"/>
      <c r="B21" s="43"/>
      <c r="C21" s="44"/>
      <c r="D21" s="45"/>
      <c r="E21" s="45"/>
      <c r="F21" s="46"/>
      <c r="G21" s="47"/>
      <c r="H21" s="47"/>
      <c r="I21" s="47">
        <f>SUM(I20:I20)</f>
        <v>862.4999999999999</v>
      </c>
      <c r="J21" s="72">
        <v>900</v>
      </c>
      <c r="K21" s="48">
        <f>J21-I21</f>
        <v>37.500000000000114</v>
      </c>
    </row>
    <row r="22" spans="1:11" ht="15">
      <c r="A22" s="33" t="s">
        <v>34</v>
      </c>
      <c r="B22" s="34"/>
      <c r="C22" s="35" t="s">
        <v>41</v>
      </c>
      <c r="D22" s="36" t="s">
        <v>31</v>
      </c>
      <c r="E22" s="36">
        <v>5</v>
      </c>
      <c r="F22" s="37">
        <f>$F$3</f>
        <v>150</v>
      </c>
      <c r="G22" s="38">
        <f>E22*F22*$E$1</f>
        <v>0</v>
      </c>
      <c r="H22" s="38">
        <f>F22*E22*1.15</f>
        <v>862.4999999999999</v>
      </c>
      <c r="I22" s="38">
        <f>H22+G22</f>
        <v>862.4999999999999</v>
      </c>
      <c r="J22" s="34"/>
      <c r="K22" s="39"/>
    </row>
    <row r="23" spans="1:11" ht="15">
      <c r="A23" s="40" t="s">
        <v>34</v>
      </c>
      <c r="B23" s="16"/>
      <c r="C23" s="19" t="s">
        <v>50</v>
      </c>
      <c r="D23" s="17" t="s">
        <v>31</v>
      </c>
      <c r="E23" s="17">
        <v>5</v>
      </c>
      <c r="F23" s="20">
        <f>$F$3</f>
        <v>150</v>
      </c>
      <c r="G23" s="18">
        <f>E23*F23*$E$1</f>
        <v>0</v>
      </c>
      <c r="H23" s="18">
        <f>F23*E23*1.15</f>
        <v>862.4999999999999</v>
      </c>
      <c r="I23" s="18">
        <f>H23+G23</f>
        <v>862.4999999999999</v>
      </c>
      <c r="J23" s="16"/>
      <c r="K23" s="41"/>
    </row>
    <row r="24" spans="1:11" ht="15">
      <c r="A24" s="40" t="s">
        <v>34</v>
      </c>
      <c r="B24" s="16"/>
      <c r="C24" s="19" t="s">
        <v>53</v>
      </c>
      <c r="D24" s="17" t="s">
        <v>31</v>
      </c>
      <c r="E24" s="17">
        <v>5</v>
      </c>
      <c r="F24" s="20">
        <f>$F$3</f>
        <v>150</v>
      </c>
      <c r="G24" s="18">
        <f>E24*F24*$E$1</f>
        <v>0</v>
      </c>
      <c r="H24" s="18">
        <f>F24*E24*1.15</f>
        <v>862.4999999999999</v>
      </c>
      <c r="I24" s="18">
        <f>H24+G24</f>
        <v>862.4999999999999</v>
      </c>
      <c r="J24" s="16"/>
      <c r="K24" s="41"/>
    </row>
    <row r="25" spans="1:11" ht="15">
      <c r="A25" s="42"/>
      <c r="B25" s="43"/>
      <c r="C25" s="44"/>
      <c r="D25" s="45"/>
      <c r="E25" s="45"/>
      <c r="F25" s="46"/>
      <c r="G25" s="47"/>
      <c r="H25" s="47"/>
      <c r="I25" s="47">
        <f>SUM(I22:I24)</f>
        <v>2587.4999999999995</v>
      </c>
      <c r="J25" s="72">
        <v>2400</v>
      </c>
      <c r="K25" s="48">
        <f>J25-I25</f>
        <v>-187.49999999999955</v>
      </c>
    </row>
    <row r="26" spans="1:11" ht="15">
      <c r="A26" s="33" t="s">
        <v>44</v>
      </c>
      <c r="B26" s="34"/>
      <c r="C26" s="35" t="s">
        <v>35</v>
      </c>
      <c r="D26" s="36" t="s">
        <v>31</v>
      </c>
      <c r="E26" s="36">
        <v>5</v>
      </c>
      <c r="F26" s="37">
        <f>$F$3</f>
        <v>150</v>
      </c>
      <c r="G26" s="38">
        <f>E26*F26*$E$1</f>
        <v>0</v>
      </c>
      <c r="H26" s="38">
        <f>F26*E26*1.15</f>
        <v>862.4999999999999</v>
      </c>
      <c r="I26" s="38">
        <f>H26+G26</f>
        <v>862.4999999999999</v>
      </c>
      <c r="J26" s="34"/>
      <c r="K26" s="39"/>
    </row>
    <row r="27" spans="1:11" ht="15">
      <c r="A27" s="40" t="s">
        <v>44</v>
      </c>
      <c r="B27" s="16"/>
      <c r="C27" s="21" t="s">
        <v>64</v>
      </c>
      <c r="D27" s="17"/>
      <c r="E27" s="17">
        <v>1</v>
      </c>
      <c r="F27" s="20">
        <f>$F$5</f>
        <v>271.56</v>
      </c>
      <c r="G27" s="18">
        <f>E27*F27*$E$1</f>
        <v>0</v>
      </c>
      <c r="H27" s="18">
        <f>F27*E27*1.15</f>
        <v>312.294</v>
      </c>
      <c r="I27" s="18">
        <f>H27+G27</f>
        <v>312.294</v>
      </c>
      <c r="J27" s="16"/>
      <c r="K27" s="41"/>
    </row>
    <row r="28" spans="1:11" ht="15">
      <c r="A28" s="40" t="s">
        <v>44</v>
      </c>
      <c r="B28" s="16"/>
      <c r="C28" s="21" t="s">
        <v>67</v>
      </c>
      <c r="D28" s="17"/>
      <c r="E28" s="17">
        <v>1</v>
      </c>
      <c r="F28" s="20">
        <f>$F$5</f>
        <v>271.56</v>
      </c>
      <c r="G28" s="18">
        <f>E28*F28*$E$1</f>
        <v>0</v>
      </c>
      <c r="H28" s="18">
        <f>F28*E28*1.15</f>
        <v>312.294</v>
      </c>
      <c r="I28" s="18">
        <f>H28+G28</f>
        <v>312.294</v>
      </c>
      <c r="J28" s="16"/>
      <c r="K28" s="41"/>
    </row>
    <row r="29" spans="1:11" ht="15">
      <c r="A29" s="42"/>
      <c r="B29" s="43"/>
      <c r="C29" s="44"/>
      <c r="D29" s="45"/>
      <c r="E29" s="45"/>
      <c r="F29" s="46"/>
      <c r="G29" s="47"/>
      <c r="H29" s="47"/>
      <c r="I29" s="47">
        <f>SUM(I26:I28)</f>
        <v>1487.0879999999997</v>
      </c>
      <c r="J29" s="72">
        <v>1524</v>
      </c>
      <c r="K29" s="48">
        <f>J29-I29</f>
        <v>36.91200000000026</v>
      </c>
    </row>
    <row r="30" spans="1:11" ht="15">
      <c r="A30" s="33" t="s">
        <v>39</v>
      </c>
      <c r="B30" s="34"/>
      <c r="C30" s="35" t="s">
        <v>40</v>
      </c>
      <c r="D30" s="36" t="s">
        <v>31</v>
      </c>
      <c r="E30" s="36">
        <v>5</v>
      </c>
      <c r="F30" s="37">
        <f aca="true" t="shared" si="3" ref="F30:F40">$F$3</f>
        <v>150</v>
      </c>
      <c r="G30" s="38">
        <f aca="true" t="shared" si="4" ref="G30:G40">E30*F30*$E$1</f>
        <v>0</v>
      </c>
      <c r="H30" s="38">
        <f>F30*E30*1.1</f>
        <v>825.0000000000001</v>
      </c>
      <c r="I30" s="38">
        <f aca="true" t="shared" si="5" ref="I30:I40">H30+G30</f>
        <v>825.0000000000001</v>
      </c>
      <c r="J30" s="34"/>
      <c r="K30" s="39"/>
    </row>
    <row r="31" spans="1:11" ht="15">
      <c r="A31" s="40" t="s">
        <v>39</v>
      </c>
      <c r="B31" s="16"/>
      <c r="C31" s="19" t="s">
        <v>41</v>
      </c>
      <c r="D31" s="17" t="s">
        <v>31</v>
      </c>
      <c r="E31" s="17">
        <v>5</v>
      </c>
      <c r="F31" s="20">
        <f t="shared" si="3"/>
        <v>150</v>
      </c>
      <c r="G31" s="18">
        <f t="shared" si="4"/>
        <v>0</v>
      </c>
      <c r="H31" s="38">
        <f aca="true" t="shared" si="6" ref="H31:H40">F31*E31*1.1</f>
        <v>825.0000000000001</v>
      </c>
      <c r="I31" s="18">
        <f t="shared" si="5"/>
        <v>825.0000000000001</v>
      </c>
      <c r="J31" s="16"/>
      <c r="K31" s="41"/>
    </row>
    <row r="32" spans="1:11" ht="15">
      <c r="A32" s="40" t="s">
        <v>39</v>
      </c>
      <c r="B32" s="16"/>
      <c r="C32" s="19" t="s">
        <v>32</v>
      </c>
      <c r="D32" s="17" t="s">
        <v>31</v>
      </c>
      <c r="E32" s="17">
        <v>5</v>
      </c>
      <c r="F32" s="20">
        <f t="shared" si="3"/>
        <v>150</v>
      </c>
      <c r="G32" s="18">
        <f t="shared" si="4"/>
        <v>0</v>
      </c>
      <c r="H32" s="38">
        <f t="shared" si="6"/>
        <v>825.0000000000001</v>
      </c>
      <c r="I32" s="18">
        <f t="shared" si="5"/>
        <v>825.0000000000001</v>
      </c>
      <c r="J32" s="16"/>
      <c r="K32" s="41"/>
    </row>
    <row r="33" spans="1:11" ht="15">
      <c r="A33" s="40" t="s">
        <v>39</v>
      </c>
      <c r="B33" s="16"/>
      <c r="C33" s="19" t="s">
        <v>49</v>
      </c>
      <c r="D33" s="17" t="s">
        <v>31</v>
      </c>
      <c r="E33" s="17">
        <v>5</v>
      </c>
      <c r="F33" s="20">
        <f t="shared" si="3"/>
        <v>150</v>
      </c>
      <c r="G33" s="18">
        <f t="shared" si="4"/>
        <v>0</v>
      </c>
      <c r="H33" s="38">
        <f t="shared" si="6"/>
        <v>825.0000000000001</v>
      </c>
      <c r="I33" s="18">
        <f t="shared" si="5"/>
        <v>825.0000000000001</v>
      </c>
      <c r="J33" s="16"/>
      <c r="K33" s="41"/>
    </row>
    <row r="34" spans="1:11" ht="15">
      <c r="A34" s="40" t="s">
        <v>39</v>
      </c>
      <c r="B34" s="16"/>
      <c r="C34" s="19" t="s">
        <v>50</v>
      </c>
      <c r="D34" s="17" t="s">
        <v>31</v>
      </c>
      <c r="E34" s="17">
        <v>5</v>
      </c>
      <c r="F34" s="20">
        <f t="shared" si="3"/>
        <v>150</v>
      </c>
      <c r="G34" s="18">
        <f t="shared" si="4"/>
        <v>0</v>
      </c>
      <c r="H34" s="38">
        <f t="shared" si="6"/>
        <v>825.0000000000001</v>
      </c>
      <c r="I34" s="18">
        <f t="shared" si="5"/>
        <v>825.0000000000001</v>
      </c>
      <c r="J34" s="16"/>
      <c r="K34" s="41"/>
    </row>
    <row r="35" spans="1:11" ht="15">
      <c r="A35" s="40" t="s">
        <v>39</v>
      </c>
      <c r="B35" s="16"/>
      <c r="C35" s="19" t="s">
        <v>51</v>
      </c>
      <c r="D35" s="17" t="s">
        <v>36</v>
      </c>
      <c r="E35" s="17">
        <v>10</v>
      </c>
      <c r="F35" s="20">
        <f t="shared" si="3"/>
        <v>150</v>
      </c>
      <c r="G35" s="18">
        <f t="shared" si="4"/>
        <v>0</v>
      </c>
      <c r="H35" s="38">
        <f t="shared" si="6"/>
        <v>1650.0000000000002</v>
      </c>
      <c r="I35" s="18">
        <f t="shared" si="5"/>
        <v>1650.0000000000002</v>
      </c>
      <c r="J35" s="16"/>
      <c r="K35" s="41"/>
    </row>
    <row r="36" spans="1:11" ht="15">
      <c r="A36" s="40" t="s">
        <v>39</v>
      </c>
      <c r="B36" s="16"/>
      <c r="C36" s="19" t="s">
        <v>53</v>
      </c>
      <c r="D36" s="17" t="s">
        <v>31</v>
      </c>
      <c r="E36" s="17">
        <v>5</v>
      </c>
      <c r="F36" s="20">
        <f t="shared" si="3"/>
        <v>150</v>
      </c>
      <c r="G36" s="18">
        <f t="shared" si="4"/>
        <v>0</v>
      </c>
      <c r="H36" s="38">
        <f t="shared" si="6"/>
        <v>825.0000000000001</v>
      </c>
      <c r="I36" s="18">
        <f t="shared" si="5"/>
        <v>825.0000000000001</v>
      </c>
      <c r="J36" s="16"/>
      <c r="K36" s="41"/>
    </row>
    <row r="37" spans="1:11" ht="15">
      <c r="A37" s="40" t="s">
        <v>39</v>
      </c>
      <c r="B37" s="16"/>
      <c r="C37" s="19" t="s">
        <v>54</v>
      </c>
      <c r="D37" s="17" t="s">
        <v>31</v>
      </c>
      <c r="E37" s="17">
        <v>5</v>
      </c>
      <c r="F37" s="20">
        <f t="shared" si="3"/>
        <v>150</v>
      </c>
      <c r="G37" s="18">
        <f t="shared" si="4"/>
        <v>0</v>
      </c>
      <c r="H37" s="38">
        <f t="shared" si="6"/>
        <v>825.0000000000001</v>
      </c>
      <c r="I37" s="18">
        <f t="shared" si="5"/>
        <v>825.0000000000001</v>
      </c>
      <c r="J37" s="16"/>
      <c r="K37" s="41"/>
    </row>
    <row r="38" spans="1:11" ht="15">
      <c r="A38" s="40" t="s">
        <v>39</v>
      </c>
      <c r="B38" s="16"/>
      <c r="C38" s="19" t="s">
        <v>55</v>
      </c>
      <c r="D38" s="17" t="s">
        <v>36</v>
      </c>
      <c r="E38" s="17">
        <v>10</v>
      </c>
      <c r="F38" s="20">
        <f t="shared" si="3"/>
        <v>150</v>
      </c>
      <c r="G38" s="18">
        <f t="shared" si="4"/>
        <v>0</v>
      </c>
      <c r="H38" s="38">
        <f t="shared" si="6"/>
        <v>1650.0000000000002</v>
      </c>
      <c r="I38" s="18">
        <f t="shared" si="5"/>
        <v>1650.0000000000002</v>
      </c>
      <c r="J38" s="16"/>
      <c r="K38" s="41"/>
    </row>
    <row r="39" spans="1:11" ht="15">
      <c r="A39" s="40" t="s">
        <v>39</v>
      </c>
      <c r="B39" s="16"/>
      <c r="C39" s="19" t="s">
        <v>58</v>
      </c>
      <c r="D39" s="17" t="s">
        <v>31</v>
      </c>
      <c r="E39" s="17">
        <v>5</v>
      </c>
      <c r="F39" s="20">
        <f t="shared" si="3"/>
        <v>150</v>
      </c>
      <c r="G39" s="18">
        <f t="shared" si="4"/>
        <v>0</v>
      </c>
      <c r="H39" s="38">
        <f t="shared" si="6"/>
        <v>825.0000000000001</v>
      </c>
      <c r="I39" s="18">
        <f t="shared" si="5"/>
        <v>825.0000000000001</v>
      </c>
      <c r="J39" s="16"/>
      <c r="K39" s="41"/>
    </row>
    <row r="40" spans="1:11" ht="15">
      <c r="A40" s="40" t="s">
        <v>39</v>
      </c>
      <c r="B40" s="16"/>
      <c r="C40" s="19" t="s">
        <v>59</v>
      </c>
      <c r="D40" s="17" t="s">
        <v>36</v>
      </c>
      <c r="E40" s="17"/>
      <c r="F40" s="20">
        <f t="shared" si="3"/>
        <v>150</v>
      </c>
      <c r="G40" s="18">
        <f t="shared" si="4"/>
        <v>0</v>
      </c>
      <c r="H40" s="38">
        <f t="shared" si="6"/>
        <v>0</v>
      </c>
      <c r="I40" s="18">
        <f t="shared" si="5"/>
        <v>0</v>
      </c>
      <c r="J40" s="16"/>
      <c r="K40" s="41"/>
    </row>
    <row r="41" spans="1:11" ht="15">
      <c r="A41" s="42"/>
      <c r="B41" s="43"/>
      <c r="C41" s="44"/>
      <c r="D41" s="45"/>
      <c r="E41" s="45"/>
      <c r="F41" s="46"/>
      <c r="G41" s="47"/>
      <c r="H41" s="47"/>
      <c r="I41" s="47">
        <f>SUM(I30:I40)</f>
        <v>9900.000000000002</v>
      </c>
      <c r="J41" s="72">
        <v>11000</v>
      </c>
      <c r="K41" s="48">
        <f>J41-I41</f>
        <v>1099.9999999999982</v>
      </c>
    </row>
    <row r="42" spans="1:11" ht="15">
      <c r="A42" s="33" t="s">
        <v>65</v>
      </c>
      <c r="B42" s="34"/>
      <c r="C42" s="35" t="s">
        <v>50</v>
      </c>
      <c r="D42" s="36" t="s">
        <v>31</v>
      </c>
      <c r="E42" s="36">
        <v>5</v>
      </c>
      <c r="F42" s="37">
        <f>$F$3</f>
        <v>150</v>
      </c>
      <c r="G42" s="38">
        <f>E42*F42*$E$1</f>
        <v>0</v>
      </c>
      <c r="H42" s="38">
        <f>F42*E42*1.15</f>
        <v>862.4999999999999</v>
      </c>
      <c r="I42" s="38">
        <f>H42+G42</f>
        <v>862.4999999999999</v>
      </c>
      <c r="J42" s="34"/>
      <c r="K42" s="39"/>
    </row>
    <row r="43" spans="1:11" ht="15">
      <c r="A43" s="40" t="s">
        <v>65</v>
      </c>
      <c r="B43" s="16"/>
      <c r="C43" s="21" t="s">
        <v>66</v>
      </c>
      <c r="D43" s="17"/>
      <c r="E43" s="17">
        <v>1</v>
      </c>
      <c r="F43" s="20">
        <f>$F$5</f>
        <v>271.56</v>
      </c>
      <c r="G43" s="18">
        <f>E43*F43*$E$1</f>
        <v>0</v>
      </c>
      <c r="H43" s="18">
        <f>F43*E43*1.15</f>
        <v>312.294</v>
      </c>
      <c r="I43" s="18">
        <f>H43+G43</f>
        <v>312.294</v>
      </c>
      <c r="J43" s="16"/>
      <c r="K43" s="41"/>
    </row>
    <row r="44" spans="1:11" ht="15">
      <c r="A44" s="42"/>
      <c r="B44" s="43"/>
      <c r="C44" s="44"/>
      <c r="D44" s="45"/>
      <c r="E44" s="45"/>
      <c r="F44" s="46"/>
      <c r="G44" s="47"/>
      <c r="H44" s="47"/>
      <c r="I44" s="47">
        <f>SUM(I42:I43)</f>
        <v>1174.7939999999999</v>
      </c>
      <c r="J44" s="72">
        <v>1250</v>
      </c>
      <c r="K44" s="48">
        <f>J44-I44</f>
        <v>75.20600000000013</v>
      </c>
    </row>
    <row r="45" spans="1:11" ht="15">
      <c r="A45" s="33" t="s">
        <v>42</v>
      </c>
      <c r="B45" s="34"/>
      <c r="C45" s="35" t="s">
        <v>41</v>
      </c>
      <c r="D45" s="36" t="s">
        <v>31</v>
      </c>
      <c r="E45" s="36">
        <v>5</v>
      </c>
      <c r="F45" s="37">
        <f>$F$3</f>
        <v>150</v>
      </c>
      <c r="G45" s="38">
        <f>E45*F45*$E$1</f>
        <v>0</v>
      </c>
      <c r="H45" s="38">
        <f>F45*E45*1.15</f>
        <v>862.4999999999999</v>
      </c>
      <c r="I45" s="38">
        <f>H45+G45</f>
        <v>862.4999999999999</v>
      </c>
      <c r="J45" s="34"/>
      <c r="K45" s="39"/>
    </row>
    <row r="46" spans="1:11" ht="15">
      <c r="A46" s="40" t="s">
        <v>42</v>
      </c>
      <c r="B46" s="16"/>
      <c r="C46" s="19" t="s">
        <v>55</v>
      </c>
      <c r="D46" s="17" t="s">
        <v>31</v>
      </c>
      <c r="E46" s="17">
        <v>5</v>
      </c>
      <c r="F46" s="20">
        <f>$F$3</f>
        <v>150</v>
      </c>
      <c r="G46" s="18">
        <f>E46*F46*$E$1</f>
        <v>0</v>
      </c>
      <c r="H46" s="18">
        <f>F46*E46*1.15</f>
        <v>862.4999999999999</v>
      </c>
      <c r="I46" s="18">
        <f>H46+G46</f>
        <v>862.4999999999999</v>
      </c>
      <c r="J46" s="16"/>
      <c r="K46" s="41"/>
    </row>
    <row r="47" spans="1:11" ht="15">
      <c r="A47" s="42"/>
      <c r="B47" s="43"/>
      <c r="C47" s="44"/>
      <c r="D47" s="45"/>
      <c r="E47" s="45"/>
      <c r="F47" s="46"/>
      <c r="G47" s="47"/>
      <c r="H47" s="47"/>
      <c r="I47" s="47">
        <f>SUM(I45:I46)</f>
        <v>1724.9999999999998</v>
      </c>
      <c r="J47" s="72">
        <v>1725</v>
      </c>
      <c r="K47" s="48">
        <f>J47-I47</f>
        <v>0</v>
      </c>
    </row>
    <row r="48" spans="1:11" ht="15">
      <c r="A48" s="33" t="s">
        <v>37</v>
      </c>
      <c r="B48" s="34"/>
      <c r="C48" s="35" t="s">
        <v>51</v>
      </c>
      <c r="D48" s="36" t="s">
        <v>31</v>
      </c>
      <c r="E48" s="36">
        <v>5</v>
      </c>
      <c r="F48" s="37">
        <f>$F$3</f>
        <v>150</v>
      </c>
      <c r="G48" s="38">
        <f>E48*F48*$E$1</f>
        <v>0</v>
      </c>
      <c r="H48" s="38">
        <f>F48*E48*1.15</f>
        <v>862.4999999999999</v>
      </c>
      <c r="I48" s="38">
        <f>H48+G48</f>
        <v>862.4999999999999</v>
      </c>
      <c r="J48" s="34"/>
      <c r="K48" s="39"/>
    </row>
    <row r="49" spans="1:11" ht="15">
      <c r="A49" s="42"/>
      <c r="B49" s="43"/>
      <c r="C49" s="44"/>
      <c r="D49" s="45"/>
      <c r="E49" s="45"/>
      <c r="F49" s="46"/>
      <c r="G49" s="47"/>
      <c r="H49" s="47"/>
      <c r="I49" s="47">
        <f>SUM(I48:I48)</f>
        <v>862.4999999999999</v>
      </c>
      <c r="J49" s="72">
        <v>863</v>
      </c>
      <c r="K49" s="48">
        <f>J49-I49</f>
        <v>0.5000000000001137</v>
      </c>
    </row>
    <row r="50" spans="1:11" ht="15">
      <c r="A50" s="33" t="s">
        <v>46</v>
      </c>
      <c r="B50" s="34"/>
      <c r="C50" s="35" t="s">
        <v>35</v>
      </c>
      <c r="D50" s="36">
        <v>2</v>
      </c>
      <c r="E50" s="36">
        <v>1</v>
      </c>
      <c r="F50" s="37">
        <f>$F$4</f>
        <v>271.56</v>
      </c>
      <c r="G50" s="38">
        <f>E50*F50*$E$1</f>
        <v>0</v>
      </c>
      <c r="H50" s="38">
        <f>F50*E50*1.15</f>
        <v>312.294</v>
      </c>
      <c r="I50" s="38">
        <f>H50+G50</f>
        <v>312.294</v>
      </c>
      <c r="J50" s="34"/>
      <c r="K50" s="39"/>
    </row>
    <row r="51" spans="1:11" ht="15">
      <c r="A51" s="40" t="s">
        <v>46</v>
      </c>
      <c r="B51" s="16"/>
      <c r="C51" s="19" t="s">
        <v>55</v>
      </c>
      <c r="D51" s="17" t="s">
        <v>31</v>
      </c>
      <c r="E51" s="17">
        <v>5</v>
      </c>
      <c r="F51" s="20">
        <f>$F$3</f>
        <v>150</v>
      </c>
      <c r="G51" s="18">
        <f>E51*F51*$E$1</f>
        <v>0</v>
      </c>
      <c r="H51" s="18">
        <f>F51*E51*1.15</f>
        <v>862.4999999999999</v>
      </c>
      <c r="I51" s="18">
        <f>H51+G51</f>
        <v>862.4999999999999</v>
      </c>
      <c r="J51" s="16"/>
      <c r="K51" s="41"/>
    </row>
    <row r="52" spans="1:11" ht="15">
      <c r="A52" s="40" t="s">
        <v>63</v>
      </c>
      <c r="B52" s="16"/>
      <c r="C52" s="21" t="s">
        <v>64</v>
      </c>
      <c r="D52" s="17"/>
      <c r="E52" s="17">
        <v>1</v>
      </c>
      <c r="F52" s="20">
        <f>$F$5</f>
        <v>271.56</v>
      </c>
      <c r="G52" s="18">
        <f>E52*F52*$E$1</f>
        <v>0</v>
      </c>
      <c r="H52" s="18">
        <f>F52*E52*1.15</f>
        <v>312.294</v>
      </c>
      <c r="I52" s="18">
        <f>H52+G52</f>
        <v>312.294</v>
      </c>
      <c r="J52" s="16"/>
      <c r="K52" s="41"/>
    </row>
    <row r="53" spans="1:11" ht="15">
      <c r="A53" s="42"/>
      <c r="B53" s="43"/>
      <c r="C53" s="44"/>
      <c r="D53" s="45"/>
      <c r="E53" s="45"/>
      <c r="F53" s="46"/>
      <c r="G53" s="47"/>
      <c r="H53" s="47"/>
      <c r="I53" s="47">
        <f>SUM(I50:I52)</f>
        <v>1487.0879999999997</v>
      </c>
      <c r="J53" s="72">
        <v>1524</v>
      </c>
      <c r="K53" s="48">
        <f>J53-I53</f>
        <v>36.91200000000026</v>
      </c>
    </row>
    <row r="54" spans="1:11" ht="15">
      <c r="A54" s="33" t="s">
        <v>62</v>
      </c>
      <c r="B54" s="34"/>
      <c r="C54" s="49" t="s">
        <v>64</v>
      </c>
      <c r="D54" s="36"/>
      <c r="E54" s="36">
        <v>1</v>
      </c>
      <c r="F54" s="37">
        <f>$F$5</f>
        <v>271.56</v>
      </c>
      <c r="G54" s="38">
        <f>E54*F54*$E$1</f>
        <v>0</v>
      </c>
      <c r="H54" s="38">
        <f>F54*E54*1.15</f>
        <v>312.294</v>
      </c>
      <c r="I54" s="38">
        <f>H54+G54</f>
        <v>312.294</v>
      </c>
      <c r="J54" s="34"/>
      <c r="K54" s="39"/>
    </row>
    <row r="55" spans="1:11" ht="15">
      <c r="A55" s="40" t="s">
        <v>56</v>
      </c>
      <c r="B55" s="16"/>
      <c r="C55" s="19" t="s">
        <v>55</v>
      </c>
      <c r="D55" s="17" t="s">
        <v>31</v>
      </c>
      <c r="E55" s="17">
        <v>5</v>
      </c>
      <c r="F55" s="20">
        <f>$F$3</f>
        <v>150</v>
      </c>
      <c r="G55" s="18">
        <f>E55*F55*$E$1</f>
        <v>0</v>
      </c>
      <c r="H55" s="18">
        <f>F55*E55*1.15</f>
        <v>862.4999999999999</v>
      </c>
      <c r="I55" s="18">
        <f>H55+G55</f>
        <v>862.4999999999999</v>
      </c>
      <c r="J55" s="16"/>
      <c r="K55" s="41"/>
    </row>
    <row r="56" spans="1:11" ht="15">
      <c r="A56" s="40" t="s">
        <v>61</v>
      </c>
      <c r="B56" s="16"/>
      <c r="C56" s="21" t="s">
        <v>60</v>
      </c>
      <c r="D56" s="17"/>
      <c r="E56" s="17">
        <v>1</v>
      </c>
      <c r="F56" s="20">
        <f>$F$5</f>
        <v>271.56</v>
      </c>
      <c r="G56" s="18">
        <f>E56*F56*$E$1</f>
        <v>0</v>
      </c>
      <c r="H56" s="18">
        <f>F56*E56*1.15</f>
        <v>312.294</v>
      </c>
      <c r="I56" s="18">
        <f>H56+G56</f>
        <v>312.294</v>
      </c>
      <c r="J56" s="16"/>
      <c r="K56" s="41"/>
    </row>
    <row r="57" spans="1:11" ht="15">
      <c r="A57" s="40" t="s">
        <v>61</v>
      </c>
      <c r="B57" s="16"/>
      <c r="C57" s="21" t="s">
        <v>68</v>
      </c>
      <c r="D57" s="17"/>
      <c r="E57" s="17">
        <v>1</v>
      </c>
      <c r="F57" s="20">
        <f>$F$5</f>
        <v>271.56</v>
      </c>
      <c r="G57" s="18">
        <f>E57*F57*$E$1</f>
        <v>0</v>
      </c>
      <c r="H57" s="18">
        <f>F57*E57*1.15</f>
        <v>312.294</v>
      </c>
      <c r="I57" s="18">
        <f>H57+G57</f>
        <v>312.294</v>
      </c>
      <c r="J57" s="16"/>
      <c r="K57" s="41"/>
    </row>
    <row r="58" spans="1:11" ht="15">
      <c r="A58" s="40" t="s">
        <v>61</v>
      </c>
      <c r="B58" s="16"/>
      <c r="C58" s="21" t="s">
        <v>69</v>
      </c>
      <c r="D58" s="17"/>
      <c r="E58" s="17">
        <v>1</v>
      </c>
      <c r="F58" s="20">
        <f>$F$5</f>
        <v>271.56</v>
      </c>
      <c r="G58" s="18">
        <f>E58*F58*$E$1</f>
        <v>0</v>
      </c>
      <c r="H58" s="18">
        <f>F58*E58*1.15</f>
        <v>312.294</v>
      </c>
      <c r="I58" s="18">
        <f>H58+G58</f>
        <v>312.294</v>
      </c>
      <c r="J58" s="16"/>
      <c r="K58" s="41"/>
    </row>
    <row r="59" spans="1:11" ht="15">
      <c r="A59" s="42"/>
      <c r="B59" s="43"/>
      <c r="C59" s="44"/>
      <c r="D59" s="45"/>
      <c r="E59" s="45"/>
      <c r="F59" s="46"/>
      <c r="G59" s="47"/>
      <c r="H59" s="47"/>
      <c r="I59" s="47">
        <f>SUM(I54:I58)</f>
        <v>2111.6759999999995</v>
      </c>
      <c r="J59" s="72">
        <v>2200</v>
      </c>
      <c r="K59" s="48">
        <f>J59-I59</f>
        <v>88.32400000000052</v>
      </c>
    </row>
    <row r="60" spans="1:11" ht="15">
      <c r="A60" s="33" t="s">
        <v>47</v>
      </c>
      <c r="B60" s="34"/>
      <c r="C60" s="35" t="s">
        <v>48</v>
      </c>
      <c r="D60" s="36" t="s">
        <v>31</v>
      </c>
      <c r="E60" s="36">
        <v>5</v>
      </c>
      <c r="F60" s="37">
        <f>$F$3</f>
        <v>150</v>
      </c>
      <c r="G60" s="38">
        <f>E60*F60*$E$1</f>
        <v>0</v>
      </c>
      <c r="H60" s="38">
        <f>F60*E60*1.15</f>
        <v>862.4999999999999</v>
      </c>
      <c r="I60" s="38">
        <f>H60+G60</f>
        <v>862.4999999999999</v>
      </c>
      <c r="J60" s="34"/>
      <c r="K60" s="39"/>
    </row>
    <row r="61" spans="1:11" ht="15">
      <c r="A61" s="42"/>
      <c r="B61" s="43"/>
      <c r="C61" s="44"/>
      <c r="D61" s="45"/>
      <c r="E61" s="45"/>
      <c r="F61" s="46"/>
      <c r="G61" s="47"/>
      <c r="H61" s="47"/>
      <c r="I61" s="47">
        <f>SUM(I60:I60)</f>
        <v>862.4999999999999</v>
      </c>
      <c r="J61" s="72">
        <v>900</v>
      </c>
      <c r="K61" s="48">
        <f>J61-I61</f>
        <v>37.500000000000114</v>
      </c>
    </row>
    <row r="62" spans="1:11" ht="15">
      <c r="A62" s="33" t="s">
        <v>45</v>
      </c>
      <c r="B62" s="34"/>
      <c r="C62" s="35" t="s">
        <v>35</v>
      </c>
      <c r="D62" s="36" t="s">
        <v>31</v>
      </c>
      <c r="E62" s="36">
        <v>5</v>
      </c>
      <c r="F62" s="37">
        <f aca="true" t="shared" si="7" ref="F62:F67">$F$3</f>
        <v>150</v>
      </c>
      <c r="G62" s="38">
        <f aca="true" t="shared" si="8" ref="G62:G67">E62*F62*$E$1</f>
        <v>0</v>
      </c>
      <c r="H62" s="38">
        <f aca="true" t="shared" si="9" ref="H62:H67">F62*E62*1.15</f>
        <v>862.4999999999999</v>
      </c>
      <c r="I62" s="38">
        <f aca="true" t="shared" si="10" ref="I62:I67">H62+G62</f>
        <v>862.4999999999999</v>
      </c>
      <c r="J62" s="34"/>
      <c r="K62" s="39"/>
    </row>
    <row r="63" spans="1:11" ht="15">
      <c r="A63" s="40" t="s">
        <v>45</v>
      </c>
      <c r="B63" s="16"/>
      <c r="C63" s="19" t="s">
        <v>51</v>
      </c>
      <c r="D63" s="17">
        <v>1</v>
      </c>
      <c r="E63" s="17">
        <v>1</v>
      </c>
      <c r="F63" s="20">
        <f t="shared" si="7"/>
        <v>150</v>
      </c>
      <c r="G63" s="18">
        <f t="shared" si="8"/>
        <v>0</v>
      </c>
      <c r="H63" s="18">
        <f t="shared" si="9"/>
        <v>172.5</v>
      </c>
      <c r="I63" s="18">
        <f t="shared" si="10"/>
        <v>172.5</v>
      </c>
      <c r="J63" s="16"/>
      <c r="K63" s="41"/>
    </row>
    <row r="64" spans="1:11" ht="15">
      <c r="A64" s="40" t="s">
        <v>45</v>
      </c>
      <c r="B64" s="16"/>
      <c r="C64" s="19" t="s">
        <v>51</v>
      </c>
      <c r="D64" s="17">
        <v>2</v>
      </c>
      <c r="E64" s="17">
        <v>1</v>
      </c>
      <c r="F64" s="20">
        <f t="shared" si="7"/>
        <v>150</v>
      </c>
      <c r="G64" s="18">
        <f t="shared" si="8"/>
        <v>0</v>
      </c>
      <c r="H64" s="18">
        <f t="shared" si="9"/>
        <v>172.5</v>
      </c>
      <c r="I64" s="18">
        <f t="shared" si="10"/>
        <v>172.5</v>
      </c>
      <c r="J64" s="16"/>
      <c r="K64" s="41"/>
    </row>
    <row r="65" spans="1:11" ht="15">
      <c r="A65" s="40" t="s">
        <v>45</v>
      </c>
      <c r="B65" s="16"/>
      <c r="C65" s="19" t="s">
        <v>51</v>
      </c>
      <c r="D65" s="17">
        <v>3</v>
      </c>
      <c r="E65" s="17">
        <v>1</v>
      </c>
      <c r="F65" s="20">
        <f t="shared" si="7"/>
        <v>150</v>
      </c>
      <c r="G65" s="18">
        <f t="shared" si="8"/>
        <v>0</v>
      </c>
      <c r="H65" s="18">
        <f t="shared" si="9"/>
        <v>172.5</v>
      </c>
      <c r="I65" s="18">
        <f t="shared" si="10"/>
        <v>172.5</v>
      </c>
      <c r="J65" s="16"/>
      <c r="K65" s="41"/>
    </row>
    <row r="66" spans="1:11" ht="15">
      <c r="A66" s="40" t="s">
        <v>45</v>
      </c>
      <c r="B66" s="16"/>
      <c r="C66" s="19" t="s">
        <v>51</v>
      </c>
      <c r="D66" s="17">
        <v>5</v>
      </c>
      <c r="E66" s="17">
        <v>1</v>
      </c>
      <c r="F66" s="20">
        <f t="shared" si="7"/>
        <v>150</v>
      </c>
      <c r="G66" s="18">
        <f t="shared" si="8"/>
        <v>0</v>
      </c>
      <c r="H66" s="18">
        <f t="shared" si="9"/>
        <v>172.5</v>
      </c>
      <c r="I66" s="18">
        <f t="shared" si="10"/>
        <v>172.5</v>
      </c>
      <c r="J66" s="16"/>
      <c r="K66" s="41"/>
    </row>
    <row r="67" spans="1:11" ht="15">
      <c r="A67" s="40" t="s">
        <v>45</v>
      </c>
      <c r="B67" s="16"/>
      <c r="C67" s="19" t="s">
        <v>59</v>
      </c>
      <c r="D67" s="17" t="s">
        <v>31</v>
      </c>
      <c r="E67" s="17"/>
      <c r="F67" s="20">
        <f t="shared" si="7"/>
        <v>150</v>
      </c>
      <c r="G67" s="18">
        <f t="shared" si="8"/>
        <v>0</v>
      </c>
      <c r="H67" s="18">
        <f t="shared" si="9"/>
        <v>0</v>
      </c>
      <c r="I67" s="18">
        <f t="shared" si="10"/>
        <v>0</v>
      </c>
      <c r="J67" s="16"/>
      <c r="K67" s="41"/>
    </row>
    <row r="68" spans="1:11" ht="15">
      <c r="A68" s="42"/>
      <c r="B68" s="43"/>
      <c r="C68" s="44"/>
      <c r="D68" s="45"/>
      <c r="E68" s="45"/>
      <c r="F68" s="46"/>
      <c r="G68" s="47"/>
      <c r="H68" s="47"/>
      <c r="I68" s="47">
        <f>SUM(I62:I67)</f>
        <v>1552.5</v>
      </c>
      <c r="J68" s="72">
        <v>2070</v>
      </c>
      <c r="K68" s="48">
        <f>J68-I68</f>
        <v>517.5</v>
      </c>
    </row>
    <row r="69" spans="1:11" ht="15">
      <c r="A69" s="33" t="s">
        <v>38</v>
      </c>
      <c r="B69" s="34"/>
      <c r="C69" s="35" t="s">
        <v>33</v>
      </c>
      <c r="D69" s="36">
        <v>2</v>
      </c>
      <c r="E69" s="36">
        <v>1</v>
      </c>
      <c r="F69" s="37">
        <f>$F$12</f>
        <v>196.31</v>
      </c>
      <c r="G69" s="38">
        <f aca="true" t="shared" si="11" ref="G69:G75">E69*F69*$E$1</f>
        <v>0</v>
      </c>
      <c r="H69" s="38">
        <f aca="true" t="shared" si="12" ref="H69:H75">F69*E69*1.15</f>
        <v>225.7565</v>
      </c>
      <c r="I69" s="38">
        <f aca="true" t="shared" si="13" ref="I69:I75">H69+G69</f>
        <v>225.7565</v>
      </c>
      <c r="J69" s="34"/>
      <c r="K69" s="39"/>
    </row>
    <row r="70" spans="1:11" ht="15">
      <c r="A70" s="40" t="s">
        <v>38</v>
      </c>
      <c r="B70" s="16"/>
      <c r="C70" s="19" t="s">
        <v>33</v>
      </c>
      <c r="D70" s="17">
        <v>7</v>
      </c>
      <c r="E70" s="17">
        <v>1</v>
      </c>
      <c r="F70" s="20">
        <f>$F$12</f>
        <v>196.31</v>
      </c>
      <c r="G70" s="18">
        <f t="shared" si="11"/>
        <v>0</v>
      </c>
      <c r="H70" s="18">
        <f t="shared" si="12"/>
        <v>225.7565</v>
      </c>
      <c r="I70" s="18">
        <f t="shared" si="13"/>
        <v>225.7565</v>
      </c>
      <c r="J70" s="16"/>
      <c r="K70" s="41"/>
    </row>
    <row r="71" spans="1:11" ht="15">
      <c r="A71" s="40" t="s">
        <v>38</v>
      </c>
      <c r="B71" s="16"/>
      <c r="C71" s="19" t="s">
        <v>33</v>
      </c>
      <c r="D71" s="17">
        <v>8</v>
      </c>
      <c r="E71" s="17">
        <v>1</v>
      </c>
      <c r="F71" s="20">
        <f>$F$12</f>
        <v>196.31</v>
      </c>
      <c r="G71" s="18">
        <f t="shared" si="11"/>
        <v>0</v>
      </c>
      <c r="H71" s="18">
        <f t="shared" si="12"/>
        <v>225.7565</v>
      </c>
      <c r="I71" s="18">
        <f t="shared" si="13"/>
        <v>225.7565</v>
      </c>
      <c r="J71" s="16"/>
      <c r="K71" s="41"/>
    </row>
    <row r="72" spans="1:11" ht="15">
      <c r="A72" s="40" t="s">
        <v>38</v>
      </c>
      <c r="B72" s="16"/>
      <c r="C72" s="19" t="s">
        <v>33</v>
      </c>
      <c r="D72" s="17">
        <v>9</v>
      </c>
      <c r="E72" s="17">
        <v>1</v>
      </c>
      <c r="F72" s="20">
        <f>$F$12</f>
        <v>196.31</v>
      </c>
      <c r="G72" s="18">
        <f t="shared" si="11"/>
        <v>0</v>
      </c>
      <c r="H72" s="18">
        <f t="shared" si="12"/>
        <v>225.7565</v>
      </c>
      <c r="I72" s="18">
        <f t="shared" si="13"/>
        <v>225.7565</v>
      </c>
      <c r="J72" s="16"/>
      <c r="K72" s="41"/>
    </row>
    <row r="73" spans="1:11" ht="15">
      <c r="A73" s="40" t="s">
        <v>38</v>
      </c>
      <c r="B73" s="16"/>
      <c r="C73" s="19" t="s">
        <v>41</v>
      </c>
      <c r="D73" s="17" t="s">
        <v>31</v>
      </c>
      <c r="E73" s="17">
        <v>5</v>
      </c>
      <c r="F73" s="20">
        <f>$F$3</f>
        <v>150</v>
      </c>
      <c r="G73" s="18">
        <f t="shared" si="11"/>
        <v>0</v>
      </c>
      <c r="H73" s="18">
        <f t="shared" si="12"/>
        <v>862.4999999999999</v>
      </c>
      <c r="I73" s="18">
        <f t="shared" si="13"/>
        <v>862.4999999999999</v>
      </c>
      <c r="J73" s="16"/>
      <c r="K73" s="41"/>
    </row>
    <row r="74" spans="1:11" ht="15">
      <c r="A74" s="40" t="s">
        <v>38</v>
      </c>
      <c r="B74" s="16"/>
      <c r="C74" s="19" t="s">
        <v>51</v>
      </c>
      <c r="D74" s="17" t="s">
        <v>31</v>
      </c>
      <c r="E74" s="17">
        <v>5</v>
      </c>
      <c r="F74" s="20">
        <f>$F$3</f>
        <v>150</v>
      </c>
      <c r="G74" s="18">
        <f t="shared" si="11"/>
        <v>0</v>
      </c>
      <c r="H74" s="18">
        <f t="shared" si="12"/>
        <v>862.4999999999999</v>
      </c>
      <c r="I74" s="18">
        <f t="shared" si="13"/>
        <v>862.4999999999999</v>
      </c>
      <c r="J74" s="16"/>
      <c r="K74" s="41"/>
    </row>
    <row r="75" spans="1:11" ht="15">
      <c r="A75" s="40" t="s">
        <v>38</v>
      </c>
      <c r="B75" s="16"/>
      <c r="C75" s="19" t="s">
        <v>57</v>
      </c>
      <c r="D75" s="17">
        <v>5</v>
      </c>
      <c r="E75" s="17">
        <v>1</v>
      </c>
      <c r="F75" s="20">
        <f>$F$4</f>
        <v>271.56</v>
      </c>
      <c r="G75" s="18">
        <f t="shared" si="11"/>
        <v>0</v>
      </c>
      <c r="H75" s="18">
        <f t="shared" si="12"/>
        <v>312.294</v>
      </c>
      <c r="I75" s="18">
        <f t="shared" si="13"/>
        <v>312.294</v>
      </c>
      <c r="J75" s="16"/>
      <c r="K75" s="41"/>
    </row>
    <row r="76" spans="1:11" ht="15">
      <c r="A76" s="42"/>
      <c r="B76" s="43"/>
      <c r="C76" s="44"/>
      <c r="D76" s="45"/>
      <c r="E76" s="45"/>
      <c r="F76" s="46"/>
      <c r="G76" s="47"/>
      <c r="H76" s="47"/>
      <c r="I76" s="47">
        <f>SUM(I69:I75)</f>
        <v>2940.3199999999997</v>
      </c>
      <c r="J76" s="72">
        <v>3000</v>
      </c>
      <c r="K76" s="48">
        <f>J76-I76</f>
        <v>59.68000000000029</v>
      </c>
    </row>
    <row r="77" spans="8:11" ht="15">
      <c r="H77" s="11"/>
      <c r="I77" s="5"/>
      <c r="J77" s="11"/>
      <c r="K77" s="11"/>
    </row>
    <row r="79" ht="15">
      <c r="I79" s="5"/>
    </row>
    <row r="80" ht="15">
      <c r="I80" s="5"/>
    </row>
    <row r="81" ht="15">
      <c r="I81" s="5"/>
    </row>
  </sheetData>
  <sheetProtection/>
  <printOptions/>
  <pageMargins left="0.24" right="0.35433070866141736" top="0.31496062992125984" bottom="0.3937007874015748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PageLayoutView="0" workbookViewId="0" topLeftCell="A1">
      <selection activeCell="I28" sqref="I28"/>
    </sheetView>
  </sheetViews>
  <sheetFormatPr defaultColWidth="9.140625" defaultRowHeight="15"/>
  <cols>
    <col min="1" max="1" width="16.421875" style="3" customWidth="1"/>
    <col min="2" max="2" width="1.421875" style="3" hidden="1" customWidth="1"/>
    <col min="3" max="3" width="33.7109375" style="3" customWidth="1"/>
    <col min="4" max="4" width="3.140625" style="3" customWidth="1"/>
    <col min="5" max="5" width="5.00390625" style="3" customWidth="1"/>
    <col min="6" max="6" width="4.00390625" style="3" customWidth="1"/>
    <col min="7" max="7" width="6.00390625" style="11" customWidth="1"/>
    <col min="8" max="8" width="5.7109375" style="3" customWidth="1"/>
    <col min="9" max="10" width="6.57421875" style="3" customWidth="1"/>
    <col min="11" max="12" width="11.00390625" style="1" hidden="1" customWidth="1"/>
    <col min="13" max="16384" width="9.140625" style="1" customWidth="1"/>
  </cols>
  <sheetData>
    <row r="1" spans="1:5" ht="15">
      <c r="A1" s="13"/>
      <c r="C1" s="3" t="s">
        <v>17</v>
      </c>
      <c r="E1" s="3">
        <v>0.09</v>
      </c>
    </row>
    <row r="2" spans="10:11" ht="15">
      <c r="J2" s="13"/>
      <c r="K2" s="10"/>
    </row>
    <row r="3" spans="1:10" ht="15">
      <c r="A3" s="68" t="s">
        <v>9</v>
      </c>
      <c r="B3" s="69" t="s">
        <v>18</v>
      </c>
      <c r="C3" s="69" t="s">
        <v>11</v>
      </c>
      <c r="D3" s="69" t="s">
        <v>13</v>
      </c>
      <c r="E3" s="69"/>
      <c r="F3" s="69" t="s">
        <v>19</v>
      </c>
      <c r="G3" s="70" t="s">
        <v>20</v>
      </c>
      <c r="H3" s="69" t="s">
        <v>21</v>
      </c>
      <c r="I3" s="69" t="s">
        <v>15</v>
      </c>
      <c r="J3" s="71" t="s">
        <v>22</v>
      </c>
    </row>
    <row r="4" spans="1:10" ht="15">
      <c r="A4" s="58" t="s">
        <v>28</v>
      </c>
      <c r="B4" s="22"/>
      <c r="C4" s="24" t="s">
        <v>79</v>
      </c>
      <c r="D4" s="25">
        <v>1</v>
      </c>
      <c r="E4" s="26">
        <v>270</v>
      </c>
      <c r="F4" s="23">
        <f>D4*E4*$E$1</f>
        <v>24.3</v>
      </c>
      <c r="G4" s="27">
        <f>D4*E4*1.15</f>
        <v>310.5</v>
      </c>
      <c r="H4" s="23">
        <f>G4+F4</f>
        <v>334.8</v>
      </c>
      <c r="I4" s="22"/>
      <c r="J4" s="59"/>
    </row>
    <row r="5" spans="1:10" ht="15">
      <c r="A5" s="60"/>
      <c r="B5" s="61"/>
      <c r="C5" s="62"/>
      <c r="D5" s="63"/>
      <c r="E5" s="64"/>
      <c r="F5" s="65"/>
      <c r="G5" s="66"/>
      <c r="H5" s="65">
        <f>SUM(H4:H4)</f>
        <v>334.8</v>
      </c>
      <c r="I5" s="73">
        <v>350</v>
      </c>
      <c r="J5" s="67">
        <f>I5-H5</f>
        <v>15.199999999999989</v>
      </c>
    </row>
    <row r="6" spans="1:10" ht="15">
      <c r="A6" s="50" t="s">
        <v>44</v>
      </c>
      <c r="B6" s="51"/>
      <c r="C6" s="52" t="s">
        <v>70</v>
      </c>
      <c r="D6" s="53">
        <v>1</v>
      </c>
      <c r="E6" s="54">
        <v>579</v>
      </c>
      <c r="F6" s="55">
        <f>D6*E6*$E$1</f>
        <v>52.11</v>
      </c>
      <c r="G6" s="56">
        <f>D6*E6*1.15</f>
        <v>665.8499999999999</v>
      </c>
      <c r="H6" s="55">
        <f>G6+F6</f>
        <v>717.9599999999999</v>
      </c>
      <c r="I6" s="51"/>
      <c r="J6" s="57"/>
    </row>
    <row r="7" spans="1:10" ht="15">
      <c r="A7" s="58" t="s">
        <v>44</v>
      </c>
      <c r="B7" s="22"/>
      <c r="C7" s="24" t="s">
        <v>71</v>
      </c>
      <c r="D7" s="25">
        <v>1</v>
      </c>
      <c r="E7" s="26">
        <v>416</v>
      </c>
      <c r="F7" s="23">
        <f>D7*E7*$E$1</f>
        <v>37.44</v>
      </c>
      <c r="G7" s="27">
        <f>D7*E7*1.15</f>
        <v>478.4</v>
      </c>
      <c r="H7" s="23">
        <f>G7+F7</f>
        <v>515.8399999999999</v>
      </c>
      <c r="I7" s="22"/>
      <c r="J7" s="59"/>
    </row>
    <row r="8" spans="1:10" ht="15">
      <c r="A8" s="58" t="s">
        <v>44</v>
      </c>
      <c r="B8" s="22"/>
      <c r="C8" s="24" t="s">
        <v>73</v>
      </c>
      <c r="D8" s="25">
        <v>1</v>
      </c>
      <c r="E8" s="26">
        <v>163</v>
      </c>
      <c r="F8" s="23">
        <f>D8*E8*$E$1</f>
        <v>14.67</v>
      </c>
      <c r="G8" s="27">
        <f>D8*E8*1.15</f>
        <v>187.45</v>
      </c>
      <c r="H8" s="23">
        <f>G8+F8</f>
        <v>202.11999999999998</v>
      </c>
      <c r="I8" s="22"/>
      <c r="J8" s="59"/>
    </row>
    <row r="9" spans="1:10" ht="15">
      <c r="A9" s="60"/>
      <c r="B9" s="61"/>
      <c r="C9" s="62"/>
      <c r="D9" s="63"/>
      <c r="E9" s="64"/>
      <c r="F9" s="65"/>
      <c r="G9" s="66"/>
      <c r="H9" s="65">
        <f>SUM(H6:H8)</f>
        <v>1435.9199999999996</v>
      </c>
      <c r="I9" s="73">
        <f>3000+150-1524</f>
        <v>1626</v>
      </c>
      <c r="J9" s="67">
        <f>I9-H9</f>
        <v>190.08000000000038</v>
      </c>
    </row>
    <row r="10" spans="1:10" ht="15">
      <c r="A10" s="50" t="s">
        <v>42</v>
      </c>
      <c r="B10" s="51"/>
      <c r="C10" s="52" t="s">
        <v>74</v>
      </c>
      <c r="D10" s="53">
        <v>1</v>
      </c>
      <c r="E10" s="54">
        <v>225</v>
      </c>
      <c r="F10" s="55">
        <f>D10*E10*$E$1</f>
        <v>20.25</v>
      </c>
      <c r="G10" s="56">
        <f>D10*E10*1.15</f>
        <v>258.75</v>
      </c>
      <c r="H10" s="55">
        <f>G10+F10</f>
        <v>279</v>
      </c>
      <c r="I10" s="51"/>
      <c r="J10" s="57"/>
    </row>
    <row r="11" spans="1:10" ht="15">
      <c r="A11" s="58" t="s">
        <v>42</v>
      </c>
      <c r="B11" s="22"/>
      <c r="C11" s="24" t="s">
        <v>81</v>
      </c>
      <c r="D11" s="25">
        <v>1</v>
      </c>
      <c r="E11" s="26">
        <v>270</v>
      </c>
      <c r="F11" s="23">
        <f>D11*E11*$E$1</f>
        <v>24.3</v>
      </c>
      <c r="G11" s="27">
        <f>D11*E11*1.15</f>
        <v>310.5</v>
      </c>
      <c r="H11" s="23">
        <f>G11+F11</f>
        <v>334.8</v>
      </c>
      <c r="I11" s="22"/>
      <c r="J11" s="59"/>
    </row>
    <row r="12" spans="1:10" ht="15">
      <c r="A12" s="58" t="s">
        <v>42</v>
      </c>
      <c r="B12" s="22"/>
      <c r="C12" s="24" t="s">
        <v>83</v>
      </c>
      <c r="D12" s="25">
        <v>1</v>
      </c>
      <c r="E12" s="26">
        <v>265</v>
      </c>
      <c r="F12" s="23">
        <f>D12*E12*$E$1</f>
        <v>23.849999999999998</v>
      </c>
      <c r="G12" s="27">
        <f>D12*E12*1.15</f>
        <v>304.75</v>
      </c>
      <c r="H12" s="23">
        <f>G12+F12</f>
        <v>328.6</v>
      </c>
      <c r="I12" s="22"/>
      <c r="J12" s="59"/>
    </row>
    <row r="13" spans="1:10" ht="15">
      <c r="A13" s="58" t="s">
        <v>42</v>
      </c>
      <c r="B13" s="22"/>
      <c r="C13" s="24" t="s">
        <v>29</v>
      </c>
      <c r="D13" s="25">
        <v>1</v>
      </c>
      <c r="E13" s="26">
        <v>480</v>
      </c>
      <c r="F13" s="23">
        <f>D13*E13*$E$1</f>
        <v>43.199999999999996</v>
      </c>
      <c r="G13" s="27">
        <f>D13*E13*1.15</f>
        <v>552</v>
      </c>
      <c r="H13" s="23">
        <f>G13+F13</f>
        <v>595.2</v>
      </c>
      <c r="I13" s="22"/>
      <c r="J13" s="59"/>
    </row>
    <row r="14" spans="1:10" ht="15">
      <c r="A14" s="60"/>
      <c r="B14" s="61"/>
      <c r="C14" s="62"/>
      <c r="D14" s="63"/>
      <c r="E14" s="64"/>
      <c r="F14" s="65"/>
      <c r="G14" s="66"/>
      <c r="H14" s="65">
        <f>SUM(H10:H13)</f>
        <v>1537.6</v>
      </c>
      <c r="I14" s="73">
        <v>1519</v>
      </c>
      <c r="J14" s="67">
        <f>I14-H14</f>
        <v>-18.59999999999991</v>
      </c>
    </row>
    <row r="15" spans="1:10" ht="15">
      <c r="A15" s="50" t="s">
        <v>84</v>
      </c>
      <c r="B15" s="51"/>
      <c r="C15" s="52" t="s">
        <v>75</v>
      </c>
      <c r="D15" s="53">
        <v>1</v>
      </c>
      <c r="E15" s="54">
        <v>225</v>
      </c>
      <c r="F15" s="55">
        <f>D15*E15*$E$1</f>
        <v>20.25</v>
      </c>
      <c r="G15" s="56">
        <f>D15*E15*1.15</f>
        <v>258.75</v>
      </c>
      <c r="H15" s="55">
        <f>G15+F15</f>
        <v>279</v>
      </c>
      <c r="I15" s="51"/>
      <c r="J15" s="57"/>
    </row>
    <row r="16" spans="1:10" ht="15">
      <c r="A16" s="60"/>
      <c r="B16" s="61"/>
      <c r="C16" s="62"/>
      <c r="D16" s="63"/>
      <c r="E16" s="64"/>
      <c r="F16" s="65"/>
      <c r="G16" s="66"/>
      <c r="H16" s="65">
        <f>SUM(H15:H15)</f>
        <v>279</v>
      </c>
      <c r="I16" s="73">
        <v>276</v>
      </c>
      <c r="J16" s="67">
        <f>I16-H16</f>
        <v>-3</v>
      </c>
    </row>
    <row r="17" spans="1:10" ht="15">
      <c r="A17" s="50" t="s">
        <v>85</v>
      </c>
      <c r="B17" s="22"/>
      <c r="C17" s="24" t="s">
        <v>72</v>
      </c>
      <c r="D17" s="25">
        <v>1</v>
      </c>
      <c r="E17" s="26">
        <v>150</v>
      </c>
      <c r="F17" s="23">
        <f>D17*E17*$E$1</f>
        <v>13.5</v>
      </c>
      <c r="G17" s="27">
        <f>D17*E17*1.15</f>
        <v>172.5</v>
      </c>
      <c r="H17" s="23">
        <f>G17+F17</f>
        <v>186</v>
      </c>
      <c r="I17" s="22"/>
      <c r="J17" s="59"/>
    </row>
    <row r="18" spans="1:10" ht="15">
      <c r="A18" s="50" t="s">
        <v>85</v>
      </c>
      <c r="B18" s="51"/>
      <c r="C18" s="52" t="s">
        <v>82</v>
      </c>
      <c r="D18" s="53">
        <v>2</v>
      </c>
      <c r="E18" s="54">
        <v>420</v>
      </c>
      <c r="F18" s="55">
        <f aca="true" t="shared" si="0" ref="F18:F26">D18*E18*$E$1</f>
        <v>75.6</v>
      </c>
      <c r="G18" s="56">
        <f aca="true" t="shared" si="1" ref="G18:G26">D18*E18*1.15</f>
        <v>965.9999999999999</v>
      </c>
      <c r="H18" s="55">
        <f aca="true" t="shared" si="2" ref="H18:H26">G18+F18</f>
        <v>1041.6</v>
      </c>
      <c r="I18" s="51"/>
      <c r="J18" s="57"/>
    </row>
    <row r="19" spans="1:10" ht="15">
      <c r="A19" s="50" t="s">
        <v>85</v>
      </c>
      <c r="B19" s="51"/>
      <c r="C19" s="52" t="s">
        <v>86</v>
      </c>
      <c r="D19" s="53">
        <v>1</v>
      </c>
      <c r="E19" s="54">
        <v>420</v>
      </c>
      <c r="F19" s="55">
        <f>D19*E19*$E$1</f>
        <v>37.8</v>
      </c>
      <c r="G19" s="56">
        <f>D19*E19*1.15</f>
        <v>482.99999999999994</v>
      </c>
      <c r="H19" s="55">
        <f>G19+F19</f>
        <v>520.8</v>
      </c>
      <c r="I19" s="51"/>
      <c r="J19" s="57"/>
    </row>
    <row r="20" spans="1:10" ht="15">
      <c r="A20" s="50" t="s">
        <v>85</v>
      </c>
      <c r="B20" s="51"/>
      <c r="C20" s="52" t="s">
        <v>87</v>
      </c>
      <c r="D20" s="53">
        <v>1</v>
      </c>
      <c r="E20" s="54">
        <v>420</v>
      </c>
      <c r="F20" s="55">
        <f>D20*E20*$E$1</f>
        <v>37.8</v>
      </c>
      <c r="G20" s="56">
        <f>D20*E20*1.15</f>
        <v>482.99999999999994</v>
      </c>
      <c r="H20" s="55">
        <f>G20+F20</f>
        <v>520.8</v>
      </c>
      <c r="I20" s="51"/>
      <c r="J20" s="57"/>
    </row>
    <row r="21" spans="1:10" ht="15">
      <c r="A21" s="58" t="s">
        <v>85</v>
      </c>
      <c r="B21" s="22"/>
      <c r="C21" s="24" t="s">
        <v>75</v>
      </c>
      <c r="D21" s="25">
        <v>2</v>
      </c>
      <c r="E21" s="26">
        <v>225</v>
      </c>
      <c r="F21" s="23">
        <f t="shared" si="0"/>
        <v>40.5</v>
      </c>
      <c r="G21" s="27">
        <f t="shared" si="1"/>
        <v>517.5</v>
      </c>
      <c r="H21" s="23">
        <f t="shared" si="2"/>
        <v>558</v>
      </c>
      <c r="I21" s="22"/>
      <c r="J21" s="59"/>
    </row>
    <row r="22" spans="1:10" ht="15">
      <c r="A22" s="58" t="s">
        <v>85</v>
      </c>
      <c r="B22" s="22"/>
      <c r="C22" s="24" t="s">
        <v>76</v>
      </c>
      <c r="D22" s="25">
        <v>1</v>
      </c>
      <c r="E22" s="26">
        <v>225</v>
      </c>
      <c r="F22" s="23">
        <f t="shared" si="0"/>
        <v>20.25</v>
      </c>
      <c r="G22" s="27">
        <f t="shared" si="1"/>
        <v>258.75</v>
      </c>
      <c r="H22" s="23">
        <f t="shared" si="2"/>
        <v>279</v>
      </c>
      <c r="I22" s="22"/>
      <c r="J22" s="59"/>
    </row>
    <row r="23" spans="1:10" ht="15">
      <c r="A23" s="58" t="s">
        <v>85</v>
      </c>
      <c r="B23" s="22"/>
      <c r="C23" s="24" t="s">
        <v>78</v>
      </c>
      <c r="D23" s="25">
        <v>1</v>
      </c>
      <c r="E23" s="26">
        <v>225</v>
      </c>
      <c r="F23" s="23">
        <f t="shared" si="0"/>
        <v>20.25</v>
      </c>
      <c r="G23" s="27">
        <f t="shared" si="1"/>
        <v>258.75</v>
      </c>
      <c r="H23" s="23">
        <f t="shared" si="2"/>
        <v>279</v>
      </c>
      <c r="I23" s="22"/>
      <c r="J23" s="59"/>
    </row>
    <row r="24" spans="1:10" ht="15">
      <c r="A24" s="58" t="s">
        <v>85</v>
      </c>
      <c r="B24" s="22"/>
      <c r="C24" s="24" t="s">
        <v>80</v>
      </c>
      <c r="D24" s="25">
        <v>1</v>
      </c>
      <c r="E24" s="26">
        <v>270</v>
      </c>
      <c r="F24" s="23">
        <f t="shared" si="0"/>
        <v>24.3</v>
      </c>
      <c r="G24" s="27">
        <f t="shared" si="1"/>
        <v>310.5</v>
      </c>
      <c r="H24" s="23">
        <f t="shared" si="2"/>
        <v>334.8</v>
      </c>
      <c r="I24" s="22"/>
      <c r="J24" s="59"/>
    </row>
    <row r="25" spans="1:10" ht="15">
      <c r="A25" s="58" t="s">
        <v>85</v>
      </c>
      <c r="B25" s="22"/>
      <c r="C25" s="24" t="s">
        <v>74</v>
      </c>
      <c r="D25" s="25">
        <v>1</v>
      </c>
      <c r="E25" s="26">
        <v>225</v>
      </c>
      <c r="F25" s="23">
        <f t="shared" si="0"/>
        <v>20.25</v>
      </c>
      <c r="G25" s="27">
        <f t="shared" si="1"/>
        <v>258.75</v>
      </c>
      <c r="H25" s="23">
        <f t="shared" si="2"/>
        <v>279</v>
      </c>
      <c r="I25" s="22"/>
      <c r="J25" s="59"/>
    </row>
    <row r="26" spans="1:10" ht="15">
      <c r="A26" s="58" t="s">
        <v>85</v>
      </c>
      <c r="B26" s="22"/>
      <c r="C26" s="24" t="s">
        <v>77</v>
      </c>
      <c r="D26" s="25">
        <v>1</v>
      </c>
      <c r="E26" s="26">
        <v>225</v>
      </c>
      <c r="F26" s="23">
        <f t="shared" si="0"/>
        <v>20.25</v>
      </c>
      <c r="G26" s="27">
        <f t="shared" si="1"/>
        <v>258.75</v>
      </c>
      <c r="H26" s="23">
        <f t="shared" si="2"/>
        <v>279</v>
      </c>
      <c r="I26" s="22"/>
      <c r="J26" s="59"/>
    </row>
    <row r="27" spans="1:10" ht="15">
      <c r="A27" s="60"/>
      <c r="B27" s="61"/>
      <c r="C27" s="62"/>
      <c r="D27" s="63"/>
      <c r="E27" s="64"/>
      <c r="F27" s="65"/>
      <c r="G27" s="66"/>
      <c r="H27" s="65">
        <f>SUM(H17:H26)</f>
        <v>4278</v>
      </c>
      <c r="I27" s="61">
        <v>4278</v>
      </c>
      <c r="J27" s="67">
        <f>I27-H27</f>
        <v>0</v>
      </c>
    </row>
    <row r="28" spans="6:10" ht="15">
      <c r="F28" s="11"/>
      <c r="H28" s="11"/>
      <c r="I28" s="11"/>
      <c r="J28" s="11"/>
    </row>
  </sheetData>
  <sheetProtection/>
  <printOptions/>
  <pageMargins left="0.22" right="0.23" top="0.39" bottom="0.47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</dc:creator>
  <cp:keywords/>
  <dc:description/>
  <cp:lastModifiedBy>USER</cp:lastModifiedBy>
  <cp:lastPrinted>2012-09-24T12:40:39Z</cp:lastPrinted>
  <dcterms:created xsi:type="dcterms:W3CDTF">2010-07-14T04:16:13Z</dcterms:created>
  <dcterms:modified xsi:type="dcterms:W3CDTF">2012-11-23T05:14:06Z</dcterms:modified>
  <cp:category/>
  <cp:version/>
  <cp:contentType/>
  <cp:contentStatus/>
</cp:coreProperties>
</file>