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<sst xmlns="http://schemas.openxmlformats.org/spreadsheetml/2006/main" count="150" uniqueCount="81">
  <si>
    <t>Ник</t>
  </si>
  <si>
    <t>артикул</t>
  </si>
  <si>
    <t>цвет</t>
  </si>
  <si>
    <t>размер</t>
  </si>
  <si>
    <t>кол-во</t>
  </si>
  <si>
    <t>цена</t>
  </si>
  <si>
    <t>цена+орг%</t>
  </si>
  <si>
    <t>Новосибирск</t>
  </si>
  <si>
    <t>Lelay</t>
  </si>
  <si>
    <t>голубой</t>
  </si>
  <si>
    <t>XL</t>
  </si>
  <si>
    <t>фиолет</t>
  </si>
  <si>
    <t>ИНМА</t>
  </si>
  <si>
    <t>Блуза WS 182</t>
  </si>
  <si>
    <t>Rena</t>
  </si>
  <si>
    <t>XXXL</t>
  </si>
  <si>
    <t>xarza</t>
  </si>
  <si>
    <t xml:space="preserve"> Платье  арт.9810А </t>
  </si>
  <si>
    <t>зеленый</t>
  </si>
  <si>
    <t>L</t>
  </si>
  <si>
    <t>Викулька-Алька</t>
  </si>
  <si>
    <t>ksusha-kn</t>
  </si>
  <si>
    <t>Платье  арт.9810А</t>
  </si>
  <si>
    <t>М</t>
  </si>
  <si>
    <t>S</t>
  </si>
  <si>
    <t>ValenTina</t>
  </si>
  <si>
    <t>т.зеленый</t>
  </si>
  <si>
    <t>Жакет WS 336</t>
  </si>
  <si>
    <t>mamochka Lena</t>
  </si>
  <si>
    <t>Барнаул</t>
  </si>
  <si>
    <t>танюшка-котюшка</t>
  </si>
  <si>
    <t xml:space="preserve">Блуза 1029 </t>
  </si>
  <si>
    <t>M</t>
  </si>
  <si>
    <t>NATAmamaVLADA</t>
  </si>
  <si>
    <t>XXL</t>
  </si>
  <si>
    <t xml:space="preserve"> TANNIII</t>
  </si>
  <si>
    <t>Галчонок55</t>
  </si>
  <si>
    <t>ПРИСТРОЙ</t>
  </si>
  <si>
    <t>Блуза 1029</t>
  </si>
  <si>
    <t>VEV</t>
  </si>
  <si>
    <t>примерная сумма ТР</t>
  </si>
  <si>
    <t>ТР</t>
  </si>
  <si>
    <t>Оле</t>
  </si>
  <si>
    <t>NaTty8</t>
  </si>
  <si>
    <t>Итого+орг и тр</t>
  </si>
  <si>
    <t>оплата</t>
  </si>
  <si>
    <t>вид</t>
  </si>
  <si>
    <t>сальдо</t>
  </si>
  <si>
    <t>примечание</t>
  </si>
  <si>
    <t>Ova</t>
  </si>
  <si>
    <t>Мирон</t>
  </si>
  <si>
    <t>альфа 10.06 888601</t>
  </si>
  <si>
    <t>альфа 11.06 888550</t>
  </si>
  <si>
    <t>альфа 10.06 750376</t>
  </si>
  <si>
    <t>альфа 10.06 888550</t>
  </si>
  <si>
    <t>10.06?</t>
  </si>
  <si>
    <t>альфа 11.06 иподр</t>
  </si>
  <si>
    <t>500 альфа 11.06 ипод</t>
  </si>
  <si>
    <t>альфаклик 11.06</t>
  </si>
  <si>
    <t>альфа 11.06 889239</t>
  </si>
  <si>
    <t>альфа 12.06</t>
  </si>
  <si>
    <t>альфаклик 12.06</t>
  </si>
  <si>
    <t>альфа 14.06 889102</t>
  </si>
  <si>
    <t>1500 альфа 15.06 750054</t>
  </si>
  <si>
    <t>Dager</t>
  </si>
  <si>
    <t>dvoryanz</t>
  </si>
  <si>
    <t>альфа 16.06 750374</t>
  </si>
  <si>
    <t>втб 16.06 горького</t>
  </si>
  <si>
    <t>Елена 913-920-1515 ст. м. Октябрьская Карта СМ 003218</t>
  </si>
  <si>
    <t>Манева Инна Анатольевна 953-793-07-29 центральный</t>
  </si>
  <si>
    <t>Анастасия, 89134755177, Академ</t>
  </si>
  <si>
    <t>Светлана, тел. 8 913 705 7069, Академгородок</t>
  </si>
  <si>
    <t>Вика, т.8905-956-8523, Центр, карта № 0028 64</t>
  </si>
  <si>
    <t>Ксения, Центральный р-н, тел. 913-923-8091, карта 00 003128</t>
  </si>
  <si>
    <t>Веселова Евгения Владимировна 923-148-63-70 Кировский р-н</t>
  </si>
  <si>
    <t>Елена 89139473812 м-р Снегири</t>
  </si>
  <si>
    <t>Стулкова Вера, 8 923 250 86 91, Кропоткинские бани (3аельцовский)</t>
  </si>
  <si>
    <t>Оксана, Тел.: 89059386715 Район: Дзержинский</t>
  </si>
  <si>
    <t>Дружинина Татьяна Бердск 89134843901</t>
  </si>
  <si>
    <t>Елена Седых 903-049-88-33 Октябрьский универмаг</t>
  </si>
  <si>
    <t>150 альфа 19.06 751265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</si>
</sst>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1" fontId="0" fillId="33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34" fillId="0" borderId="10" xfId="0" applyFont="1" applyBorder="1" applyAlignment="1">
      <alignment/>
    </xf>
    <xf numFmtId="0" fontId="34" fillId="0" borderId="0" xfId="0" applyFont="1" applyAlignment="1">
      <alignment/>
    </xf>
    <xf numFmtId="0" fontId="3" fillId="0" borderId="10" xfId="0" applyFont="1" applyBorder="1" applyAlignment="1">
      <alignment/>
    </xf>
    <xf numFmtId="0" fontId="36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16.7109375" style="0" customWidth="1"/>
    <col min="2" max="2" width="5.57421875" style="0" customWidth="1"/>
    <col min="3" max="3" width="18.421875" style="0" customWidth="1"/>
    <col min="4" max="4" width="10.8515625" style="0" customWidth="1"/>
    <col min="5" max="5" width="5.00390625" style="0" customWidth="1"/>
    <col min="6" max="6" width="3.8515625" style="0" customWidth="1"/>
    <col min="7" max="7" width="5.140625" style="0" customWidth="1"/>
    <col min="8" max="8" width="5.8515625" style="0" customWidth="1"/>
    <col min="9" max="9" width="7.28125" style="0" customWidth="1"/>
    <col min="10" max="10" width="7.421875" style="2" customWidth="1"/>
    <col min="11" max="11" width="6.57421875" style="0" customWidth="1"/>
    <col min="12" max="12" width="17.140625" style="0" customWidth="1"/>
  </cols>
  <sheetData>
    <row r="1" spans="2:12" ht="15">
      <c r="B1" t="s">
        <v>48</v>
      </c>
      <c r="C1" t="s">
        <v>40</v>
      </c>
      <c r="E1">
        <v>0.038</v>
      </c>
      <c r="L1">
        <f>(550+467)/27200</f>
        <v>0.03738970588235294</v>
      </c>
    </row>
    <row r="2" ht="15">
      <c r="L2">
        <f>467+550</f>
        <v>1017</v>
      </c>
    </row>
    <row r="3" spans="1:13" ht="15">
      <c r="A3" s="5" t="s">
        <v>0</v>
      </c>
      <c r="B3" s="5"/>
      <c r="C3" s="5" t="s">
        <v>1</v>
      </c>
      <c r="D3" s="5" t="s">
        <v>2</v>
      </c>
      <c r="E3" s="5" t="s">
        <v>3</v>
      </c>
      <c r="F3" s="5" t="s">
        <v>4</v>
      </c>
      <c r="G3" s="6" t="s">
        <v>41</v>
      </c>
      <c r="H3" s="5" t="s">
        <v>5</v>
      </c>
      <c r="I3" s="5" t="s">
        <v>6</v>
      </c>
      <c r="J3" s="7" t="s">
        <v>44</v>
      </c>
      <c r="K3" s="5" t="s">
        <v>45</v>
      </c>
      <c r="L3" s="5" t="s">
        <v>46</v>
      </c>
      <c r="M3" s="5" t="s">
        <v>47</v>
      </c>
    </row>
    <row r="4" spans="1:7" ht="15">
      <c r="A4" s="5" t="s">
        <v>7</v>
      </c>
      <c r="G4" s="2"/>
    </row>
    <row r="5" spans="1:10" ht="15">
      <c r="A5" t="s">
        <v>8</v>
      </c>
      <c r="C5" s="1" t="s">
        <v>38</v>
      </c>
      <c r="D5" t="s">
        <v>9</v>
      </c>
      <c r="E5" t="s">
        <v>10</v>
      </c>
      <c r="F5">
        <v>1</v>
      </c>
      <c r="G5" s="2">
        <f>H5*F5*$E$1</f>
        <v>28.5</v>
      </c>
      <c r="H5">
        <v>750</v>
      </c>
      <c r="I5">
        <f>H5*1.15</f>
        <v>862.4999999999999</v>
      </c>
      <c r="J5" s="2">
        <f>I5+G5</f>
        <v>890.9999999999999</v>
      </c>
    </row>
    <row r="6" spans="1:10" ht="15">
      <c r="A6" t="s">
        <v>8</v>
      </c>
      <c r="C6" s="1" t="s">
        <v>22</v>
      </c>
      <c r="D6" t="s">
        <v>11</v>
      </c>
      <c r="E6" t="s">
        <v>10</v>
      </c>
      <c r="F6">
        <v>1</v>
      </c>
      <c r="G6" s="2">
        <f>H6*F6*$E$1</f>
        <v>41.8</v>
      </c>
      <c r="H6">
        <v>1100</v>
      </c>
      <c r="I6">
        <f>H6*1.15</f>
        <v>1265</v>
      </c>
      <c r="J6" s="2">
        <f>I6+G6</f>
        <v>1306.8</v>
      </c>
    </row>
    <row r="7" spans="1:13" ht="15">
      <c r="A7" s="13" t="s">
        <v>68</v>
      </c>
      <c r="B7" s="3"/>
      <c r="C7" s="3"/>
      <c r="D7" s="3"/>
      <c r="E7" s="3"/>
      <c r="F7" s="3"/>
      <c r="G7" s="4"/>
      <c r="H7" s="3"/>
      <c r="I7" s="3"/>
      <c r="J7" s="4">
        <f>SUM(J5:J6)</f>
        <v>2197.7999999999997</v>
      </c>
      <c r="K7" s="10">
        <v>2200</v>
      </c>
      <c r="L7" s="3" t="s">
        <v>59</v>
      </c>
      <c r="M7" s="4">
        <f>K7-J7</f>
        <v>2.200000000000273</v>
      </c>
    </row>
    <row r="8" spans="1:10" ht="15">
      <c r="A8" s="8" t="s">
        <v>12</v>
      </c>
      <c r="C8" t="s">
        <v>13</v>
      </c>
      <c r="D8" t="s">
        <v>11</v>
      </c>
      <c r="E8" t="s">
        <v>10</v>
      </c>
      <c r="F8">
        <v>1</v>
      </c>
      <c r="G8" s="2">
        <f>H8*F8*$E$1</f>
        <v>36.1</v>
      </c>
      <c r="H8">
        <v>950</v>
      </c>
      <c r="I8">
        <f>H8*1.15</f>
        <v>1092.5</v>
      </c>
      <c r="J8" s="2">
        <f>I8+G8</f>
        <v>1128.6</v>
      </c>
    </row>
    <row r="9" spans="1:13" ht="15">
      <c r="A9" s="13" t="s">
        <v>69</v>
      </c>
      <c r="B9" s="3"/>
      <c r="C9" s="3"/>
      <c r="D9" s="3"/>
      <c r="E9" s="3"/>
      <c r="F9" s="3"/>
      <c r="G9" s="4"/>
      <c r="H9" s="3"/>
      <c r="I9" s="3"/>
      <c r="J9" s="4">
        <f>SUM(J8:J8)</f>
        <v>1128.6</v>
      </c>
      <c r="K9" s="10">
        <v>1140</v>
      </c>
      <c r="L9" s="3" t="s">
        <v>54</v>
      </c>
      <c r="M9" s="4">
        <f>K9-J9</f>
        <v>11.400000000000091</v>
      </c>
    </row>
    <row r="10" spans="1:10" ht="15">
      <c r="A10" s="8" t="s">
        <v>14</v>
      </c>
      <c r="C10" t="s">
        <v>13</v>
      </c>
      <c r="D10" t="s">
        <v>11</v>
      </c>
      <c r="E10" t="s">
        <v>15</v>
      </c>
      <c r="F10">
        <v>1</v>
      </c>
      <c r="G10" s="2">
        <f>H10*F10*$E$1</f>
        <v>36.1</v>
      </c>
      <c r="H10">
        <v>950</v>
      </c>
      <c r="I10">
        <f>H10*1.15</f>
        <v>1092.5</v>
      </c>
      <c r="J10" s="2">
        <f>I10+G10</f>
        <v>1128.6</v>
      </c>
    </row>
    <row r="11" spans="1:13" ht="15">
      <c r="A11" s="13" t="s">
        <v>70</v>
      </c>
      <c r="B11" s="3"/>
      <c r="C11" s="3"/>
      <c r="D11" s="3"/>
      <c r="E11" s="3"/>
      <c r="F11" s="3"/>
      <c r="G11" s="4"/>
      <c r="H11" s="3"/>
      <c r="I11" s="3"/>
      <c r="J11" s="4">
        <f>SUM(J10:J10)</f>
        <v>1128.6</v>
      </c>
      <c r="K11" s="10">
        <v>1200</v>
      </c>
      <c r="L11" s="3" t="s">
        <v>53</v>
      </c>
      <c r="M11" s="4">
        <f>K11-J11</f>
        <v>71.40000000000009</v>
      </c>
    </row>
    <row r="12" spans="1:10" ht="15">
      <c r="A12" s="8" t="s">
        <v>16</v>
      </c>
      <c r="C12" t="s">
        <v>17</v>
      </c>
      <c r="D12" t="s">
        <v>18</v>
      </c>
      <c r="E12" t="s">
        <v>19</v>
      </c>
      <c r="F12">
        <v>1</v>
      </c>
      <c r="G12" s="2">
        <f>H12*F12*$E$1</f>
        <v>41.8</v>
      </c>
      <c r="H12">
        <v>1100</v>
      </c>
      <c r="I12">
        <f>H12*1.15</f>
        <v>1265</v>
      </c>
      <c r="J12" s="2">
        <f>I12+G12</f>
        <v>1306.8</v>
      </c>
    </row>
    <row r="13" spans="1:13" ht="15">
      <c r="A13" s="13" t="s">
        <v>71</v>
      </c>
      <c r="B13" s="3"/>
      <c r="C13" s="3"/>
      <c r="D13" s="3"/>
      <c r="E13" s="3"/>
      <c r="F13" s="3"/>
      <c r="G13" s="4"/>
      <c r="H13" s="3"/>
      <c r="I13" s="3"/>
      <c r="J13" s="4">
        <f>SUM(J12:J12)</f>
        <v>1306.8</v>
      </c>
      <c r="K13" s="10">
        <v>1310</v>
      </c>
      <c r="L13" s="3" t="s">
        <v>58</v>
      </c>
      <c r="M13" s="4">
        <f>K13-J13</f>
        <v>3.2000000000000455</v>
      </c>
    </row>
    <row r="14" spans="1:10" ht="15">
      <c r="A14" s="8" t="s">
        <v>20</v>
      </c>
      <c r="C14" t="s">
        <v>17</v>
      </c>
      <c r="D14" t="s">
        <v>11</v>
      </c>
      <c r="E14" t="s">
        <v>19</v>
      </c>
      <c r="F14">
        <v>1</v>
      </c>
      <c r="G14" s="2">
        <f>H14*F14*$E$1</f>
        <v>41.8</v>
      </c>
      <c r="H14">
        <v>1100</v>
      </c>
      <c r="I14">
        <f>H14*1.15</f>
        <v>1265</v>
      </c>
      <c r="J14" s="2">
        <f>I14+G14</f>
        <v>1306.8</v>
      </c>
    </row>
    <row r="15" spans="1:13" ht="15">
      <c r="A15" s="13" t="s">
        <v>72</v>
      </c>
      <c r="B15" s="3"/>
      <c r="C15" s="3"/>
      <c r="D15" s="3"/>
      <c r="E15" s="3"/>
      <c r="F15" s="3"/>
      <c r="G15" s="4"/>
      <c r="H15" s="3"/>
      <c r="I15" s="3"/>
      <c r="J15" s="4">
        <f>SUM(J14:J14)</f>
        <v>1306.8</v>
      </c>
      <c r="K15" s="10">
        <v>1310</v>
      </c>
      <c r="L15" s="3" t="s">
        <v>51</v>
      </c>
      <c r="M15" s="4">
        <f>K15-J15</f>
        <v>3.2000000000000455</v>
      </c>
    </row>
    <row r="16" spans="1:12" ht="15">
      <c r="A16" s="8" t="s">
        <v>21</v>
      </c>
      <c r="C16" t="s">
        <v>22</v>
      </c>
      <c r="D16" t="s">
        <v>11</v>
      </c>
      <c r="E16" t="s">
        <v>23</v>
      </c>
      <c r="F16">
        <v>1</v>
      </c>
      <c r="G16" s="2">
        <f>H16*F16*$E$1</f>
        <v>41.8</v>
      </c>
      <c r="H16">
        <v>1100</v>
      </c>
      <c r="I16">
        <f>H16*1.15</f>
        <v>1265</v>
      </c>
      <c r="J16" s="2">
        <f>I16+G16</f>
        <v>1306.8</v>
      </c>
      <c r="L16" s="11" t="s">
        <v>55</v>
      </c>
    </row>
    <row r="17" spans="1:13" ht="15">
      <c r="A17" s="13" t="s">
        <v>73</v>
      </c>
      <c r="B17" s="3"/>
      <c r="C17" s="3"/>
      <c r="D17" s="3"/>
      <c r="E17" s="3"/>
      <c r="F17" s="3"/>
      <c r="G17" s="4"/>
      <c r="H17" s="3"/>
      <c r="I17" s="3"/>
      <c r="J17" s="4">
        <f>SUM(J16:J16)</f>
        <v>1306.8</v>
      </c>
      <c r="K17" s="10">
        <v>1310</v>
      </c>
      <c r="L17" s="3" t="s">
        <v>52</v>
      </c>
      <c r="M17" s="4">
        <f>K17-J17</f>
        <v>3.2000000000000455</v>
      </c>
    </row>
    <row r="18" spans="1:10" ht="15">
      <c r="A18" s="9" t="s">
        <v>39</v>
      </c>
      <c r="B18" s="1"/>
      <c r="C18" t="s">
        <v>17</v>
      </c>
      <c r="D18" t="s">
        <v>11</v>
      </c>
      <c r="E18" t="s">
        <v>24</v>
      </c>
      <c r="F18">
        <v>1</v>
      </c>
      <c r="G18" s="2">
        <f>H18*F18*$E$1</f>
        <v>41.8</v>
      </c>
      <c r="H18">
        <v>1100</v>
      </c>
      <c r="I18">
        <f>H18*1.15</f>
        <v>1265</v>
      </c>
      <c r="J18" s="2">
        <f>I18+G18</f>
        <v>1306.8</v>
      </c>
    </row>
    <row r="19" spans="1:13" ht="15">
      <c r="A19" s="13" t="s">
        <v>74</v>
      </c>
      <c r="B19" s="3"/>
      <c r="C19" s="3"/>
      <c r="D19" s="3"/>
      <c r="E19" s="3"/>
      <c r="F19" s="3"/>
      <c r="G19" s="4"/>
      <c r="H19" s="3"/>
      <c r="I19" s="3"/>
      <c r="J19" s="4">
        <f>SUM(J18:J18)</f>
        <v>1306.8</v>
      </c>
      <c r="K19" s="10">
        <v>1310</v>
      </c>
      <c r="L19" s="3" t="s">
        <v>62</v>
      </c>
      <c r="M19" s="4">
        <f>K19-J19</f>
        <v>3.2000000000000455</v>
      </c>
    </row>
    <row r="20" spans="1:10" ht="15">
      <c r="A20" t="s">
        <v>25</v>
      </c>
      <c r="C20" t="s">
        <v>22</v>
      </c>
      <c r="D20" t="s">
        <v>26</v>
      </c>
      <c r="E20" t="s">
        <v>10</v>
      </c>
      <c r="F20">
        <v>1</v>
      </c>
      <c r="G20" s="2">
        <f>H20*F20*$E$1</f>
        <v>41.8</v>
      </c>
      <c r="H20">
        <v>1100</v>
      </c>
      <c r="I20">
        <f>H20*1.15</f>
        <v>1265</v>
      </c>
      <c r="J20" s="2">
        <f>I20+G20</f>
        <v>1306.8</v>
      </c>
    </row>
    <row r="21" spans="1:10" ht="15">
      <c r="A21" t="s">
        <v>25</v>
      </c>
      <c r="B21" s="15" t="s">
        <v>34</v>
      </c>
      <c r="C21" t="s">
        <v>22</v>
      </c>
      <c r="D21" t="s">
        <v>11</v>
      </c>
      <c r="E21" s="15" t="s">
        <v>10</v>
      </c>
      <c r="F21">
        <v>1</v>
      </c>
      <c r="G21" s="2">
        <f>H21*F21*$E$1</f>
        <v>41.8</v>
      </c>
      <c r="H21">
        <v>1100</v>
      </c>
      <c r="I21">
        <f>H21*1.15</f>
        <v>1265</v>
      </c>
      <c r="J21" s="2">
        <f>I21+G21</f>
        <v>1306.8</v>
      </c>
    </row>
    <row r="22" spans="1:12" ht="15">
      <c r="A22" t="s">
        <v>25</v>
      </c>
      <c r="C22" t="s">
        <v>27</v>
      </c>
      <c r="D22" t="s">
        <v>26</v>
      </c>
      <c r="E22" t="s">
        <v>10</v>
      </c>
      <c r="F22">
        <v>1</v>
      </c>
      <c r="G22" s="2">
        <f>H22*F22*$E$1</f>
        <v>45.6</v>
      </c>
      <c r="H22">
        <v>1200</v>
      </c>
      <c r="I22">
        <f>H22*1.15</f>
        <v>1380</v>
      </c>
      <c r="J22" s="2">
        <f>I22+G22</f>
        <v>1425.6</v>
      </c>
      <c r="L22">
        <f>(J23-L23)/1.15</f>
        <v>3400.0000000000005</v>
      </c>
    </row>
    <row r="23" spans="1:13" ht="15">
      <c r="A23" s="3"/>
      <c r="B23" s="3"/>
      <c r="C23" s="3"/>
      <c r="D23" s="3"/>
      <c r="E23" s="3"/>
      <c r="F23" s="3"/>
      <c r="G23" s="4"/>
      <c r="H23" s="3"/>
      <c r="I23" s="3"/>
      <c r="J23" s="4">
        <f>SUM(J20:J22)</f>
        <v>4039.2</v>
      </c>
      <c r="K23" s="3">
        <v>4046</v>
      </c>
      <c r="L23" s="3">
        <f>SUM(G20:G22)</f>
        <v>129.2</v>
      </c>
      <c r="M23" s="4">
        <f>K23-J23</f>
        <v>6.800000000000182</v>
      </c>
    </row>
    <row r="24" spans="1:10" ht="15">
      <c r="A24" s="8" t="s">
        <v>28</v>
      </c>
      <c r="C24" t="s">
        <v>27</v>
      </c>
      <c r="D24" t="s">
        <v>26</v>
      </c>
      <c r="E24" t="s">
        <v>23</v>
      </c>
      <c r="F24">
        <v>1</v>
      </c>
      <c r="G24" s="2">
        <f>H24*F24*$E$1</f>
        <v>45.6</v>
      </c>
      <c r="H24">
        <v>1200</v>
      </c>
      <c r="I24">
        <f>H24*1.15</f>
        <v>1380</v>
      </c>
      <c r="J24" s="2">
        <f>I24+G24</f>
        <v>1425.6</v>
      </c>
    </row>
    <row r="25" spans="1:13" ht="15">
      <c r="A25" s="13" t="s">
        <v>75</v>
      </c>
      <c r="B25" s="3"/>
      <c r="C25" s="3"/>
      <c r="D25" s="3"/>
      <c r="E25" s="3"/>
      <c r="F25" s="3"/>
      <c r="G25" s="4"/>
      <c r="H25" s="3"/>
      <c r="I25" s="3"/>
      <c r="J25" s="4">
        <f>SUM(J24:J24)</f>
        <v>1425.6</v>
      </c>
      <c r="K25" s="10">
        <v>1428</v>
      </c>
      <c r="L25" s="3" t="s">
        <v>61</v>
      </c>
      <c r="M25" s="4">
        <f>K25-J25</f>
        <v>2.400000000000091</v>
      </c>
    </row>
    <row r="26" spans="1:10" ht="15">
      <c r="A26" s="8" t="s">
        <v>49</v>
      </c>
      <c r="C26" s="1" t="s">
        <v>22</v>
      </c>
      <c r="D26" t="s">
        <v>18</v>
      </c>
      <c r="E26" t="s">
        <v>24</v>
      </c>
      <c r="F26">
        <v>1</v>
      </c>
      <c r="G26" s="2">
        <f>H26*F26*$E$1</f>
        <v>41.8</v>
      </c>
      <c r="H26">
        <v>1100</v>
      </c>
      <c r="I26">
        <f>H26*1.15</f>
        <v>1265</v>
      </c>
      <c r="J26" s="2">
        <f>I26+G26</f>
        <v>1306.8</v>
      </c>
    </row>
    <row r="27" spans="1:12" ht="15">
      <c r="A27" t="s">
        <v>49</v>
      </c>
      <c r="C27" t="s">
        <v>22</v>
      </c>
      <c r="D27" t="s">
        <v>11</v>
      </c>
      <c r="E27" t="s">
        <v>24</v>
      </c>
      <c r="F27">
        <v>1</v>
      </c>
      <c r="G27" s="2">
        <f>H27*F27*$E$1</f>
        <v>41.8</v>
      </c>
      <c r="H27">
        <v>1100</v>
      </c>
      <c r="I27">
        <f>H27*1.15</f>
        <v>1265</v>
      </c>
      <c r="J27" s="2">
        <f>I27+G27</f>
        <v>1306.8</v>
      </c>
      <c r="L27" s="11" t="s">
        <v>63</v>
      </c>
    </row>
    <row r="28" spans="1:12" ht="15">
      <c r="A28" t="s">
        <v>49</v>
      </c>
      <c r="C28" t="s">
        <v>27</v>
      </c>
      <c r="D28" t="s">
        <v>26</v>
      </c>
      <c r="E28" t="s">
        <v>24</v>
      </c>
      <c r="F28">
        <v>1</v>
      </c>
      <c r="G28" s="2">
        <f>H28*F28*$E$1</f>
        <v>45.6</v>
      </c>
      <c r="H28">
        <v>1200</v>
      </c>
      <c r="I28">
        <f>H28*1.15</f>
        <v>1380</v>
      </c>
      <c r="J28" s="2">
        <f>I28+G28</f>
        <v>1425.6</v>
      </c>
      <c r="L28" t="s">
        <v>57</v>
      </c>
    </row>
    <row r="29" spans="1:13" ht="15">
      <c r="A29" s="13" t="s">
        <v>76</v>
      </c>
      <c r="B29" s="3"/>
      <c r="C29" s="3"/>
      <c r="D29" s="3"/>
      <c r="E29" s="3"/>
      <c r="F29" s="3"/>
      <c r="G29" s="4"/>
      <c r="H29" s="3"/>
      <c r="I29" s="3"/>
      <c r="J29" s="4">
        <f>SUM(J26:J28)</f>
        <v>4039.2</v>
      </c>
      <c r="K29" s="10">
        <f>2110+500+1500</f>
        <v>4110</v>
      </c>
      <c r="L29" s="3" t="s">
        <v>56</v>
      </c>
      <c r="M29" s="4">
        <f>K29-J29</f>
        <v>70.80000000000018</v>
      </c>
    </row>
    <row r="30" spans="1:10" ht="15">
      <c r="A30" t="s">
        <v>50</v>
      </c>
      <c r="C30" s="1" t="s">
        <v>38</v>
      </c>
      <c r="D30" t="s">
        <v>9</v>
      </c>
      <c r="E30" t="s">
        <v>19</v>
      </c>
      <c r="F30">
        <v>1</v>
      </c>
      <c r="G30" s="2">
        <f>H30*F30*$E$1</f>
        <v>28.5</v>
      </c>
      <c r="H30">
        <v>750</v>
      </c>
      <c r="I30">
        <f>H30*1.15</f>
        <v>862.4999999999999</v>
      </c>
      <c r="J30" s="2">
        <f>I30+G30</f>
        <v>890.9999999999999</v>
      </c>
    </row>
    <row r="31" spans="1:10" ht="15">
      <c r="A31" t="s">
        <v>50</v>
      </c>
      <c r="C31" t="s">
        <v>13</v>
      </c>
      <c r="D31" t="s">
        <v>11</v>
      </c>
      <c r="E31" t="s">
        <v>19</v>
      </c>
      <c r="F31">
        <v>1</v>
      </c>
      <c r="G31" s="2">
        <f>H31*F31*$E$1</f>
        <v>36.1</v>
      </c>
      <c r="H31">
        <v>950</v>
      </c>
      <c r="I31">
        <f>H31*1.15</f>
        <v>1092.5</v>
      </c>
      <c r="J31" s="2">
        <f>I31+G31</f>
        <v>1128.6</v>
      </c>
    </row>
    <row r="32" spans="1:13" ht="15">
      <c r="A32" s="13" t="s">
        <v>77</v>
      </c>
      <c r="B32" s="3"/>
      <c r="C32" s="3"/>
      <c r="D32" s="3"/>
      <c r="E32" s="3"/>
      <c r="F32" s="3"/>
      <c r="G32" s="4"/>
      <c r="H32" s="3"/>
      <c r="I32" s="3"/>
      <c r="J32" s="4">
        <f>SUM(J30:J31)</f>
        <v>2019.6</v>
      </c>
      <c r="K32" s="10">
        <v>2023</v>
      </c>
      <c r="L32" s="3" t="s">
        <v>58</v>
      </c>
      <c r="M32" s="4">
        <f>K32-J32</f>
        <v>3.400000000000091</v>
      </c>
    </row>
    <row r="33" spans="1:10" ht="15">
      <c r="A33" t="s">
        <v>64</v>
      </c>
      <c r="C33" t="s">
        <v>27</v>
      </c>
      <c r="D33" t="s">
        <v>26</v>
      </c>
      <c r="E33" t="s">
        <v>19</v>
      </c>
      <c r="F33">
        <v>1</v>
      </c>
      <c r="G33" s="2">
        <f>H33*F33*$E$1</f>
        <v>45.6</v>
      </c>
      <c r="H33">
        <v>1200</v>
      </c>
      <c r="I33">
        <f>H33*1.15</f>
        <v>1380</v>
      </c>
      <c r="J33" s="2">
        <f>I33+G33</f>
        <v>1425.6</v>
      </c>
    </row>
    <row r="34" spans="1:13" ht="15">
      <c r="A34" s="13" t="s">
        <v>78</v>
      </c>
      <c r="B34" s="3"/>
      <c r="C34" s="3"/>
      <c r="D34" s="3"/>
      <c r="E34" s="3"/>
      <c r="F34" s="3"/>
      <c r="G34" s="4"/>
      <c r="H34" s="3"/>
      <c r="I34" s="3"/>
      <c r="J34" s="4">
        <f>SUM(J33:J33)</f>
        <v>1425.6</v>
      </c>
      <c r="K34" s="10">
        <v>1450</v>
      </c>
      <c r="L34" s="3" t="s">
        <v>66</v>
      </c>
      <c r="M34" s="4">
        <f>K34-J34</f>
        <v>24.40000000000009</v>
      </c>
    </row>
    <row r="35" spans="1:10" ht="15">
      <c r="A35" t="s">
        <v>65</v>
      </c>
      <c r="C35" t="s">
        <v>13</v>
      </c>
      <c r="D35" t="s">
        <v>11</v>
      </c>
      <c r="E35" t="s">
        <v>23</v>
      </c>
      <c r="F35">
        <v>1</v>
      </c>
      <c r="G35" s="2">
        <f>H35*F35*$E$1</f>
        <v>36.1</v>
      </c>
      <c r="H35">
        <v>950</v>
      </c>
      <c r="I35">
        <f>H35*1.15</f>
        <v>1092.5</v>
      </c>
      <c r="J35" s="2">
        <f>I35+G35</f>
        <v>1128.6</v>
      </c>
    </row>
    <row r="36" spans="1:13" ht="15">
      <c r="A36" s="13" t="s">
        <v>79</v>
      </c>
      <c r="B36" s="3"/>
      <c r="C36" s="3"/>
      <c r="D36" s="3"/>
      <c r="E36" s="3"/>
      <c r="F36" s="3"/>
      <c r="G36" s="4"/>
      <c r="H36" s="3"/>
      <c r="I36" s="3"/>
      <c r="J36" s="4">
        <f>SUM(J35:J35)</f>
        <v>1128.6</v>
      </c>
      <c r="K36" s="12">
        <v>1130</v>
      </c>
      <c r="L36" s="3" t="s">
        <v>67</v>
      </c>
      <c r="M36" s="4">
        <f>K36-J36</f>
        <v>1.400000000000091</v>
      </c>
    </row>
    <row r="37" ht="15">
      <c r="G37" s="2"/>
    </row>
    <row r="38" spans="1:7" ht="15">
      <c r="A38" s="5" t="s">
        <v>29</v>
      </c>
      <c r="G38" s="2"/>
    </row>
    <row r="39" spans="1:12" ht="15">
      <c r="A39" t="s">
        <v>30</v>
      </c>
      <c r="C39" t="s">
        <v>22</v>
      </c>
      <c r="D39" t="s">
        <v>11</v>
      </c>
      <c r="E39" t="s">
        <v>23</v>
      </c>
      <c r="F39">
        <v>1</v>
      </c>
      <c r="G39" s="2">
        <f aca="true" t="shared" si="0" ref="G39:G44">H39*F39*$E$1</f>
        <v>41.8</v>
      </c>
      <c r="H39">
        <v>1100</v>
      </c>
      <c r="I39">
        <f>H39*1.15</f>
        <v>1265</v>
      </c>
      <c r="J39" s="2">
        <f>I39+G39</f>
        <v>1306.8</v>
      </c>
      <c r="L39">
        <f>H39+G39</f>
        <v>1141.8</v>
      </c>
    </row>
    <row r="40" spans="1:12" ht="15">
      <c r="A40" s="1" t="s">
        <v>42</v>
      </c>
      <c r="B40" s="1"/>
      <c r="C40" t="s">
        <v>31</v>
      </c>
      <c r="D40" t="s">
        <v>9</v>
      </c>
      <c r="E40" t="s">
        <v>32</v>
      </c>
      <c r="F40">
        <v>1</v>
      </c>
      <c r="G40" s="2">
        <f t="shared" si="0"/>
        <v>28.5</v>
      </c>
      <c r="H40">
        <v>750</v>
      </c>
      <c r="I40">
        <f>H40*1.15</f>
        <v>862.4999999999999</v>
      </c>
      <c r="J40" s="2">
        <f>I40+G40</f>
        <v>890.9999999999999</v>
      </c>
      <c r="L40">
        <f aca="true" t="shared" si="1" ref="L40:L45">H40+G40</f>
        <v>778.5</v>
      </c>
    </row>
    <row r="41" spans="1:12" ht="15">
      <c r="A41" s="1" t="s">
        <v>43</v>
      </c>
      <c r="B41" s="1"/>
      <c r="C41" t="s">
        <v>22</v>
      </c>
      <c r="D41" t="s">
        <v>11</v>
      </c>
      <c r="E41" t="s">
        <v>19</v>
      </c>
      <c r="F41">
        <v>1</v>
      </c>
      <c r="G41" s="2">
        <f t="shared" si="0"/>
        <v>41.8</v>
      </c>
      <c r="H41">
        <v>1100</v>
      </c>
      <c r="I41">
        <f>H41*1.15</f>
        <v>1265</v>
      </c>
      <c r="J41" s="2">
        <f>I41+G41</f>
        <v>1306.8</v>
      </c>
      <c r="L41">
        <f t="shared" si="1"/>
        <v>1141.8</v>
      </c>
    </row>
    <row r="42" spans="1:12" ht="15">
      <c r="A42" t="s">
        <v>33</v>
      </c>
      <c r="C42" t="s">
        <v>22</v>
      </c>
      <c r="D42" t="s">
        <v>26</v>
      </c>
      <c r="E42" t="s">
        <v>34</v>
      </c>
      <c r="F42">
        <v>1</v>
      </c>
      <c r="G42" s="2">
        <f t="shared" si="0"/>
        <v>41.8</v>
      </c>
      <c r="H42">
        <v>1100</v>
      </c>
      <c r="I42">
        <f>H42*1.15</f>
        <v>1265</v>
      </c>
      <c r="J42" s="2">
        <f>I42+G42</f>
        <v>1306.8</v>
      </c>
      <c r="L42">
        <f t="shared" si="1"/>
        <v>1141.8</v>
      </c>
    </row>
    <row r="43" spans="1:12" ht="15">
      <c r="A43" t="s">
        <v>35</v>
      </c>
      <c r="C43" t="s">
        <v>22</v>
      </c>
      <c r="D43" t="s">
        <v>11</v>
      </c>
      <c r="E43" t="s">
        <v>34</v>
      </c>
      <c r="F43">
        <v>1</v>
      </c>
      <c r="G43" s="2">
        <f t="shared" si="0"/>
        <v>41.8</v>
      </c>
      <c r="H43">
        <v>1100</v>
      </c>
      <c r="I43">
        <f>H43*1.15</f>
        <v>1265</v>
      </c>
      <c r="J43" s="2">
        <f>I43+G43</f>
        <v>1306.8</v>
      </c>
      <c r="L43">
        <f t="shared" si="1"/>
        <v>1141.8</v>
      </c>
    </row>
    <row r="44" spans="1:12" ht="15">
      <c r="A44" t="s">
        <v>36</v>
      </c>
      <c r="C44" t="s">
        <v>13</v>
      </c>
      <c r="D44" t="s">
        <v>11</v>
      </c>
      <c r="E44" t="s">
        <v>34</v>
      </c>
      <c r="F44">
        <v>1</v>
      </c>
      <c r="G44" s="2">
        <f t="shared" si="0"/>
        <v>36.1</v>
      </c>
      <c r="H44">
        <v>950</v>
      </c>
      <c r="I44">
        <f>H44*1.15</f>
        <v>1092.5</v>
      </c>
      <c r="J44" s="2">
        <f>I44+G44</f>
        <v>1128.6</v>
      </c>
      <c r="L44">
        <f t="shared" si="1"/>
        <v>986.1</v>
      </c>
    </row>
    <row r="45" spans="1:12" ht="15">
      <c r="A45" t="s">
        <v>37</v>
      </c>
      <c r="C45" t="s">
        <v>22</v>
      </c>
      <c r="D45" t="s">
        <v>11</v>
      </c>
      <c r="E45" t="s">
        <v>34</v>
      </c>
      <c r="F45">
        <v>1</v>
      </c>
      <c r="G45" s="2">
        <f>H45*F45*$E$1</f>
        <v>41.8</v>
      </c>
      <c r="H45">
        <v>1100</v>
      </c>
      <c r="I45">
        <f>H45*1.15</f>
        <v>1265</v>
      </c>
      <c r="J45" s="2">
        <f>I45+G45</f>
        <v>1306.8</v>
      </c>
      <c r="L45">
        <f t="shared" si="1"/>
        <v>1141.8</v>
      </c>
    </row>
    <row r="46" spans="1:13" ht="15">
      <c r="A46" s="3"/>
      <c r="B46" s="3"/>
      <c r="C46" s="3"/>
      <c r="D46" s="3"/>
      <c r="E46" s="3"/>
      <c r="F46" s="3"/>
      <c r="G46" s="3"/>
      <c r="H46" s="3"/>
      <c r="I46" s="3"/>
      <c r="J46" s="4">
        <f>SUM(J39:J45)</f>
        <v>8553.599999999999</v>
      </c>
      <c r="K46" s="3">
        <f>7350+150</f>
        <v>7500</v>
      </c>
      <c r="L46" t="s">
        <v>60</v>
      </c>
      <c r="M46" s="4"/>
    </row>
    <row r="47" spans="7:12" ht="15">
      <c r="G47" s="14">
        <f>SUM(G4:G46)</f>
        <v>1033.6</v>
      </c>
      <c r="L47" s="4">
        <f>SUM(L39:L45)</f>
        <v>7473.6</v>
      </c>
    </row>
    <row r="48" ht="15">
      <c r="L48" s="2">
        <f>L47-K46</f>
        <v>-26.399999999999636</v>
      </c>
    </row>
    <row r="49" ht="15">
      <c r="L49" t="s">
        <v>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2011-06-09T13:58:07Z</dcterms:created>
  <dcterms:modified xsi:type="dcterms:W3CDTF">2011-06-21T09:10:33Z</dcterms:modified>
  <cp:category/>
  <cp:version/>
  <cp:contentType/>
  <cp:contentStatus/>
</cp:coreProperties>
</file>