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п" sheetId="1" r:id="rId1"/>
  </sheets>
  <definedNames>
    <definedName name="_xlnm._FilterDatabase" localSheetId="0" hidden="1">'сп'!$A$3:$I$156</definedName>
  </definedNames>
  <calcPr fullCalcOnLoad="1" refMode="R1C1"/>
</workbook>
</file>

<file path=xl/sharedStrings.xml><?xml version="1.0" encoding="utf-8"?>
<sst xmlns="http://schemas.openxmlformats.org/spreadsheetml/2006/main" count="273" uniqueCount="110">
  <si>
    <t>ник</t>
  </si>
  <si>
    <t>прим</t>
  </si>
  <si>
    <t>наименование</t>
  </si>
  <si>
    <t>кол-во</t>
  </si>
  <si>
    <t>оплата</t>
  </si>
  <si>
    <t>цена без орга</t>
  </si>
  <si>
    <t>транспорт</t>
  </si>
  <si>
    <t>сумма с орг и транспортными</t>
  </si>
  <si>
    <t>коэф трансп расходов на 1рубль</t>
  </si>
  <si>
    <t>АннаС</t>
  </si>
  <si>
    <t>ValenTina</t>
  </si>
  <si>
    <t>Эрудит "EASY ENGLISH"</t>
  </si>
  <si>
    <r>
      <t>Самоцветики</t>
    </r>
    <r>
      <rPr>
        <sz val="9"/>
        <color indexed="8"/>
        <rFont val="Verdana"/>
        <family val="2"/>
      </rPr>
      <t xml:space="preserve"> 351р </t>
    </r>
  </si>
  <si>
    <r>
      <t xml:space="preserve">Кубус </t>
    </r>
    <r>
      <rPr>
        <sz val="9"/>
        <color indexed="8"/>
        <rFont val="Verdana"/>
        <family val="2"/>
      </rPr>
      <t>194р  40 деталей</t>
    </r>
  </si>
  <si>
    <r>
      <t>Кубус большой</t>
    </r>
    <r>
      <rPr>
        <sz val="9"/>
        <color indexed="8"/>
        <rFont val="Verdana"/>
        <family val="2"/>
      </rPr>
      <t xml:space="preserve"> 425р </t>
    </r>
  </si>
  <si>
    <r>
      <t>Радужная мозаика</t>
    </r>
    <r>
      <rPr>
        <sz val="9"/>
        <color indexed="8"/>
        <rFont val="Verdana"/>
        <family val="2"/>
      </rPr>
      <t xml:space="preserve"> 118р 70 деталей</t>
    </r>
  </si>
  <si>
    <r>
      <t xml:space="preserve">Эрудит </t>
    </r>
    <r>
      <rPr>
        <sz val="9"/>
        <color indexed="8"/>
        <rFont val="Verdana"/>
        <family val="2"/>
      </rPr>
      <t>синие</t>
    </r>
  </si>
  <si>
    <r>
      <t>Эрудит</t>
    </r>
    <r>
      <rPr>
        <sz val="9"/>
        <color indexed="8"/>
        <rFont val="Verdana"/>
        <family val="2"/>
      </rPr>
      <t xml:space="preserve"> желтые</t>
    </r>
  </si>
  <si>
    <t>Эрудит балда</t>
  </si>
  <si>
    <r>
      <t>самоцветики в пакете</t>
    </r>
    <r>
      <rPr>
        <sz val="9"/>
        <color indexed="8"/>
        <rFont val="Verdana"/>
        <family val="2"/>
      </rPr>
      <t xml:space="preserve"> красные</t>
    </r>
  </si>
  <si>
    <r>
      <t>самоцветики в пакете</t>
    </r>
    <r>
      <rPr>
        <sz val="9"/>
        <color indexed="8"/>
        <rFont val="Verdana"/>
        <family val="2"/>
      </rPr>
      <t xml:space="preserve"> зеленые</t>
    </r>
  </si>
  <si>
    <t>Радужная мозаика 3D №1</t>
  </si>
  <si>
    <t>Радужная мозаика 3D №2</t>
  </si>
  <si>
    <t>Радужная мозаика 3D тубус №2</t>
  </si>
  <si>
    <t>Морской бой</t>
  </si>
  <si>
    <t>Морской бой версия 2:0</t>
  </si>
  <si>
    <r>
      <t>Собирайка</t>
    </r>
    <r>
      <rPr>
        <sz val="9"/>
        <color indexed="8"/>
        <rFont val="Verdana"/>
        <family val="2"/>
      </rPr>
      <t xml:space="preserve"> 40 элементов</t>
    </r>
  </si>
  <si>
    <r>
      <t>Собирайка в сетке</t>
    </r>
    <r>
      <rPr>
        <sz val="9"/>
        <color indexed="8"/>
        <rFont val="Verdana"/>
        <family val="2"/>
      </rPr>
      <t xml:space="preserve"> обычн</t>
    </r>
  </si>
  <si>
    <r>
      <t>Собирайка в сетке</t>
    </r>
    <r>
      <rPr>
        <sz val="9"/>
        <color indexed="8"/>
        <rFont val="Verdana"/>
        <family val="2"/>
      </rPr>
      <t xml:space="preserve"> неон</t>
    </r>
  </si>
  <si>
    <r>
      <t>Команда КВА</t>
    </r>
    <r>
      <rPr>
        <sz val="9"/>
        <color indexed="8"/>
        <rFont val="Verdana"/>
        <family val="2"/>
      </rPr>
      <t xml:space="preserve"> крас желзелультр</t>
    </r>
  </si>
  <si>
    <r>
      <t>Команда КВА</t>
    </r>
    <r>
      <rPr>
        <sz val="9"/>
        <color indexed="8"/>
        <rFont val="Verdana"/>
        <family val="2"/>
      </rPr>
      <t xml:space="preserve"> салжелроз гол</t>
    </r>
  </si>
  <si>
    <r>
      <t xml:space="preserve">Команда КВА </t>
    </r>
    <r>
      <rPr>
        <sz val="9"/>
        <color indexed="8"/>
        <rFont val="Verdana"/>
        <family val="2"/>
      </rPr>
      <t>оранжелсалфиол</t>
    </r>
  </si>
  <si>
    <t>HB944981 конструктор</t>
  </si>
  <si>
    <t>HB944985 конструктор</t>
  </si>
  <si>
    <t>HB945011 конструктор мотоцикл</t>
  </si>
  <si>
    <t>HB945020 конструктор РАДАР</t>
  </si>
  <si>
    <t>HB945024 конструктор ВЕРТОЛЕТ</t>
  </si>
  <si>
    <t>HB945038 конструктор ТРАКТОР</t>
  </si>
  <si>
    <t>HB945040 конструктор ТАНК</t>
  </si>
  <si>
    <t>HB945041 конструктор СКУТЕР</t>
  </si>
  <si>
    <t>Автомобильный завод</t>
  </si>
  <si>
    <t>Азбука</t>
  </si>
  <si>
    <t>Банковское дело</t>
  </si>
  <si>
    <t>Большие гонки</t>
  </si>
  <si>
    <t>Городок</t>
  </si>
  <si>
    <t>Деревянные пазлы</t>
  </si>
  <si>
    <t>Душа компании</t>
  </si>
  <si>
    <t>Занимательная зоология</t>
  </si>
  <si>
    <t>Кто больше</t>
  </si>
  <si>
    <t>На абордаж</t>
  </si>
  <si>
    <t>Найди пару</t>
  </si>
  <si>
    <t>Наш город</t>
  </si>
  <si>
    <t>Сказки игра в дорогу</t>
  </si>
  <si>
    <t>Транспорт игра в дорогу</t>
  </si>
  <si>
    <t>Скутер с мотором (123 дет.)</t>
  </si>
  <si>
    <t>Прыгун с мотором (118 дет.)</t>
  </si>
  <si>
    <t>Спиди с мотором (120 дет.)</t>
  </si>
  <si>
    <t>Ползун с мотором (122 дет.)</t>
  </si>
  <si>
    <t>Погрузчик с крюком" (120 дет.)</t>
  </si>
  <si>
    <t>Экскаватор (98 дет.)</t>
  </si>
  <si>
    <t>Крокодил, Паук, Скорпион (212 дет.)</t>
  </si>
  <si>
    <t>Летучая мышь, Муравей, Муха, Медуза" (191 дет</t>
  </si>
  <si>
    <t>Луноход" (89 дет.</t>
  </si>
  <si>
    <t>Самолет" (138 дет.)</t>
  </si>
  <si>
    <t>Liso4ka</t>
  </si>
  <si>
    <t>Юляся</t>
  </si>
  <si>
    <t>Atalina</t>
  </si>
  <si>
    <t>Yu</t>
  </si>
  <si>
    <t>Virida</t>
  </si>
  <si>
    <t>Wolf'a</t>
  </si>
  <si>
    <t>Irish*ka</t>
  </si>
  <si>
    <t>МАМА АНИ</t>
  </si>
  <si>
    <t>Ирченок</t>
  </si>
  <si>
    <t>Беляночка</t>
  </si>
  <si>
    <t>Natusya-2</t>
  </si>
  <si>
    <t>Саввенок</t>
  </si>
  <si>
    <t>Татьяна Фоминцева</t>
  </si>
  <si>
    <t>Dasha706</t>
  </si>
  <si>
    <t>Тусечка</t>
  </si>
  <si>
    <t>AlexSh</t>
  </si>
  <si>
    <t>solnce</t>
  </si>
  <si>
    <t>GT</t>
  </si>
  <si>
    <t>se-lina</t>
  </si>
  <si>
    <t>Violet</t>
  </si>
  <si>
    <t>Ольга К</t>
  </si>
  <si>
    <t>Мамука-Галюка</t>
  </si>
  <si>
    <t>petunja</t>
  </si>
  <si>
    <t>Funny fish</t>
  </si>
  <si>
    <t>Maricha</t>
  </si>
  <si>
    <t>Naty30</t>
  </si>
  <si>
    <t xml:space="preserve">Virida </t>
  </si>
  <si>
    <t>Alyonka</t>
  </si>
  <si>
    <t>natalia_vita</t>
  </si>
  <si>
    <t>HTC Desire</t>
  </si>
  <si>
    <t>Натакоша</t>
  </si>
  <si>
    <t>Марта22</t>
  </si>
  <si>
    <t>Каруденеок</t>
  </si>
  <si>
    <t xml:space="preserve">Шушенька </t>
  </si>
  <si>
    <t xml:space="preserve">Татьяна Фоминцева </t>
  </si>
  <si>
    <t>Пристрой</t>
  </si>
  <si>
    <t>HB945022 конструктор подъемный механизм с мотором</t>
  </si>
  <si>
    <t>HB945039 конструктор бульдозер</t>
  </si>
  <si>
    <t>комиссия банка 79.71</t>
  </si>
  <si>
    <t>Мирон</t>
  </si>
  <si>
    <t>200р услуги грузчика</t>
  </si>
  <si>
    <t>раздача</t>
  </si>
  <si>
    <t>дома</t>
  </si>
  <si>
    <t>рцра</t>
  </si>
  <si>
    <t>рцрм</t>
  </si>
  <si>
    <t>услуги транспортной компании 2179.88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</si>
</sst>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pane ySplit="3" topLeftCell="A138" activePane="bottomLeft" state="frozen"/>
      <selection pane="topLeft" activeCell="A1" sqref="A1"/>
      <selection pane="bottomLeft" activeCell="A158" sqref="A158"/>
    </sheetView>
  </sheetViews>
  <sheetFormatPr defaultColWidth="9.140625" defaultRowHeight="15"/>
  <cols>
    <col min="1" max="1" width="14.421875" style="10" customWidth="1"/>
    <col min="2" max="2" width="3.57421875" style="0" customWidth="1"/>
    <col min="3" max="3" width="25.7109375" style="0" customWidth="1"/>
    <col min="4" max="4" width="3.8515625" style="1" customWidth="1"/>
    <col min="5" max="6" width="5.57421875" style="0" customWidth="1"/>
    <col min="7" max="7" width="5.28125" style="0" customWidth="1"/>
    <col min="8" max="8" width="5.140625" style="0" customWidth="1"/>
    <col min="9" max="9" width="5.28125" style="2" customWidth="1"/>
    <col min="10" max="10" width="7.28125" style="0" customWidth="1"/>
  </cols>
  <sheetData>
    <row r="1" spans="3:10" ht="15">
      <c r="C1" s="1" t="s">
        <v>8</v>
      </c>
      <c r="E1" s="1"/>
      <c r="F1" s="4"/>
      <c r="G1" s="1">
        <v>0.093</v>
      </c>
      <c r="J1" t="s">
        <v>102</v>
      </c>
    </row>
    <row r="2" spans="3:10" ht="15">
      <c r="C2" s="1" t="s">
        <v>104</v>
      </c>
      <c r="E2" s="1"/>
      <c r="F2" s="4"/>
      <c r="G2" s="1"/>
      <c r="J2" t="s">
        <v>109</v>
      </c>
    </row>
    <row r="3" spans="1:8" ht="15">
      <c r="A3" s="10" t="s">
        <v>0</v>
      </c>
      <c r="B3" t="s">
        <v>1</v>
      </c>
      <c r="C3" t="s">
        <v>2</v>
      </c>
      <c r="D3" s="1" t="s">
        <v>3</v>
      </c>
      <c r="E3" t="s">
        <v>5</v>
      </c>
      <c r="F3" s="2" t="s">
        <v>6</v>
      </c>
      <c r="G3" s="3" t="s">
        <v>7</v>
      </c>
      <c r="H3" t="s">
        <v>4</v>
      </c>
    </row>
    <row r="4" spans="1:7" ht="15">
      <c r="A4" s="11" t="s">
        <v>79</v>
      </c>
      <c r="C4" s="7" t="s">
        <v>24</v>
      </c>
      <c r="D4" s="9">
        <v>1</v>
      </c>
      <c r="E4" s="8">
        <v>275</v>
      </c>
      <c r="F4" s="2">
        <f>D4*E4*$G$1</f>
        <v>25.575</v>
      </c>
      <c r="G4" s="2">
        <f>D4*E4+F4</f>
        <v>300.575</v>
      </c>
    </row>
    <row r="5" spans="1:10" ht="15">
      <c r="A5" s="5"/>
      <c r="B5" s="16"/>
      <c r="C5" s="17"/>
      <c r="D5" s="18"/>
      <c r="E5" s="19"/>
      <c r="F5" s="20"/>
      <c r="G5" s="20">
        <f>G4</f>
        <v>300.575</v>
      </c>
      <c r="H5" s="23">
        <v>300</v>
      </c>
      <c r="I5" s="20">
        <f>H5-G5</f>
        <v>-0.5749999999999886</v>
      </c>
      <c r="J5" t="s">
        <v>106</v>
      </c>
    </row>
    <row r="6" spans="1:7" ht="15">
      <c r="A6" s="11" t="s">
        <v>91</v>
      </c>
      <c r="C6" s="5" t="s">
        <v>32</v>
      </c>
      <c r="D6" s="9">
        <v>1</v>
      </c>
      <c r="E6" s="8">
        <v>344.62</v>
      </c>
      <c r="F6" s="2">
        <f>D6*E6*$G$1</f>
        <v>32.04966</v>
      </c>
      <c r="G6" s="2">
        <f>D6*E6+F6</f>
        <v>376.66966</v>
      </c>
    </row>
    <row r="7" spans="1:7" ht="15">
      <c r="A7" s="11" t="s">
        <v>91</v>
      </c>
      <c r="C7" s="5" t="s">
        <v>54</v>
      </c>
      <c r="D7" s="9">
        <v>1</v>
      </c>
      <c r="E7" s="8">
        <v>181</v>
      </c>
      <c r="F7" s="2">
        <f>D7*E7*$G$1</f>
        <v>16.833</v>
      </c>
      <c r="G7" s="2">
        <f>D7*E7+F7</f>
        <v>197.833</v>
      </c>
    </row>
    <row r="8" spans="1:7" ht="24">
      <c r="A8" s="11" t="s">
        <v>91</v>
      </c>
      <c r="C8" s="6" t="s">
        <v>101</v>
      </c>
      <c r="D8" s="9">
        <v>1</v>
      </c>
      <c r="E8" s="9">
        <v>232.47</v>
      </c>
      <c r="F8" s="4">
        <f>D8*E8*$G$1</f>
        <v>21.61971</v>
      </c>
      <c r="G8" s="4">
        <f>D8*E8+F8</f>
        <v>254.08971</v>
      </c>
    </row>
    <row r="9" spans="1:10" ht="15">
      <c r="A9" s="5"/>
      <c r="B9" s="16"/>
      <c r="C9" s="21"/>
      <c r="D9" s="18"/>
      <c r="E9" s="19"/>
      <c r="F9" s="20"/>
      <c r="G9" s="20">
        <f>SUM(G6:G8)</f>
        <v>828.59237</v>
      </c>
      <c r="H9" s="23">
        <f>250+550</f>
        <v>800</v>
      </c>
      <c r="I9" s="20">
        <f>H9-G9</f>
        <v>-28.59236999999996</v>
      </c>
      <c r="J9" s="24"/>
    </row>
    <row r="10" spans="1:7" ht="15">
      <c r="A10" s="11" t="s">
        <v>66</v>
      </c>
      <c r="C10" s="7" t="s">
        <v>17</v>
      </c>
      <c r="D10" s="9">
        <v>1</v>
      </c>
      <c r="E10" s="8">
        <v>236</v>
      </c>
      <c r="F10" s="2">
        <f>D10*E10*$G$1</f>
        <v>21.948</v>
      </c>
      <c r="G10" s="2">
        <f>D10*E10+F10</f>
        <v>257.948</v>
      </c>
    </row>
    <row r="11" spans="1:10" ht="15">
      <c r="A11" s="5"/>
      <c r="B11" s="16"/>
      <c r="C11" s="17"/>
      <c r="D11" s="18"/>
      <c r="E11" s="19"/>
      <c r="F11" s="20"/>
      <c r="G11" s="20">
        <f>G10</f>
        <v>257.948</v>
      </c>
      <c r="H11" s="23">
        <v>250</v>
      </c>
      <c r="I11" s="20">
        <f>H11-G11</f>
        <v>-7.947999999999979</v>
      </c>
      <c r="J11" t="s">
        <v>106</v>
      </c>
    </row>
    <row r="12" spans="1:7" ht="15">
      <c r="A12" s="11" t="s">
        <v>77</v>
      </c>
      <c r="C12" s="7" t="s">
        <v>22</v>
      </c>
      <c r="D12" s="13"/>
      <c r="E12" s="13">
        <v>123</v>
      </c>
      <c r="F12" s="2">
        <f aca="true" t="shared" si="0" ref="F12:F19">D12*E12*$G$1</f>
        <v>0</v>
      </c>
      <c r="G12" s="2">
        <f aca="true" t="shared" si="1" ref="G12:G19">D12*E12+F12</f>
        <v>0</v>
      </c>
    </row>
    <row r="13" spans="1:7" ht="15">
      <c r="A13" s="11" t="s">
        <v>77</v>
      </c>
      <c r="C13" s="7" t="s">
        <v>26</v>
      </c>
      <c r="D13" s="9">
        <v>1</v>
      </c>
      <c r="E13" s="8">
        <v>342</v>
      </c>
      <c r="F13" s="2">
        <f t="shared" si="0"/>
        <v>31.806</v>
      </c>
      <c r="G13" s="2">
        <f t="shared" si="1"/>
        <v>373.806</v>
      </c>
    </row>
    <row r="14" spans="1:7" ht="15">
      <c r="A14" s="11" t="s">
        <v>77</v>
      </c>
      <c r="C14" s="7" t="s">
        <v>28</v>
      </c>
      <c r="D14" s="9">
        <v>1</v>
      </c>
      <c r="E14" s="8">
        <v>149</v>
      </c>
      <c r="F14" s="2">
        <f t="shared" si="0"/>
        <v>13.857</v>
      </c>
      <c r="G14" s="2">
        <f t="shared" si="1"/>
        <v>162.857</v>
      </c>
    </row>
    <row r="15" spans="1:7" ht="15">
      <c r="A15" s="11" t="s">
        <v>77</v>
      </c>
      <c r="C15" s="7" t="s">
        <v>30</v>
      </c>
      <c r="D15" s="9">
        <v>1</v>
      </c>
      <c r="E15" s="8">
        <v>42</v>
      </c>
      <c r="F15" s="2">
        <f t="shared" si="0"/>
        <v>3.906</v>
      </c>
      <c r="G15" s="2">
        <f t="shared" si="1"/>
        <v>45.906</v>
      </c>
    </row>
    <row r="16" spans="1:7" ht="15">
      <c r="A16" s="11" t="s">
        <v>77</v>
      </c>
      <c r="C16" s="7" t="s">
        <v>31</v>
      </c>
      <c r="D16" s="9">
        <v>1</v>
      </c>
      <c r="E16" s="8">
        <v>42</v>
      </c>
      <c r="F16" s="2">
        <f>D16*E16*$G$1</f>
        <v>3.906</v>
      </c>
      <c r="G16" s="2">
        <f>D16*E16+F16</f>
        <v>45.906</v>
      </c>
    </row>
    <row r="17" spans="1:7" ht="15">
      <c r="A17" s="11" t="s">
        <v>77</v>
      </c>
      <c r="C17" s="5" t="s">
        <v>41</v>
      </c>
      <c r="D17" s="9">
        <v>1</v>
      </c>
      <c r="E17" s="8">
        <v>339.3</v>
      </c>
      <c r="F17" s="2">
        <f t="shared" si="0"/>
        <v>31.5549</v>
      </c>
      <c r="G17" s="2">
        <f t="shared" si="1"/>
        <v>370.8549</v>
      </c>
    </row>
    <row r="18" spans="1:7" ht="15">
      <c r="A18" s="11" t="s">
        <v>77</v>
      </c>
      <c r="C18" s="5" t="s">
        <v>44</v>
      </c>
      <c r="D18" s="9">
        <v>1</v>
      </c>
      <c r="E18" s="8">
        <v>1363</v>
      </c>
      <c r="F18" s="2">
        <f t="shared" si="0"/>
        <v>126.759</v>
      </c>
      <c r="G18" s="2">
        <f t="shared" si="1"/>
        <v>1489.759</v>
      </c>
    </row>
    <row r="19" spans="1:7" ht="15">
      <c r="A19" s="11" t="s">
        <v>77</v>
      </c>
      <c r="C19" s="5" t="s">
        <v>52</v>
      </c>
      <c r="D19" s="9">
        <v>1</v>
      </c>
      <c r="E19" s="8">
        <v>95</v>
      </c>
      <c r="F19" s="2">
        <f t="shared" si="0"/>
        <v>8.834999999999999</v>
      </c>
      <c r="G19" s="2">
        <f t="shared" si="1"/>
        <v>103.835</v>
      </c>
    </row>
    <row r="20" spans="1:10" ht="15">
      <c r="A20" s="5"/>
      <c r="B20" s="16"/>
      <c r="C20" s="17"/>
      <c r="D20" s="18"/>
      <c r="E20" s="19"/>
      <c r="F20" s="20"/>
      <c r="G20" s="20">
        <f>SUM(G12:G19)</f>
        <v>2592.9239</v>
      </c>
      <c r="H20" s="23">
        <v>2437</v>
      </c>
      <c r="I20" s="20">
        <f>H20-G20</f>
        <v>-155.92389999999978</v>
      </c>
      <c r="J20" t="s">
        <v>105</v>
      </c>
    </row>
    <row r="21" spans="1:7" ht="15">
      <c r="A21" s="11" t="s">
        <v>87</v>
      </c>
      <c r="C21" s="7" t="s">
        <v>26</v>
      </c>
      <c r="D21" s="9">
        <v>1</v>
      </c>
      <c r="E21" s="8">
        <v>342</v>
      </c>
      <c r="F21" s="2">
        <f>D21*E21*$G$1</f>
        <v>31.806</v>
      </c>
      <c r="G21" s="2">
        <f>D21*E21+F21</f>
        <v>373.806</v>
      </c>
    </row>
    <row r="22" spans="1:7" ht="15">
      <c r="A22" s="11" t="s">
        <v>87</v>
      </c>
      <c r="C22" s="7" t="s">
        <v>29</v>
      </c>
      <c r="D22" s="9">
        <v>1</v>
      </c>
      <c r="E22" s="8">
        <v>42</v>
      </c>
      <c r="F22" s="2">
        <f>D22*E22*$G$1</f>
        <v>3.906</v>
      </c>
      <c r="G22" s="2">
        <f>D22*E22+F22</f>
        <v>45.906</v>
      </c>
    </row>
    <row r="23" spans="1:7" ht="15">
      <c r="A23" s="10" t="s">
        <v>87</v>
      </c>
      <c r="C23" s="5" t="s">
        <v>41</v>
      </c>
      <c r="D23" s="9">
        <v>1</v>
      </c>
      <c r="E23" s="8">
        <v>339.3</v>
      </c>
      <c r="F23" s="2">
        <f>D23*E23*$G$1</f>
        <v>31.5549</v>
      </c>
      <c r="G23" s="2">
        <f>D23*E23+F23</f>
        <v>370.8549</v>
      </c>
    </row>
    <row r="24" spans="1:10" ht="15">
      <c r="A24" s="5"/>
      <c r="B24" s="16"/>
      <c r="C24" s="17"/>
      <c r="D24" s="18"/>
      <c r="E24" s="19"/>
      <c r="F24" s="20"/>
      <c r="G24" s="20">
        <f>SUM(G21:G23)</f>
        <v>790.5669</v>
      </c>
      <c r="H24" s="23">
        <v>750</v>
      </c>
      <c r="I24" s="20">
        <f>H24-G24</f>
        <v>-40.56690000000003</v>
      </c>
      <c r="J24" t="s">
        <v>105</v>
      </c>
    </row>
    <row r="25" spans="1:7" ht="15">
      <c r="A25" s="11" t="s">
        <v>81</v>
      </c>
      <c r="C25" s="7" t="s">
        <v>25</v>
      </c>
      <c r="D25" s="9">
        <v>1</v>
      </c>
      <c r="E25" s="8">
        <v>288</v>
      </c>
      <c r="F25" s="2">
        <f>D25*E25*$G$1</f>
        <v>26.784</v>
      </c>
      <c r="G25" s="2">
        <f>D25*E25+F25</f>
        <v>314.784</v>
      </c>
    </row>
    <row r="26" spans="1:7" ht="15">
      <c r="A26" s="12" t="s">
        <v>81</v>
      </c>
      <c r="C26" s="5" t="s">
        <v>43</v>
      </c>
      <c r="D26" s="9">
        <v>1</v>
      </c>
      <c r="E26" s="8">
        <v>277.47</v>
      </c>
      <c r="F26" s="2">
        <f>D26*E26*$G$1</f>
        <v>25.804710000000004</v>
      </c>
      <c r="G26" s="2">
        <f>D26*E26+F26</f>
        <v>303.27471</v>
      </c>
    </row>
    <row r="27" spans="1:10" ht="15">
      <c r="A27" s="5"/>
      <c r="B27" s="16"/>
      <c r="C27" s="17"/>
      <c r="D27" s="18"/>
      <c r="E27" s="19"/>
      <c r="F27" s="20"/>
      <c r="G27" s="20">
        <f>SUM(G25:G26)</f>
        <v>618.05871</v>
      </c>
      <c r="H27" s="23">
        <v>600</v>
      </c>
      <c r="I27" s="20">
        <f>H27-G27</f>
        <v>-18.05871000000002</v>
      </c>
      <c r="J27" t="s">
        <v>106</v>
      </c>
    </row>
    <row r="28" spans="1:7" ht="15">
      <c r="A28" s="11" t="s">
        <v>93</v>
      </c>
      <c r="C28" s="5" t="s">
        <v>55</v>
      </c>
      <c r="D28" s="9">
        <v>1</v>
      </c>
      <c r="E28" s="8">
        <v>181</v>
      </c>
      <c r="F28" s="2">
        <f>D28*E28*$G$1</f>
        <v>16.833</v>
      </c>
      <c r="G28" s="2">
        <f>D28*E28+F28</f>
        <v>197.833</v>
      </c>
    </row>
    <row r="29" spans="1:7" ht="35.25">
      <c r="A29" s="11" t="s">
        <v>93</v>
      </c>
      <c r="C29" s="6" t="s">
        <v>100</v>
      </c>
      <c r="D29" s="9">
        <v>1</v>
      </c>
      <c r="E29" s="9">
        <v>266.35</v>
      </c>
      <c r="F29" s="4">
        <f>D29*E29*$G$1</f>
        <v>24.770550000000004</v>
      </c>
      <c r="G29" s="4">
        <f>D29*E29+F29</f>
        <v>291.12055000000004</v>
      </c>
    </row>
    <row r="30" spans="1:10" ht="15">
      <c r="A30" s="5"/>
      <c r="B30" s="16"/>
      <c r="C30" s="17"/>
      <c r="D30" s="18"/>
      <c r="E30" s="19"/>
      <c r="F30" s="20"/>
      <c r="G30" s="20">
        <f>SUM(G28:G29)</f>
        <v>488.95355000000006</v>
      </c>
      <c r="H30" s="23">
        <f>100+400</f>
        <v>500</v>
      </c>
      <c r="I30" s="20">
        <f>H30-G30</f>
        <v>11.046449999999936</v>
      </c>
      <c r="J30" t="s">
        <v>106</v>
      </c>
    </row>
    <row r="31" spans="1:7" ht="15">
      <c r="A31" s="11" t="s">
        <v>70</v>
      </c>
      <c r="C31" s="7" t="s">
        <v>11</v>
      </c>
      <c r="D31" s="9">
        <v>1</v>
      </c>
      <c r="E31" s="8">
        <v>321</v>
      </c>
      <c r="F31" s="2">
        <f>D31*E31*$G$1</f>
        <v>29.853</v>
      </c>
      <c r="G31" s="2">
        <f>D31*E31+F31</f>
        <v>350.853</v>
      </c>
    </row>
    <row r="32" spans="1:7" ht="15">
      <c r="A32" s="11" t="s">
        <v>70</v>
      </c>
      <c r="C32" s="5" t="s">
        <v>54</v>
      </c>
      <c r="D32" s="9">
        <v>1</v>
      </c>
      <c r="E32" s="8">
        <v>181</v>
      </c>
      <c r="F32" s="2">
        <f>D32*E32*$G$1</f>
        <v>16.833</v>
      </c>
      <c r="G32" s="2">
        <f>D32*E32+F32</f>
        <v>197.833</v>
      </c>
    </row>
    <row r="33" spans="1:7" ht="15">
      <c r="A33" s="10" t="s">
        <v>70</v>
      </c>
      <c r="C33" s="5" t="s">
        <v>55</v>
      </c>
      <c r="D33" s="9">
        <v>1</v>
      </c>
      <c r="E33" s="8">
        <v>181</v>
      </c>
      <c r="F33" s="2">
        <f>D33*E33*$G$1</f>
        <v>16.833</v>
      </c>
      <c r="G33" s="2">
        <f>D33*E33+F33</f>
        <v>197.833</v>
      </c>
    </row>
    <row r="34" spans="1:10" ht="15">
      <c r="A34" s="5"/>
      <c r="B34" s="16"/>
      <c r="C34" s="17"/>
      <c r="D34" s="18"/>
      <c r="E34" s="19"/>
      <c r="F34" s="20"/>
      <c r="G34" s="20">
        <f>SUM(G31:G33)</f>
        <v>746.519</v>
      </c>
      <c r="H34" s="23">
        <v>750</v>
      </c>
      <c r="I34" s="20">
        <f>H34-G34</f>
        <v>3.4809999999999945</v>
      </c>
      <c r="J34" t="s">
        <v>106</v>
      </c>
    </row>
    <row r="35" spans="1:7" ht="15">
      <c r="A35" s="10" t="s">
        <v>64</v>
      </c>
      <c r="C35" s="7" t="s">
        <v>16</v>
      </c>
      <c r="D35" s="9">
        <v>1</v>
      </c>
      <c r="E35" s="8">
        <v>236</v>
      </c>
      <c r="F35" s="2">
        <f>D35*E35*$G$1</f>
        <v>21.948</v>
      </c>
      <c r="G35" s="2">
        <f>D35*E35+F35</f>
        <v>257.948</v>
      </c>
    </row>
    <row r="36" spans="1:7" ht="15">
      <c r="A36" s="10" t="s">
        <v>64</v>
      </c>
      <c r="C36" s="7" t="s">
        <v>17</v>
      </c>
      <c r="D36" s="9">
        <v>1</v>
      </c>
      <c r="E36" s="8">
        <v>236</v>
      </c>
      <c r="F36" s="2">
        <f>D36*E36*$G$1</f>
        <v>21.948</v>
      </c>
      <c r="G36" s="2">
        <f>D36*E36+F36</f>
        <v>257.948</v>
      </c>
    </row>
    <row r="37" spans="1:7" ht="15">
      <c r="A37" s="11" t="s">
        <v>64</v>
      </c>
      <c r="C37" s="7" t="s">
        <v>18</v>
      </c>
      <c r="D37" s="9">
        <v>1</v>
      </c>
      <c r="E37" s="8">
        <v>271</v>
      </c>
      <c r="F37" s="2">
        <f>D37*E37*$G$1</f>
        <v>25.203</v>
      </c>
      <c r="G37" s="2">
        <f>D37*E37+F37</f>
        <v>296.203</v>
      </c>
    </row>
    <row r="38" spans="1:7" ht="15">
      <c r="A38" s="11" t="s">
        <v>64</v>
      </c>
      <c r="C38" s="7" t="s">
        <v>11</v>
      </c>
      <c r="D38" s="9">
        <v>1</v>
      </c>
      <c r="E38" s="8">
        <v>321</v>
      </c>
      <c r="F38" s="2">
        <f>D38*E38*$G$1</f>
        <v>29.853</v>
      </c>
      <c r="G38" s="2">
        <f>D38*E38+F38</f>
        <v>350.853</v>
      </c>
    </row>
    <row r="39" spans="1:7" ht="15">
      <c r="A39" s="11" t="s">
        <v>64</v>
      </c>
      <c r="C39" s="7" t="s">
        <v>24</v>
      </c>
      <c r="D39" s="9">
        <v>1</v>
      </c>
      <c r="E39" s="8">
        <v>275</v>
      </c>
      <c r="F39" s="2">
        <f>D39*E39*$G$1</f>
        <v>25.575</v>
      </c>
      <c r="G39" s="2">
        <f>D39*E39+F39</f>
        <v>300.575</v>
      </c>
    </row>
    <row r="40" spans="1:10" ht="15">
      <c r="A40" s="5"/>
      <c r="B40" s="16"/>
      <c r="C40" s="17"/>
      <c r="D40" s="18"/>
      <c r="E40" s="19"/>
      <c r="F40" s="20"/>
      <c r="G40" s="20">
        <f>SUM(G35:G39)</f>
        <v>1463.527</v>
      </c>
      <c r="H40" s="22">
        <f>150+1300</f>
        <v>1450</v>
      </c>
      <c r="I40" s="20">
        <f>H40-G40</f>
        <v>-13.527000000000044</v>
      </c>
      <c r="J40" t="s">
        <v>106</v>
      </c>
    </row>
    <row r="41" spans="1:7" ht="15">
      <c r="A41" s="11" t="s">
        <v>88</v>
      </c>
      <c r="C41" s="7" t="s">
        <v>26</v>
      </c>
      <c r="D41" s="9">
        <v>1</v>
      </c>
      <c r="E41" s="8">
        <v>342</v>
      </c>
      <c r="F41" s="2">
        <f>D41*E41*$G$1</f>
        <v>31.806</v>
      </c>
      <c r="G41" s="2">
        <f>D41*E41+F41</f>
        <v>373.806</v>
      </c>
    </row>
    <row r="42" spans="1:7" ht="15">
      <c r="A42" s="11" t="s">
        <v>88</v>
      </c>
      <c r="C42" s="7" t="s">
        <v>30</v>
      </c>
      <c r="D42" s="9">
        <v>1</v>
      </c>
      <c r="E42" s="8">
        <v>42</v>
      </c>
      <c r="F42" s="2">
        <f>D42*E42*$G$1</f>
        <v>3.906</v>
      </c>
      <c r="G42" s="2">
        <f>D42*E42+F42</f>
        <v>45.906</v>
      </c>
    </row>
    <row r="43" spans="1:10" ht="15">
      <c r="A43" s="5"/>
      <c r="B43" s="16"/>
      <c r="C43" s="17"/>
      <c r="D43" s="18"/>
      <c r="E43" s="19"/>
      <c r="F43" s="20"/>
      <c r="G43" s="20">
        <f>SUM(G41:G42)</f>
        <v>419.712</v>
      </c>
      <c r="H43" s="23">
        <v>400</v>
      </c>
      <c r="I43" s="20">
        <f>H43-G43</f>
        <v>-19.71199999999999</v>
      </c>
      <c r="J43" t="s">
        <v>106</v>
      </c>
    </row>
    <row r="44" spans="1:7" ht="24">
      <c r="A44" s="11" t="s">
        <v>92</v>
      </c>
      <c r="C44" s="6" t="s">
        <v>34</v>
      </c>
      <c r="D44" s="9">
        <v>1</v>
      </c>
      <c r="E44" s="8">
        <v>272.19</v>
      </c>
      <c r="F44" s="2">
        <f>D44*E44*$G$1</f>
        <v>25.31367</v>
      </c>
      <c r="G44" s="2">
        <f>D44*E44+F44</f>
        <v>297.50367</v>
      </c>
    </row>
    <row r="45" spans="1:7" ht="24">
      <c r="A45" s="11" t="s">
        <v>92</v>
      </c>
      <c r="C45" s="6" t="s">
        <v>37</v>
      </c>
      <c r="D45" s="9">
        <v>1</v>
      </c>
      <c r="E45" s="8">
        <v>232.47</v>
      </c>
      <c r="F45" s="2">
        <f>D45*E45*$G$1</f>
        <v>21.61971</v>
      </c>
      <c r="G45" s="2">
        <f>D45*E45+F45</f>
        <v>254.08971</v>
      </c>
    </row>
    <row r="46" spans="1:7" ht="15">
      <c r="A46" s="10" t="s">
        <v>92</v>
      </c>
      <c r="C46" s="5" t="s">
        <v>50</v>
      </c>
      <c r="D46" s="9">
        <v>1</v>
      </c>
      <c r="E46" s="8">
        <v>113.1</v>
      </c>
      <c r="F46" s="2">
        <f>D46*E46*$G$1</f>
        <v>10.5183</v>
      </c>
      <c r="G46" s="2">
        <f>D46*E46+F46</f>
        <v>123.61829999999999</v>
      </c>
    </row>
    <row r="47" spans="1:7" ht="15">
      <c r="A47" s="11" t="s">
        <v>92</v>
      </c>
      <c r="C47" s="5" t="s">
        <v>52</v>
      </c>
      <c r="D47" s="9">
        <v>1</v>
      </c>
      <c r="E47" s="8">
        <v>95</v>
      </c>
      <c r="F47" s="2">
        <f>D47*E47*$G$1</f>
        <v>8.834999999999999</v>
      </c>
      <c r="G47" s="2">
        <f>D47*E47+F47</f>
        <v>103.835</v>
      </c>
    </row>
    <row r="48" spans="1:7" ht="15">
      <c r="A48" s="11" t="s">
        <v>92</v>
      </c>
      <c r="C48" s="5" t="s">
        <v>53</v>
      </c>
      <c r="D48" s="9">
        <v>1</v>
      </c>
      <c r="E48" s="8">
        <v>95</v>
      </c>
      <c r="F48" s="2">
        <f>D48*E48*$G$1</f>
        <v>8.834999999999999</v>
      </c>
      <c r="G48" s="2">
        <f>D48*E48+F48</f>
        <v>103.835</v>
      </c>
    </row>
    <row r="49" spans="1:10" ht="15">
      <c r="A49" s="5"/>
      <c r="B49" s="16"/>
      <c r="C49" s="17"/>
      <c r="D49" s="18"/>
      <c r="E49" s="19"/>
      <c r="F49" s="20"/>
      <c r="G49" s="20">
        <f>SUM(G44:G48)</f>
        <v>882.8816800000001</v>
      </c>
      <c r="H49" s="23">
        <v>850</v>
      </c>
      <c r="I49" s="20">
        <f>H49-G49</f>
        <v>-32.881680000000074</v>
      </c>
      <c r="J49" s="24"/>
    </row>
    <row r="50" spans="1:7" ht="15">
      <c r="A50" s="11" t="s">
        <v>74</v>
      </c>
      <c r="C50" s="7" t="s">
        <v>19</v>
      </c>
      <c r="D50" s="9">
        <v>1</v>
      </c>
      <c r="E50" s="8">
        <v>124</v>
      </c>
      <c r="F50" s="2">
        <f aca="true" t="shared" si="2" ref="F50:F56">D50*E50*$G$1</f>
        <v>11.532</v>
      </c>
      <c r="G50" s="2">
        <f aca="true" t="shared" si="3" ref="G50:G56">D50*E50+F50</f>
        <v>135.532</v>
      </c>
    </row>
    <row r="51" spans="1:7" ht="15">
      <c r="A51" s="11" t="s">
        <v>74</v>
      </c>
      <c r="C51" s="7" t="s">
        <v>20</v>
      </c>
      <c r="D51" s="9">
        <v>1</v>
      </c>
      <c r="E51" s="8">
        <v>124</v>
      </c>
      <c r="F51" s="2">
        <f t="shared" si="2"/>
        <v>11.532</v>
      </c>
      <c r="G51" s="2">
        <f t="shared" si="3"/>
        <v>135.532</v>
      </c>
    </row>
    <row r="52" spans="1:7" ht="15">
      <c r="A52" s="11" t="s">
        <v>74</v>
      </c>
      <c r="C52" s="7" t="s">
        <v>15</v>
      </c>
      <c r="D52" s="9">
        <v>2</v>
      </c>
      <c r="E52" s="8">
        <v>118</v>
      </c>
      <c r="F52" s="2">
        <f t="shared" si="2"/>
        <v>21.948</v>
      </c>
      <c r="G52" s="2">
        <f t="shared" si="3"/>
        <v>257.948</v>
      </c>
    </row>
    <row r="53" spans="1:7" ht="15">
      <c r="A53" s="11" t="s">
        <v>74</v>
      </c>
      <c r="C53" s="7" t="s">
        <v>21</v>
      </c>
      <c r="D53" s="13"/>
      <c r="E53" s="13">
        <v>123</v>
      </c>
      <c r="F53" s="2">
        <f t="shared" si="2"/>
        <v>0</v>
      </c>
      <c r="G53" s="2">
        <f t="shared" si="3"/>
        <v>0</v>
      </c>
    </row>
    <row r="54" spans="1:7" ht="15">
      <c r="A54" s="11" t="s">
        <v>74</v>
      </c>
      <c r="C54" s="5" t="s">
        <v>54</v>
      </c>
      <c r="D54" s="9">
        <v>1</v>
      </c>
      <c r="E54" s="8">
        <v>181</v>
      </c>
      <c r="F54" s="2">
        <f t="shared" si="2"/>
        <v>16.833</v>
      </c>
      <c r="G54" s="2">
        <f t="shared" si="3"/>
        <v>197.833</v>
      </c>
    </row>
    <row r="55" spans="1:7" ht="15">
      <c r="A55" s="10" t="s">
        <v>74</v>
      </c>
      <c r="C55" s="5" t="s">
        <v>55</v>
      </c>
      <c r="D55" s="9">
        <v>1</v>
      </c>
      <c r="E55" s="8">
        <v>181</v>
      </c>
      <c r="F55" s="2">
        <f t="shared" si="2"/>
        <v>16.833</v>
      </c>
      <c r="G55" s="2">
        <f t="shared" si="3"/>
        <v>197.833</v>
      </c>
    </row>
    <row r="56" spans="1:7" ht="15">
      <c r="A56" s="10" t="s">
        <v>74</v>
      </c>
      <c r="C56" s="5" t="s">
        <v>56</v>
      </c>
      <c r="D56" s="9">
        <v>6</v>
      </c>
      <c r="E56" s="8">
        <v>181</v>
      </c>
      <c r="F56" s="2">
        <f t="shared" si="2"/>
        <v>100.998</v>
      </c>
      <c r="G56" s="2">
        <f t="shared" si="3"/>
        <v>1186.998</v>
      </c>
    </row>
    <row r="57" spans="1:10" ht="15">
      <c r="A57" s="5"/>
      <c r="B57" s="16"/>
      <c r="C57" s="17"/>
      <c r="D57" s="18"/>
      <c r="E57" s="19"/>
      <c r="F57" s="20"/>
      <c r="G57" s="20">
        <f>SUM(G50:G56)</f>
        <v>2111.676</v>
      </c>
      <c r="H57" s="23">
        <v>2000</v>
      </c>
      <c r="I57" s="20">
        <f>H57-G57</f>
        <v>-111.67599999999993</v>
      </c>
      <c r="J57" t="s">
        <v>106</v>
      </c>
    </row>
    <row r="58" spans="1:7" ht="15">
      <c r="A58" s="11" t="s">
        <v>89</v>
      </c>
      <c r="C58" s="7" t="s">
        <v>26</v>
      </c>
      <c r="D58" s="9">
        <v>1</v>
      </c>
      <c r="E58" s="8">
        <v>342</v>
      </c>
      <c r="F58" s="2">
        <f>D58*E58*$G$1</f>
        <v>31.806</v>
      </c>
      <c r="G58" s="2">
        <f>D58*E58+F58</f>
        <v>373.806</v>
      </c>
    </row>
    <row r="59" spans="1:10" ht="15">
      <c r="A59" s="5"/>
      <c r="B59" s="16"/>
      <c r="C59" s="17"/>
      <c r="D59" s="18"/>
      <c r="E59" s="19"/>
      <c r="F59" s="20"/>
      <c r="G59" s="20">
        <f>SUM(G58:G58)</f>
        <v>373.806</v>
      </c>
      <c r="H59" s="23">
        <v>360</v>
      </c>
      <c r="I59" s="20">
        <f>H59-G59</f>
        <v>-13.805999999999983</v>
      </c>
      <c r="J59" t="s">
        <v>105</v>
      </c>
    </row>
    <row r="60" spans="1:7" ht="15">
      <c r="A60" s="11" t="s">
        <v>86</v>
      </c>
      <c r="C60" s="7" t="s">
        <v>25</v>
      </c>
      <c r="D60" s="9">
        <v>2</v>
      </c>
      <c r="E60" s="8">
        <v>288</v>
      </c>
      <c r="F60" s="2">
        <f>D60*E60*$G$1</f>
        <v>53.568</v>
      </c>
      <c r="G60" s="2">
        <f>D60*E60+F60</f>
        <v>629.568</v>
      </c>
    </row>
    <row r="61" spans="1:10" ht="15">
      <c r="A61" s="5"/>
      <c r="B61" s="16"/>
      <c r="C61" s="17"/>
      <c r="D61" s="18"/>
      <c r="E61" s="19"/>
      <c r="F61" s="20"/>
      <c r="G61" s="20">
        <f>SUM(G60:G60)</f>
        <v>629.568</v>
      </c>
      <c r="H61" s="23">
        <f>300+300</f>
        <v>600</v>
      </c>
      <c r="I61" s="20">
        <f>H61-G61</f>
        <v>-29.567999999999984</v>
      </c>
      <c r="J61" t="s">
        <v>106</v>
      </c>
    </row>
    <row r="62" spans="1:7" ht="15">
      <c r="A62" s="11" t="s">
        <v>82</v>
      </c>
      <c r="C62" s="7" t="s">
        <v>25</v>
      </c>
      <c r="D62" s="9">
        <v>1</v>
      </c>
      <c r="E62" s="8">
        <v>288</v>
      </c>
      <c r="F62" s="2">
        <f>D62*E62*$G$1</f>
        <v>26.784</v>
      </c>
      <c r="G62" s="2">
        <f>D62*E62+F62</f>
        <v>314.784</v>
      </c>
    </row>
    <row r="63" spans="1:7" ht="15">
      <c r="A63" s="11" t="s">
        <v>82</v>
      </c>
      <c r="C63" s="7" t="s">
        <v>29</v>
      </c>
      <c r="D63" s="9">
        <v>1</v>
      </c>
      <c r="E63" s="8">
        <v>42</v>
      </c>
      <c r="F63" s="2">
        <f>D63*E63*$G$1</f>
        <v>3.906</v>
      </c>
      <c r="G63" s="2">
        <f>D63*E63+F63</f>
        <v>45.906</v>
      </c>
    </row>
    <row r="64" spans="1:7" ht="15">
      <c r="A64" s="11" t="s">
        <v>82</v>
      </c>
      <c r="C64" s="5" t="s">
        <v>61</v>
      </c>
      <c r="D64" s="9">
        <v>1</v>
      </c>
      <c r="E64" s="8">
        <v>195</v>
      </c>
      <c r="F64" s="2">
        <f>D64*E64*$G$1</f>
        <v>18.135</v>
      </c>
      <c r="G64" s="2">
        <f>D64*E64+F64</f>
        <v>213.135</v>
      </c>
    </row>
    <row r="65" spans="1:10" ht="15">
      <c r="A65" s="5"/>
      <c r="B65" s="16"/>
      <c r="C65" s="17"/>
      <c r="D65" s="18"/>
      <c r="E65" s="19"/>
      <c r="F65" s="20"/>
      <c r="G65" s="20">
        <f>SUM(G62:G64)</f>
        <v>573.825</v>
      </c>
      <c r="H65" s="23">
        <v>540</v>
      </c>
      <c r="I65" s="20">
        <f>H65-G65</f>
        <v>-33.825000000000045</v>
      </c>
      <c r="J65" s="24"/>
    </row>
    <row r="66" spans="1:7" ht="15">
      <c r="A66" s="11" t="s">
        <v>80</v>
      </c>
      <c r="C66" s="7" t="s">
        <v>24</v>
      </c>
      <c r="D66" s="9">
        <v>1</v>
      </c>
      <c r="E66" s="8">
        <v>275</v>
      </c>
      <c r="F66" s="2">
        <f>D66*E66*$G$1</f>
        <v>25.575</v>
      </c>
      <c r="G66" s="2">
        <f>D66*E66+F66</f>
        <v>300.575</v>
      </c>
    </row>
    <row r="67" spans="1:7" ht="15">
      <c r="A67" s="11" t="s">
        <v>80</v>
      </c>
      <c r="C67" s="7" t="s">
        <v>26</v>
      </c>
      <c r="D67" s="9">
        <v>1</v>
      </c>
      <c r="E67" s="8">
        <v>342</v>
      </c>
      <c r="F67" s="2">
        <f>D67*E67*$G$1</f>
        <v>31.806</v>
      </c>
      <c r="G67" s="2">
        <f>D67*E67+F67</f>
        <v>373.806</v>
      </c>
    </row>
    <row r="68" spans="1:10" ht="15">
      <c r="A68" s="5"/>
      <c r="B68" s="16"/>
      <c r="C68" s="17"/>
      <c r="D68" s="18"/>
      <c r="E68" s="19"/>
      <c r="F68" s="20"/>
      <c r="G68" s="20">
        <f>SUM(G66:G67)</f>
        <v>674.381</v>
      </c>
      <c r="H68" s="23">
        <v>650</v>
      </c>
      <c r="I68" s="20">
        <f>H68-G68</f>
        <v>-24.380999999999972</v>
      </c>
      <c r="J68" t="s">
        <v>106</v>
      </c>
    </row>
    <row r="69" spans="1:7" ht="15">
      <c r="A69" s="11" t="s">
        <v>10</v>
      </c>
      <c r="C69" s="5" t="s">
        <v>47</v>
      </c>
      <c r="D69" s="9">
        <v>1</v>
      </c>
      <c r="E69" s="8">
        <v>199.06</v>
      </c>
      <c r="F69" s="2">
        <f>D69*E69*$G$1</f>
        <v>18.51258</v>
      </c>
      <c r="G69" s="2">
        <f>D69*E69+F69</f>
        <v>217.57258000000002</v>
      </c>
    </row>
    <row r="70" spans="1:7" ht="15">
      <c r="A70" s="11" t="s">
        <v>10</v>
      </c>
      <c r="C70" s="5" t="s">
        <v>48</v>
      </c>
      <c r="D70" s="9">
        <v>1</v>
      </c>
      <c r="E70" s="8">
        <v>95</v>
      </c>
      <c r="F70" s="2">
        <f>D70*E70*$G$1</f>
        <v>8.834999999999999</v>
      </c>
      <c r="G70" s="2">
        <f>D70*E70+F70</f>
        <v>103.835</v>
      </c>
    </row>
    <row r="71" spans="1:7" ht="15">
      <c r="A71" s="10" t="s">
        <v>10</v>
      </c>
      <c r="C71" s="5" t="s">
        <v>55</v>
      </c>
      <c r="D71" s="9">
        <v>1</v>
      </c>
      <c r="E71" s="8">
        <v>181</v>
      </c>
      <c r="F71" s="2">
        <f>D71*E71*$G$1</f>
        <v>16.833</v>
      </c>
      <c r="G71" s="2">
        <f>D71*E71+F71</f>
        <v>197.833</v>
      </c>
    </row>
    <row r="72" spans="1:7" ht="15">
      <c r="A72" s="10" t="s">
        <v>10</v>
      </c>
      <c r="C72" s="5" t="s">
        <v>56</v>
      </c>
      <c r="D72" s="9">
        <v>1</v>
      </c>
      <c r="E72" s="8">
        <v>181</v>
      </c>
      <c r="F72" s="2">
        <f>D72*E72*$G$1</f>
        <v>16.833</v>
      </c>
      <c r="G72" s="2">
        <f>D72*E72+F72</f>
        <v>197.833</v>
      </c>
    </row>
    <row r="73" spans="1:9" ht="15">
      <c r="A73" s="15"/>
      <c r="B73" s="16"/>
      <c r="C73" s="17"/>
      <c r="D73" s="18"/>
      <c r="E73" s="19"/>
      <c r="F73" s="20"/>
      <c r="G73" s="20">
        <f>SUM(G69:G72)</f>
        <v>717.07358</v>
      </c>
      <c r="H73" s="16">
        <v>676</v>
      </c>
      <c r="I73" s="20">
        <f>H73-G73</f>
        <v>-41.07357999999999</v>
      </c>
    </row>
    <row r="74" spans="1:7" ht="15">
      <c r="A74" s="11" t="s">
        <v>83</v>
      </c>
      <c r="C74" s="7" t="s">
        <v>25</v>
      </c>
      <c r="D74" s="9">
        <v>1</v>
      </c>
      <c r="E74" s="8">
        <v>288</v>
      </c>
      <c r="F74" s="2">
        <f aca="true" t="shared" si="4" ref="F74:F79">D74*E74*$G$1</f>
        <v>26.784</v>
      </c>
      <c r="G74" s="2">
        <f aca="true" t="shared" si="5" ref="G74:G79">D74*E74+F74</f>
        <v>314.784</v>
      </c>
    </row>
    <row r="75" spans="1:7" ht="15">
      <c r="A75" s="11" t="s">
        <v>83</v>
      </c>
      <c r="C75" s="5" t="s">
        <v>50</v>
      </c>
      <c r="D75" s="9">
        <v>1</v>
      </c>
      <c r="E75" s="8">
        <v>113.1</v>
      </c>
      <c r="F75" s="2">
        <f t="shared" si="4"/>
        <v>10.5183</v>
      </c>
      <c r="G75" s="2">
        <f t="shared" si="5"/>
        <v>123.61829999999999</v>
      </c>
    </row>
    <row r="76" spans="1:7" ht="15">
      <c r="A76" s="11" t="s">
        <v>83</v>
      </c>
      <c r="C76" s="5" t="s">
        <v>52</v>
      </c>
      <c r="D76" s="9">
        <v>1</v>
      </c>
      <c r="E76" s="8">
        <v>95</v>
      </c>
      <c r="F76" s="2">
        <f t="shared" si="4"/>
        <v>8.834999999999999</v>
      </c>
      <c r="G76" s="2">
        <f t="shared" si="5"/>
        <v>103.835</v>
      </c>
    </row>
    <row r="77" spans="1:7" ht="15">
      <c r="A77" s="11" t="s">
        <v>83</v>
      </c>
      <c r="C77" s="5" t="s">
        <v>55</v>
      </c>
      <c r="D77" s="9">
        <v>1</v>
      </c>
      <c r="E77" s="8">
        <v>181</v>
      </c>
      <c r="F77" s="2">
        <f t="shared" si="4"/>
        <v>16.833</v>
      </c>
      <c r="G77" s="2">
        <f t="shared" si="5"/>
        <v>197.833</v>
      </c>
    </row>
    <row r="78" spans="1:7" ht="15">
      <c r="A78" s="11" t="s">
        <v>83</v>
      </c>
      <c r="C78" s="5" t="s">
        <v>56</v>
      </c>
      <c r="D78" s="9">
        <v>1</v>
      </c>
      <c r="E78" s="8">
        <v>181</v>
      </c>
      <c r="F78" s="2">
        <f t="shared" si="4"/>
        <v>16.833</v>
      </c>
      <c r="G78" s="2">
        <f t="shared" si="5"/>
        <v>197.833</v>
      </c>
    </row>
    <row r="79" spans="1:7" ht="15">
      <c r="A79" s="11" t="s">
        <v>83</v>
      </c>
      <c r="C79" s="5" t="s">
        <v>60</v>
      </c>
      <c r="D79" s="9">
        <v>1</v>
      </c>
      <c r="E79" s="8">
        <v>208</v>
      </c>
      <c r="F79" s="2">
        <f t="shared" si="4"/>
        <v>19.344</v>
      </c>
      <c r="G79" s="2">
        <f t="shared" si="5"/>
        <v>227.344</v>
      </c>
    </row>
    <row r="80" spans="1:10" ht="15">
      <c r="A80" s="5"/>
      <c r="B80" s="16"/>
      <c r="C80" s="17"/>
      <c r="D80" s="18"/>
      <c r="E80" s="19"/>
      <c r="F80" s="20"/>
      <c r="G80" s="20">
        <f>SUM(G74:G79)</f>
        <v>1165.2473</v>
      </c>
      <c r="H80" s="23">
        <v>1100</v>
      </c>
      <c r="I80" s="20">
        <f>H80-G80</f>
        <v>-65.2473</v>
      </c>
      <c r="J80" t="s">
        <v>107</v>
      </c>
    </row>
    <row r="81" spans="1:7" ht="15">
      <c r="A81" s="11" t="s">
        <v>68</v>
      </c>
      <c r="C81" s="7" t="s">
        <v>18</v>
      </c>
      <c r="D81" s="9">
        <v>1</v>
      </c>
      <c r="E81" s="8">
        <v>271</v>
      </c>
      <c r="F81" s="2">
        <f aca="true" t="shared" si="6" ref="F81:F91">D81*E81*$G$1</f>
        <v>25.203</v>
      </c>
      <c r="G81" s="2">
        <f aca="true" t="shared" si="7" ref="G81:G91">D81*E81+F81</f>
        <v>296.203</v>
      </c>
    </row>
    <row r="82" spans="1:7" ht="15">
      <c r="A82" s="11" t="s">
        <v>68</v>
      </c>
      <c r="C82" s="7" t="s">
        <v>11</v>
      </c>
      <c r="D82" s="9">
        <v>1</v>
      </c>
      <c r="E82" s="8">
        <v>321</v>
      </c>
      <c r="F82" s="2">
        <f t="shared" si="6"/>
        <v>29.853</v>
      </c>
      <c r="G82" s="2">
        <f t="shared" si="7"/>
        <v>350.853</v>
      </c>
    </row>
    <row r="83" spans="1:7" ht="15">
      <c r="A83" s="11" t="s">
        <v>68</v>
      </c>
      <c r="C83" s="7" t="s">
        <v>24</v>
      </c>
      <c r="D83" s="9">
        <v>1</v>
      </c>
      <c r="E83" s="8">
        <v>275</v>
      </c>
      <c r="F83" s="2">
        <f t="shared" si="6"/>
        <v>25.575</v>
      </c>
      <c r="G83" s="2">
        <f t="shared" si="7"/>
        <v>300.575</v>
      </c>
    </row>
    <row r="84" spans="1:7" ht="15">
      <c r="A84" s="11" t="s">
        <v>68</v>
      </c>
      <c r="C84" s="7" t="s">
        <v>30</v>
      </c>
      <c r="D84" s="9">
        <v>1</v>
      </c>
      <c r="E84" s="8">
        <v>42</v>
      </c>
      <c r="F84" s="2">
        <f t="shared" si="6"/>
        <v>3.906</v>
      </c>
      <c r="G84" s="2">
        <f t="shared" si="7"/>
        <v>45.906</v>
      </c>
    </row>
    <row r="85" spans="1:7" ht="15">
      <c r="A85" s="11" t="s">
        <v>68</v>
      </c>
      <c r="C85" s="7" t="s">
        <v>31</v>
      </c>
      <c r="D85" s="9">
        <v>1</v>
      </c>
      <c r="E85" s="8">
        <v>42</v>
      </c>
      <c r="F85" s="2">
        <f t="shared" si="6"/>
        <v>3.906</v>
      </c>
      <c r="G85" s="2">
        <f t="shared" si="7"/>
        <v>45.906</v>
      </c>
    </row>
    <row r="86" spans="1:7" ht="15">
      <c r="A86" s="11" t="s">
        <v>68</v>
      </c>
      <c r="C86" s="5" t="s">
        <v>32</v>
      </c>
      <c r="D86" s="9">
        <v>1</v>
      </c>
      <c r="E86" s="8">
        <v>344.62</v>
      </c>
      <c r="F86" s="2">
        <f t="shared" si="6"/>
        <v>32.04966</v>
      </c>
      <c r="G86" s="2">
        <f t="shared" si="7"/>
        <v>376.66966</v>
      </c>
    </row>
    <row r="87" spans="1:7" ht="15">
      <c r="A87" s="11" t="s">
        <v>68</v>
      </c>
      <c r="C87" s="5" t="s">
        <v>32</v>
      </c>
      <c r="D87" s="9">
        <v>1</v>
      </c>
      <c r="E87" s="8">
        <v>344.62</v>
      </c>
      <c r="F87" s="2">
        <f t="shared" si="6"/>
        <v>32.04966</v>
      </c>
      <c r="G87" s="2">
        <f t="shared" si="7"/>
        <v>376.66966</v>
      </c>
    </row>
    <row r="88" spans="1:7" ht="15">
      <c r="A88" s="11" t="s">
        <v>68</v>
      </c>
      <c r="C88" s="5" t="s">
        <v>33</v>
      </c>
      <c r="D88" s="9">
        <v>1</v>
      </c>
      <c r="E88" s="8">
        <v>253.5</v>
      </c>
      <c r="F88" s="2">
        <f t="shared" si="6"/>
        <v>23.575499999999998</v>
      </c>
      <c r="G88" s="2">
        <f t="shared" si="7"/>
        <v>277.0755</v>
      </c>
    </row>
    <row r="89" spans="1:7" ht="24">
      <c r="A89" s="11" t="s">
        <v>68</v>
      </c>
      <c r="C89" s="6" t="s">
        <v>35</v>
      </c>
      <c r="D89" s="13"/>
      <c r="E89" s="13">
        <v>451.44</v>
      </c>
      <c r="F89" s="14">
        <f t="shared" si="6"/>
        <v>0</v>
      </c>
      <c r="G89" s="14">
        <f t="shared" si="7"/>
        <v>0</v>
      </c>
    </row>
    <row r="90" spans="1:7" ht="15">
      <c r="A90" s="11" t="s">
        <v>68</v>
      </c>
      <c r="C90" s="5" t="s">
        <v>42</v>
      </c>
      <c r="D90" s="9">
        <v>1</v>
      </c>
      <c r="E90" s="8">
        <v>242.79</v>
      </c>
      <c r="F90" s="2">
        <f t="shared" si="6"/>
        <v>22.57947</v>
      </c>
      <c r="G90" s="2">
        <f t="shared" si="7"/>
        <v>265.36947</v>
      </c>
    </row>
    <row r="91" spans="1:7" ht="15">
      <c r="A91" s="11" t="s">
        <v>90</v>
      </c>
      <c r="C91" s="7" t="s">
        <v>29</v>
      </c>
      <c r="D91" s="9">
        <v>2</v>
      </c>
      <c r="E91" s="8">
        <v>42</v>
      </c>
      <c r="F91" s="2">
        <f t="shared" si="6"/>
        <v>7.812</v>
      </c>
      <c r="G91" s="2">
        <f t="shared" si="7"/>
        <v>91.812</v>
      </c>
    </row>
    <row r="92" spans="1:10" ht="15">
      <c r="A92" s="5"/>
      <c r="B92" s="16"/>
      <c r="C92" s="17"/>
      <c r="D92" s="18"/>
      <c r="E92" s="19"/>
      <c r="F92" s="20"/>
      <c r="G92" s="20">
        <f>SUM(G81:G91)</f>
        <v>2427.03929</v>
      </c>
      <c r="H92" s="23">
        <f>100+2300</f>
        <v>2400</v>
      </c>
      <c r="I92" s="20">
        <f>H92-G92</f>
        <v>-27.039290000000165</v>
      </c>
      <c r="J92" t="s">
        <v>106</v>
      </c>
    </row>
    <row r="93" spans="1:7" ht="15">
      <c r="A93" s="11" t="s">
        <v>69</v>
      </c>
      <c r="C93" s="7" t="s">
        <v>18</v>
      </c>
      <c r="D93" s="9">
        <v>1</v>
      </c>
      <c r="E93" s="8">
        <v>271</v>
      </c>
      <c r="F93" s="2">
        <f>D93*E93*$G$1</f>
        <v>25.203</v>
      </c>
      <c r="G93" s="2">
        <f>D93*E93+F93</f>
        <v>296.203</v>
      </c>
    </row>
    <row r="94" spans="1:7" ht="24">
      <c r="A94" s="11" t="s">
        <v>69</v>
      </c>
      <c r="C94" s="6" t="s">
        <v>39</v>
      </c>
      <c r="D94" s="13"/>
      <c r="E94" s="13">
        <v>308.88</v>
      </c>
      <c r="F94" s="14">
        <f>D94*E94*$G$1</f>
        <v>0</v>
      </c>
      <c r="G94" s="14">
        <f>D94*E94+F94</f>
        <v>0</v>
      </c>
    </row>
    <row r="95" spans="1:7" ht="15">
      <c r="A95" s="11" t="s">
        <v>69</v>
      </c>
      <c r="C95" s="5" t="s">
        <v>49</v>
      </c>
      <c r="D95" s="9">
        <v>1</v>
      </c>
      <c r="E95" s="8">
        <v>242.79</v>
      </c>
      <c r="F95" s="2">
        <f>D95*E95*$G$1</f>
        <v>22.57947</v>
      </c>
      <c r="G95" s="2">
        <f>D95*E95+F95</f>
        <v>265.36947</v>
      </c>
    </row>
    <row r="96" spans="1:7" ht="15">
      <c r="A96" s="12" t="s">
        <v>69</v>
      </c>
      <c r="C96" s="5" t="s">
        <v>63</v>
      </c>
      <c r="D96" s="9">
        <v>1</v>
      </c>
      <c r="E96" s="8">
        <v>217</v>
      </c>
      <c r="F96" s="2">
        <f>D96*E96*$G$1</f>
        <v>20.181</v>
      </c>
      <c r="G96" s="2">
        <f>D96*E96+F96</f>
        <v>237.181</v>
      </c>
    </row>
    <row r="97" spans="1:10" ht="15">
      <c r="A97" s="5"/>
      <c r="B97" s="16"/>
      <c r="C97" s="17"/>
      <c r="D97" s="18"/>
      <c r="E97" s="19"/>
      <c r="F97" s="20"/>
      <c r="G97" s="20">
        <f>SUM(G93:G96)</f>
        <v>798.75347</v>
      </c>
      <c r="H97" s="23">
        <v>751</v>
      </c>
      <c r="I97" s="20">
        <f>H97-G97</f>
        <v>-47.75346999999999</v>
      </c>
      <c r="J97" t="s">
        <v>106</v>
      </c>
    </row>
    <row r="98" spans="1:7" ht="15">
      <c r="A98" s="11" t="s">
        <v>67</v>
      </c>
      <c r="C98" s="7" t="s">
        <v>18</v>
      </c>
      <c r="D98" s="9">
        <v>1</v>
      </c>
      <c r="E98" s="8">
        <v>271</v>
      </c>
      <c r="F98" s="2">
        <f>D98*E98*$G$1</f>
        <v>25.203</v>
      </c>
      <c r="G98" s="2">
        <f>D98*E98+F98</f>
        <v>296.203</v>
      </c>
    </row>
    <row r="99" spans="1:7" ht="15">
      <c r="A99" s="11" t="s">
        <v>67</v>
      </c>
      <c r="C99" s="7" t="s">
        <v>11</v>
      </c>
      <c r="D99" s="9">
        <v>1</v>
      </c>
      <c r="E99" s="8">
        <v>321</v>
      </c>
      <c r="F99" s="2">
        <f>D99*E99*$G$1</f>
        <v>29.853</v>
      </c>
      <c r="G99" s="2">
        <f>D99*E99+F99</f>
        <v>350.853</v>
      </c>
    </row>
    <row r="100" spans="1:7" ht="15">
      <c r="A100" s="11" t="s">
        <v>67</v>
      </c>
      <c r="C100" s="7" t="s">
        <v>21</v>
      </c>
      <c r="D100" s="13"/>
      <c r="E100" s="13">
        <v>123</v>
      </c>
      <c r="F100" s="2">
        <f>D100*E100*$G$1</f>
        <v>0</v>
      </c>
      <c r="G100" s="2">
        <f>D100*E100+F100</f>
        <v>0</v>
      </c>
    </row>
    <row r="101" spans="1:7" ht="15">
      <c r="A101" s="11" t="s">
        <v>67</v>
      </c>
      <c r="C101" s="5" t="s">
        <v>40</v>
      </c>
      <c r="D101" s="9">
        <v>1</v>
      </c>
      <c r="E101" s="8">
        <v>224.69</v>
      </c>
      <c r="F101" s="2">
        <f>D101*E101*$G$1</f>
        <v>20.896169999999998</v>
      </c>
      <c r="G101" s="2">
        <f>D101*E101+F101</f>
        <v>245.58616999999998</v>
      </c>
    </row>
    <row r="102" spans="1:7" ht="15">
      <c r="A102" s="11" t="s">
        <v>67</v>
      </c>
      <c r="C102" s="5" t="s">
        <v>46</v>
      </c>
      <c r="D102" s="9">
        <v>1</v>
      </c>
      <c r="E102" s="8">
        <v>224.69</v>
      </c>
      <c r="F102" s="2">
        <f>D102*E102*$G$1</f>
        <v>20.896169999999998</v>
      </c>
      <c r="G102" s="2">
        <f>D102*E102+F102</f>
        <v>245.58616999999998</v>
      </c>
    </row>
    <row r="103" spans="1:10" ht="15">
      <c r="A103" s="5"/>
      <c r="B103" s="16"/>
      <c r="C103" s="17"/>
      <c r="D103" s="18"/>
      <c r="E103" s="19"/>
      <c r="F103" s="20"/>
      <c r="G103" s="20">
        <f>SUM(G98:G102)</f>
        <v>1138.2283400000001</v>
      </c>
      <c r="H103" s="23">
        <v>1100</v>
      </c>
      <c r="I103" s="20">
        <f>H103-G103</f>
        <v>-38.22834000000012</v>
      </c>
      <c r="J103" t="s">
        <v>106</v>
      </c>
    </row>
    <row r="104" spans="1:7" ht="15">
      <c r="A104" s="10" t="s">
        <v>9</v>
      </c>
      <c r="C104" s="7" t="s">
        <v>17</v>
      </c>
      <c r="D104" s="9">
        <v>1</v>
      </c>
      <c r="E104" s="8">
        <v>236</v>
      </c>
      <c r="F104" s="2">
        <f>D104*E104*$G$1</f>
        <v>21.948</v>
      </c>
      <c r="G104" s="2">
        <f>D104*E104+F104</f>
        <v>257.948</v>
      </c>
    </row>
    <row r="105" spans="1:7" ht="15">
      <c r="A105" s="11" t="s">
        <v>9</v>
      </c>
      <c r="C105" s="7" t="s">
        <v>12</v>
      </c>
      <c r="D105" s="9">
        <v>1</v>
      </c>
      <c r="E105" s="8">
        <v>351</v>
      </c>
      <c r="F105" s="2">
        <f>D105*E105*$G$1</f>
        <v>32.643</v>
      </c>
      <c r="G105" s="2">
        <f>D105*E105+F105</f>
        <v>383.64300000000003</v>
      </c>
    </row>
    <row r="106" spans="1:10" ht="15">
      <c r="A106" s="5"/>
      <c r="B106" s="16"/>
      <c r="C106" s="17"/>
      <c r="D106" s="18"/>
      <c r="E106" s="19"/>
      <c r="F106" s="20"/>
      <c r="G106" s="20">
        <f>SUM(G104:G105)</f>
        <v>641.591</v>
      </c>
      <c r="H106" s="23">
        <v>650</v>
      </c>
      <c r="I106" s="20">
        <f>H106-G106</f>
        <v>8.408999999999992</v>
      </c>
      <c r="J106" t="s">
        <v>105</v>
      </c>
    </row>
    <row r="107" spans="1:7" ht="15">
      <c r="A107" s="11" t="s">
        <v>73</v>
      </c>
      <c r="C107" s="7" t="s">
        <v>12</v>
      </c>
      <c r="D107" s="9">
        <v>1</v>
      </c>
      <c r="E107" s="8">
        <v>351</v>
      </c>
      <c r="F107" s="2">
        <f>D107*E107*$G$1</f>
        <v>32.643</v>
      </c>
      <c r="G107" s="2">
        <f>D107*E107+F107</f>
        <v>383.64300000000003</v>
      </c>
    </row>
    <row r="108" spans="1:7" ht="15">
      <c r="A108" s="10" t="s">
        <v>73</v>
      </c>
      <c r="C108" s="5" t="s">
        <v>41</v>
      </c>
      <c r="D108" s="9">
        <v>1</v>
      </c>
      <c r="E108" s="8">
        <v>339.3</v>
      </c>
      <c r="F108" s="2">
        <f>D108*E108*$G$1</f>
        <v>31.5549</v>
      </c>
      <c r="G108" s="2">
        <f>D108*E108+F108</f>
        <v>370.8549</v>
      </c>
    </row>
    <row r="109" spans="1:7" ht="15">
      <c r="A109" s="11" t="s">
        <v>73</v>
      </c>
      <c r="C109" s="5" t="s">
        <v>45</v>
      </c>
      <c r="D109" s="9">
        <v>1</v>
      </c>
      <c r="E109" s="8">
        <v>107.07</v>
      </c>
      <c r="F109" s="2">
        <f>D109*E109*$G$1</f>
        <v>9.95751</v>
      </c>
      <c r="G109" s="2">
        <f>D109*E109+F109</f>
        <v>117.02750999999999</v>
      </c>
    </row>
    <row r="110" spans="1:7" ht="15">
      <c r="A110" s="11" t="s">
        <v>73</v>
      </c>
      <c r="C110" s="5" t="s">
        <v>52</v>
      </c>
      <c r="D110" s="9">
        <v>1</v>
      </c>
      <c r="E110" s="8">
        <v>95</v>
      </c>
      <c r="F110" s="2">
        <f>D110*E110*$G$1</f>
        <v>8.834999999999999</v>
      </c>
      <c r="G110" s="2">
        <f>D110*E110+F110</f>
        <v>103.835</v>
      </c>
    </row>
    <row r="111" spans="1:10" ht="15">
      <c r="A111" s="5"/>
      <c r="B111" s="16"/>
      <c r="C111" s="17"/>
      <c r="D111" s="18"/>
      <c r="E111" s="19"/>
      <c r="F111" s="20"/>
      <c r="G111" s="20">
        <f>SUM(G107:G110)</f>
        <v>975.3604100000001</v>
      </c>
      <c r="H111" s="23">
        <v>917</v>
      </c>
      <c r="I111" s="20">
        <f>H111-G111</f>
        <v>-58.360410000000115</v>
      </c>
      <c r="J111" t="s">
        <v>106</v>
      </c>
    </row>
    <row r="112" spans="1:7" ht="15">
      <c r="A112" s="11" t="s">
        <v>72</v>
      </c>
      <c r="C112" s="7" t="s">
        <v>12</v>
      </c>
      <c r="D112" s="9">
        <v>1</v>
      </c>
      <c r="E112" s="8">
        <v>351</v>
      </c>
      <c r="F112" s="2">
        <f>D112*E112*$G$1</f>
        <v>32.643</v>
      </c>
      <c r="G112" s="2">
        <f>D112*E112+F112</f>
        <v>383.64300000000003</v>
      </c>
    </row>
    <row r="113" spans="1:7" ht="15">
      <c r="A113" s="11" t="s">
        <v>72</v>
      </c>
      <c r="C113" s="7" t="s">
        <v>26</v>
      </c>
      <c r="D113" s="9">
        <v>1</v>
      </c>
      <c r="E113" s="8">
        <v>342</v>
      </c>
      <c r="F113" s="2">
        <f>D113*E113*$G$1</f>
        <v>31.806</v>
      </c>
      <c r="G113" s="2">
        <f>D113*E113+F113</f>
        <v>373.806</v>
      </c>
    </row>
    <row r="114" spans="1:7" ht="15">
      <c r="A114" s="11" t="s">
        <v>72</v>
      </c>
      <c r="C114" s="5" t="s">
        <v>47</v>
      </c>
      <c r="D114" s="9">
        <v>1</v>
      </c>
      <c r="E114" s="8">
        <v>199.06</v>
      </c>
      <c r="F114" s="2">
        <f>D114*E114*$G$1</f>
        <v>18.51258</v>
      </c>
      <c r="G114" s="2">
        <f>D114*E114+F114</f>
        <v>217.57258000000002</v>
      </c>
    </row>
    <row r="115" spans="1:7" ht="15">
      <c r="A115" s="11" t="s">
        <v>72</v>
      </c>
      <c r="C115" s="5" t="s">
        <v>48</v>
      </c>
      <c r="D115" s="9">
        <v>1</v>
      </c>
      <c r="E115" s="8">
        <v>95</v>
      </c>
      <c r="F115" s="2">
        <f>D115*E115*$G$1</f>
        <v>8.834999999999999</v>
      </c>
      <c r="G115" s="2">
        <f>D115*E115+F115</f>
        <v>103.835</v>
      </c>
    </row>
    <row r="116" spans="1:10" ht="15">
      <c r="A116" s="5"/>
      <c r="B116" s="16"/>
      <c r="C116" s="17"/>
      <c r="D116" s="18"/>
      <c r="E116" s="19"/>
      <c r="F116" s="20"/>
      <c r="G116" s="20">
        <f>SUM(G112:G115)</f>
        <v>1078.8565800000001</v>
      </c>
      <c r="H116" s="23">
        <v>1010</v>
      </c>
      <c r="I116" s="20">
        <f>H116-G116</f>
        <v>-68.85658000000012</v>
      </c>
      <c r="J116" s="24"/>
    </row>
    <row r="117" spans="1:7" ht="15">
      <c r="A117" s="11" t="s">
        <v>96</v>
      </c>
      <c r="C117" s="5" t="s">
        <v>58</v>
      </c>
      <c r="D117" s="9">
        <v>1</v>
      </c>
      <c r="E117" s="8">
        <v>106</v>
      </c>
      <c r="F117" s="2">
        <f>D117*E117*$G$1</f>
        <v>9.858</v>
      </c>
      <c r="G117" s="2">
        <f>D117*E117+F117</f>
        <v>115.858</v>
      </c>
    </row>
    <row r="118" spans="1:7" ht="15">
      <c r="A118" s="11" t="s">
        <v>96</v>
      </c>
      <c r="C118" s="5" t="s">
        <v>59</v>
      </c>
      <c r="D118" s="9">
        <v>1</v>
      </c>
      <c r="E118" s="8">
        <v>105</v>
      </c>
      <c r="F118" s="2">
        <f>D118*E118*$G$1</f>
        <v>9.765</v>
      </c>
      <c r="G118" s="2">
        <f>D118*E118+F118</f>
        <v>114.765</v>
      </c>
    </row>
    <row r="119" spans="1:7" ht="15">
      <c r="A119" s="11" t="s">
        <v>96</v>
      </c>
      <c r="C119" s="5" t="s">
        <v>62</v>
      </c>
      <c r="D119" s="9">
        <v>1</v>
      </c>
      <c r="E119" s="8">
        <v>121</v>
      </c>
      <c r="F119" s="2">
        <f>D119*E119*$G$1</f>
        <v>11.253</v>
      </c>
      <c r="G119" s="2">
        <f>D119*E119+F119</f>
        <v>132.253</v>
      </c>
    </row>
    <row r="120" spans="1:10" ht="15">
      <c r="A120" s="5"/>
      <c r="B120" s="16"/>
      <c r="C120" s="17"/>
      <c r="D120" s="18"/>
      <c r="E120" s="19"/>
      <c r="F120" s="20"/>
      <c r="G120" s="20">
        <f>SUM(G117:G119)</f>
        <v>362.876</v>
      </c>
      <c r="H120" s="23">
        <v>342</v>
      </c>
      <c r="I120" s="20">
        <f>H120-G120</f>
        <v>-20.875999999999976</v>
      </c>
      <c r="J120" t="s">
        <v>105</v>
      </c>
    </row>
    <row r="121" spans="1:7" ht="15">
      <c r="A121" s="11" t="s">
        <v>71</v>
      </c>
      <c r="C121" s="7" t="s">
        <v>12</v>
      </c>
      <c r="D121" s="9">
        <v>1</v>
      </c>
      <c r="E121" s="8">
        <v>351</v>
      </c>
      <c r="F121" s="2">
        <f>D121*E121*$G$1</f>
        <v>32.643</v>
      </c>
      <c r="G121" s="2">
        <f>D121*E121+F121</f>
        <v>383.64300000000003</v>
      </c>
    </row>
    <row r="122" spans="1:10" ht="15">
      <c r="A122" s="5"/>
      <c r="B122" s="16"/>
      <c r="C122" s="17"/>
      <c r="D122" s="18"/>
      <c r="E122" s="19"/>
      <c r="F122" s="20"/>
      <c r="G122" s="20">
        <f>SUM(G121:G121)</f>
        <v>383.64300000000003</v>
      </c>
      <c r="H122" s="23">
        <v>370</v>
      </c>
      <c r="I122" s="20">
        <f>H122-G122</f>
        <v>-13.643000000000029</v>
      </c>
      <c r="J122" t="s">
        <v>105</v>
      </c>
    </row>
    <row r="123" spans="1:7" ht="15">
      <c r="A123" s="11" t="s">
        <v>85</v>
      </c>
      <c r="C123" s="7" t="s">
        <v>25</v>
      </c>
      <c r="D123" s="9">
        <v>1</v>
      </c>
      <c r="E123" s="8">
        <v>288</v>
      </c>
      <c r="F123" s="2">
        <f>D123*E123*$G$1</f>
        <v>26.784</v>
      </c>
      <c r="G123" s="2">
        <f>D123*E123+F123</f>
        <v>314.784</v>
      </c>
    </row>
    <row r="124" spans="1:7" ht="15">
      <c r="A124" s="11" t="s">
        <v>85</v>
      </c>
      <c r="C124" s="5" t="s">
        <v>51</v>
      </c>
      <c r="D124" s="9">
        <v>1</v>
      </c>
      <c r="E124" s="8">
        <v>259.38</v>
      </c>
      <c r="F124" s="2">
        <f>D124*E124*$G$1</f>
        <v>24.122339999999998</v>
      </c>
      <c r="G124" s="2">
        <f>D124*E124+F124</f>
        <v>283.50234</v>
      </c>
    </row>
    <row r="125" spans="1:7" ht="15">
      <c r="A125" s="10" t="s">
        <v>85</v>
      </c>
      <c r="C125" s="5" t="s">
        <v>55</v>
      </c>
      <c r="D125" s="9">
        <v>1</v>
      </c>
      <c r="E125" s="8">
        <v>181</v>
      </c>
      <c r="F125" s="2">
        <f>D125*E125*$G$1</f>
        <v>16.833</v>
      </c>
      <c r="G125" s="2">
        <f>D125*E125+F125</f>
        <v>197.833</v>
      </c>
    </row>
    <row r="126" spans="1:10" ht="15">
      <c r="A126" s="5"/>
      <c r="B126" s="16"/>
      <c r="C126" s="17"/>
      <c r="D126" s="18"/>
      <c r="E126" s="19"/>
      <c r="F126" s="20"/>
      <c r="G126" s="20">
        <f>SUM(G123:G125)</f>
        <v>796.11934</v>
      </c>
      <c r="H126" s="23">
        <v>750</v>
      </c>
      <c r="I126" s="20">
        <f>H126-G126</f>
        <v>-46.119339999999966</v>
      </c>
      <c r="J126" s="24"/>
    </row>
    <row r="127" spans="1:7" ht="15">
      <c r="A127" s="11" t="s">
        <v>95</v>
      </c>
      <c r="C127" s="5" t="s">
        <v>57</v>
      </c>
      <c r="D127" s="9">
        <v>1</v>
      </c>
      <c r="E127" s="8">
        <v>181</v>
      </c>
      <c r="F127" s="2">
        <f>D127*E127*$G$1</f>
        <v>16.833</v>
      </c>
      <c r="G127" s="2">
        <f>D127*E127+F127</f>
        <v>197.833</v>
      </c>
    </row>
    <row r="128" spans="1:10" ht="15">
      <c r="A128" s="5"/>
      <c r="B128" s="16"/>
      <c r="C128" s="17"/>
      <c r="D128" s="18"/>
      <c r="E128" s="19"/>
      <c r="F128" s="20"/>
      <c r="G128" s="20">
        <f>SUM(G127:G127)</f>
        <v>197.833</v>
      </c>
      <c r="H128" s="23">
        <f>11+186</f>
        <v>197</v>
      </c>
      <c r="I128" s="20">
        <f>H128-G128</f>
        <v>-0.8329999999999984</v>
      </c>
      <c r="J128" t="s">
        <v>106</v>
      </c>
    </row>
    <row r="129" spans="1:7" ht="15">
      <c r="A129" s="10" t="s">
        <v>94</v>
      </c>
      <c r="C129" s="5" t="s">
        <v>55</v>
      </c>
      <c r="D129" s="9">
        <v>1</v>
      </c>
      <c r="E129" s="8">
        <v>181</v>
      </c>
      <c r="F129" s="2">
        <f>D129*E129*$G$1</f>
        <v>16.833</v>
      </c>
      <c r="G129" s="2">
        <f>D129*E129+F129</f>
        <v>197.833</v>
      </c>
    </row>
    <row r="130" spans="1:10" ht="15">
      <c r="A130" s="5"/>
      <c r="B130" s="16"/>
      <c r="C130" s="17"/>
      <c r="D130" s="18"/>
      <c r="E130" s="19"/>
      <c r="F130" s="20"/>
      <c r="G130" s="20">
        <f>SUM(G129:G129)</f>
        <v>197.833</v>
      </c>
      <c r="H130" s="23">
        <v>186</v>
      </c>
      <c r="I130" s="20">
        <f>H130-G130</f>
        <v>-11.832999999999998</v>
      </c>
      <c r="J130" t="s">
        <v>106</v>
      </c>
    </row>
    <row r="131" spans="1:7" ht="15">
      <c r="A131" s="11" t="s">
        <v>84</v>
      </c>
      <c r="C131" s="7" t="s">
        <v>25</v>
      </c>
      <c r="D131" s="9">
        <v>1</v>
      </c>
      <c r="E131" s="8">
        <v>288</v>
      </c>
      <c r="F131" s="2">
        <f>D131*E131*$G$1</f>
        <v>26.784</v>
      </c>
      <c r="G131" s="2">
        <f>D131*E131+F131</f>
        <v>314.784</v>
      </c>
    </row>
    <row r="132" spans="1:10" ht="15">
      <c r="A132" s="5"/>
      <c r="B132" s="16"/>
      <c r="C132" s="17"/>
      <c r="D132" s="18"/>
      <c r="E132" s="19"/>
      <c r="F132" s="20"/>
      <c r="G132" s="20">
        <f>SUM(G131:G131)</f>
        <v>314.784</v>
      </c>
      <c r="H132" s="23">
        <v>300</v>
      </c>
      <c r="I132" s="20">
        <f>H132-G132</f>
        <v>-14.783999999999992</v>
      </c>
      <c r="J132" t="s">
        <v>108</v>
      </c>
    </row>
    <row r="133" spans="1:7" ht="35.25">
      <c r="A133" s="11" t="s">
        <v>99</v>
      </c>
      <c r="C133" s="6" t="s">
        <v>100</v>
      </c>
      <c r="D133" s="9">
        <v>1</v>
      </c>
      <c r="E133" s="9">
        <v>266.35</v>
      </c>
      <c r="F133" s="4">
        <f>D133*E133*$G$1</f>
        <v>24.770550000000004</v>
      </c>
      <c r="G133" s="4">
        <f>D133*E133+F133</f>
        <v>291.12055000000004</v>
      </c>
    </row>
    <row r="134" spans="1:9" ht="15">
      <c r="A134" s="15"/>
      <c r="B134" s="16"/>
      <c r="C134" s="17"/>
      <c r="D134" s="18"/>
      <c r="E134" s="19"/>
      <c r="F134" s="20"/>
      <c r="G134" s="20">
        <f>SUM(G133:G133)</f>
        <v>291.12055000000004</v>
      </c>
      <c r="H134" s="16"/>
      <c r="I134" s="20">
        <f>H134-G134</f>
        <v>-291.12055000000004</v>
      </c>
    </row>
    <row r="135" spans="1:7" ht="24">
      <c r="A135" s="11" t="s">
        <v>103</v>
      </c>
      <c r="C135" s="6" t="s">
        <v>34</v>
      </c>
      <c r="D135" s="9">
        <v>1</v>
      </c>
      <c r="E135" s="8">
        <v>272.19</v>
      </c>
      <c r="F135" s="2">
        <f>D135*E135*$G$1</f>
        <v>25.31367</v>
      </c>
      <c r="G135" s="2">
        <f>D135*E135+F135</f>
        <v>297.50367</v>
      </c>
    </row>
    <row r="136" spans="1:10" ht="15">
      <c r="A136" s="5"/>
      <c r="B136" s="16"/>
      <c r="C136" s="17"/>
      <c r="D136" s="18"/>
      <c r="E136" s="19"/>
      <c r="F136" s="20"/>
      <c r="G136" s="20">
        <f>SUM(G135:G135)</f>
        <v>297.50367</v>
      </c>
      <c r="H136" s="16">
        <v>296</v>
      </c>
      <c r="I136" s="20">
        <f>H136-G136</f>
        <v>-1.5036699999999996</v>
      </c>
      <c r="J136" t="s">
        <v>106</v>
      </c>
    </row>
    <row r="137" spans="1:7" ht="15">
      <c r="A137" s="11" t="s">
        <v>75</v>
      </c>
      <c r="C137" s="7" t="s">
        <v>13</v>
      </c>
      <c r="D137" s="9">
        <v>1</v>
      </c>
      <c r="E137" s="8">
        <v>194</v>
      </c>
      <c r="F137" s="2">
        <f>D137*E137*$G$1</f>
        <v>18.042</v>
      </c>
      <c r="G137" s="2">
        <f>D137*E137+F137</f>
        <v>212.042</v>
      </c>
    </row>
    <row r="138" spans="1:7" ht="15">
      <c r="A138" s="11" t="s">
        <v>75</v>
      </c>
      <c r="C138" s="7" t="s">
        <v>27</v>
      </c>
      <c r="D138" s="9">
        <v>1</v>
      </c>
      <c r="E138" s="8">
        <v>149</v>
      </c>
      <c r="F138" s="2">
        <f>D138*E138*$G$1</f>
        <v>13.857</v>
      </c>
      <c r="G138" s="2">
        <f>D138*E138+F138</f>
        <v>162.857</v>
      </c>
    </row>
    <row r="139" spans="1:10" ht="15">
      <c r="A139" s="5"/>
      <c r="B139" s="16"/>
      <c r="C139" s="17"/>
      <c r="D139" s="18"/>
      <c r="E139" s="19"/>
      <c r="F139" s="20"/>
      <c r="G139" s="20">
        <f>SUM(G137:G138)</f>
        <v>374.899</v>
      </c>
      <c r="H139" s="23">
        <v>353</v>
      </c>
      <c r="I139" s="20">
        <f>H139-G139</f>
        <v>-21.899</v>
      </c>
      <c r="J139" t="s">
        <v>106</v>
      </c>
    </row>
    <row r="140" spans="1:7" ht="15">
      <c r="A140" s="11" t="s">
        <v>76</v>
      </c>
      <c r="C140" s="7" t="s">
        <v>14</v>
      </c>
      <c r="D140" s="9">
        <v>1</v>
      </c>
      <c r="E140" s="8">
        <v>425</v>
      </c>
      <c r="F140" s="2">
        <f>D140*E140*$G$1</f>
        <v>39.525</v>
      </c>
      <c r="G140" s="2">
        <f>D140*E140+F140</f>
        <v>464.525</v>
      </c>
    </row>
    <row r="141" spans="1:7" ht="24">
      <c r="A141" s="11" t="s">
        <v>98</v>
      </c>
      <c r="C141" s="6" t="s">
        <v>38</v>
      </c>
      <c r="D141" s="9">
        <v>1</v>
      </c>
      <c r="E141" s="8">
        <v>232.47</v>
      </c>
      <c r="F141" s="2">
        <f>D141*E141*$G$1</f>
        <v>21.61971</v>
      </c>
      <c r="G141" s="2">
        <f>D141*E141+F141</f>
        <v>254.08971</v>
      </c>
    </row>
    <row r="142" spans="1:10" ht="15">
      <c r="A142" s="5"/>
      <c r="B142" s="16"/>
      <c r="C142" s="17"/>
      <c r="D142" s="18"/>
      <c r="E142" s="19"/>
      <c r="F142" s="20"/>
      <c r="G142" s="20">
        <f>SUM(G140:G141)</f>
        <v>718.61471</v>
      </c>
      <c r="H142" s="23">
        <v>820</v>
      </c>
      <c r="I142" s="20">
        <f>H142-G142</f>
        <v>101.38529000000005</v>
      </c>
      <c r="J142" t="s">
        <v>106</v>
      </c>
    </row>
    <row r="143" spans="1:7" ht="15">
      <c r="A143" s="12" t="s">
        <v>78</v>
      </c>
      <c r="C143" s="7" t="s">
        <v>23</v>
      </c>
      <c r="D143" s="13"/>
      <c r="E143" s="13">
        <v>334</v>
      </c>
      <c r="F143" s="2">
        <f>D143*E143*$G$1</f>
        <v>0</v>
      </c>
      <c r="G143" s="2">
        <f>D143*E143+F143</f>
        <v>0</v>
      </c>
    </row>
    <row r="144" spans="1:7" ht="15">
      <c r="A144" s="11" t="s">
        <v>78</v>
      </c>
      <c r="C144" s="7" t="s">
        <v>29</v>
      </c>
      <c r="D144" s="9">
        <v>1</v>
      </c>
      <c r="E144" s="8">
        <v>42</v>
      </c>
      <c r="F144" s="2">
        <f>D144*E144*$G$1</f>
        <v>3.906</v>
      </c>
      <c r="G144" s="2">
        <f>D144*E144+F144</f>
        <v>45.906</v>
      </c>
    </row>
    <row r="145" spans="1:7" ht="15">
      <c r="A145" s="10" t="s">
        <v>78</v>
      </c>
      <c r="C145" s="5" t="s">
        <v>58</v>
      </c>
      <c r="D145" s="9">
        <v>1</v>
      </c>
      <c r="E145" s="8">
        <v>106</v>
      </c>
      <c r="F145" s="2">
        <f>D145*E145*$G$1</f>
        <v>9.858</v>
      </c>
      <c r="G145" s="2">
        <f>D145*E145+F145</f>
        <v>115.858</v>
      </c>
    </row>
    <row r="146" spans="1:7" ht="15">
      <c r="A146" s="10" t="s">
        <v>78</v>
      </c>
      <c r="C146" s="5" t="s">
        <v>59</v>
      </c>
      <c r="D146" s="9">
        <v>1</v>
      </c>
      <c r="E146" s="8">
        <v>105</v>
      </c>
      <c r="F146" s="2">
        <f>D146*E146*$G$1</f>
        <v>9.765</v>
      </c>
      <c r="G146" s="2">
        <f>D146*E146+F146</f>
        <v>114.765</v>
      </c>
    </row>
    <row r="147" spans="1:10" ht="15">
      <c r="A147" s="5"/>
      <c r="B147" s="16"/>
      <c r="C147" s="17"/>
      <c r="D147" s="18"/>
      <c r="E147" s="19"/>
      <c r="F147" s="20"/>
      <c r="G147" s="20">
        <f>SUM(G143:G146)</f>
        <v>276.529</v>
      </c>
      <c r="H147" s="23">
        <v>270</v>
      </c>
      <c r="I147" s="20">
        <f>H147-G147</f>
        <v>-6.528999999999996</v>
      </c>
      <c r="J147" s="24"/>
    </row>
    <row r="148" spans="1:7" ht="15">
      <c r="A148" s="11" t="s">
        <v>97</v>
      </c>
      <c r="C148" s="7" t="s">
        <v>18</v>
      </c>
      <c r="D148" s="9">
        <v>1</v>
      </c>
      <c r="E148" s="8">
        <v>271</v>
      </c>
      <c r="F148" s="2">
        <f>D148*E148*$G$1</f>
        <v>25.203</v>
      </c>
      <c r="G148" s="2">
        <f>D148*E148+F148</f>
        <v>296.203</v>
      </c>
    </row>
    <row r="149" spans="1:10" ht="15">
      <c r="A149" s="5"/>
      <c r="B149" s="16"/>
      <c r="C149" s="17"/>
      <c r="D149" s="18"/>
      <c r="E149" s="19"/>
      <c r="F149" s="20"/>
      <c r="G149" s="20">
        <f>SUM(G148:G148)</f>
        <v>296.203</v>
      </c>
      <c r="H149" s="23">
        <f>20+278.44</f>
        <v>298.44</v>
      </c>
      <c r="I149" s="20">
        <f>H149-G149</f>
        <v>2.237000000000023</v>
      </c>
      <c r="J149" s="24" t="s">
        <v>108</v>
      </c>
    </row>
    <row r="150" spans="1:7" ht="15">
      <c r="A150" s="11" t="s">
        <v>65</v>
      </c>
      <c r="C150" s="7" t="s">
        <v>16</v>
      </c>
      <c r="D150" s="9">
        <v>1</v>
      </c>
      <c r="E150" s="8">
        <v>236</v>
      </c>
      <c r="F150" s="2">
        <f aca="true" t="shared" si="8" ref="F150:F155">D150*E150*$G$1</f>
        <v>21.948</v>
      </c>
      <c r="G150" s="2">
        <f aca="true" t="shared" si="9" ref="G150:G155">D150*E150+F150</f>
        <v>257.948</v>
      </c>
    </row>
    <row r="151" spans="1:7" ht="15">
      <c r="A151" s="11" t="s">
        <v>65</v>
      </c>
      <c r="C151" s="7" t="s">
        <v>14</v>
      </c>
      <c r="D151" s="9">
        <v>1</v>
      </c>
      <c r="E151" s="8">
        <v>425</v>
      </c>
      <c r="F151" s="2">
        <f t="shared" si="8"/>
        <v>39.525</v>
      </c>
      <c r="G151" s="2">
        <f t="shared" si="9"/>
        <v>464.525</v>
      </c>
    </row>
    <row r="152" spans="1:7" ht="15">
      <c r="A152" s="11" t="s">
        <v>65</v>
      </c>
      <c r="C152" s="7" t="s">
        <v>25</v>
      </c>
      <c r="D152" s="9">
        <v>1</v>
      </c>
      <c r="E152" s="8">
        <v>288</v>
      </c>
      <c r="F152" s="2">
        <f t="shared" si="8"/>
        <v>26.784</v>
      </c>
      <c r="G152" s="2">
        <f t="shared" si="9"/>
        <v>314.784</v>
      </c>
    </row>
    <row r="153" spans="1:7" ht="15">
      <c r="A153" s="11" t="s">
        <v>65</v>
      </c>
      <c r="C153" s="7" t="s">
        <v>26</v>
      </c>
      <c r="D153" s="9">
        <v>1</v>
      </c>
      <c r="E153" s="8">
        <v>342</v>
      </c>
      <c r="F153" s="2">
        <f t="shared" si="8"/>
        <v>31.806</v>
      </c>
      <c r="G153" s="2">
        <f t="shared" si="9"/>
        <v>373.806</v>
      </c>
    </row>
    <row r="154" spans="1:7" ht="24">
      <c r="A154" s="11" t="s">
        <v>65</v>
      </c>
      <c r="C154" s="6" t="s">
        <v>36</v>
      </c>
      <c r="D154" s="9">
        <v>1</v>
      </c>
      <c r="E154" s="8">
        <v>390.18</v>
      </c>
      <c r="F154" s="2">
        <f t="shared" si="8"/>
        <v>36.28674</v>
      </c>
      <c r="G154" s="2">
        <f t="shared" si="9"/>
        <v>426.46674</v>
      </c>
    </row>
    <row r="155" spans="1:7" ht="15">
      <c r="A155" s="10" t="s">
        <v>65</v>
      </c>
      <c r="C155" s="5" t="s">
        <v>63</v>
      </c>
      <c r="D155" s="9"/>
      <c r="E155" s="8">
        <v>217</v>
      </c>
      <c r="F155" s="2">
        <f t="shared" si="8"/>
        <v>0</v>
      </c>
      <c r="G155" s="2">
        <f t="shared" si="9"/>
        <v>0</v>
      </c>
    </row>
    <row r="156" spans="1:10" ht="15">
      <c r="A156" s="5"/>
      <c r="B156" s="16"/>
      <c r="C156" s="17"/>
      <c r="D156" s="18"/>
      <c r="E156" s="19"/>
      <c r="F156" s="20"/>
      <c r="G156" s="20">
        <f>SUM(G150:G155)</f>
        <v>1837.5297400000002</v>
      </c>
      <c r="H156" s="23">
        <v>1700</v>
      </c>
      <c r="I156" s="20">
        <f>H156-G156</f>
        <v>-137.52974000000017</v>
      </c>
      <c r="J156" t="s">
        <v>106</v>
      </c>
    </row>
    <row r="157" spans="6:7" ht="15">
      <c r="F157" s="2"/>
      <c r="G157" s="2"/>
    </row>
  </sheetData>
  <sheetProtection/>
  <autoFilter ref="A3:I156"/>
  <printOptions/>
  <pageMargins left="0.2362204724409449" right="0.2362204724409449" top="0.31496062992125984" bottom="0.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2011-12-08T08:59:11Z</cp:lastPrinted>
  <dcterms:created xsi:type="dcterms:W3CDTF">2009-06-04T04:01:41Z</dcterms:created>
  <dcterms:modified xsi:type="dcterms:W3CDTF">2011-12-08T14:09:34Z</dcterms:modified>
  <cp:category/>
  <cp:version/>
  <cp:contentType/>
  <cp:contentStatus/>
</cp:coreProperties>
</file>